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cham-cong\template\"/>
    </mc:Choice>
  </mc:AlternateContent>
  <bookViews>
    <workbookView xWindow="0" yWindow="0" windowWidth="20490" windowHeight="7650"/>
  </bookViews>
  <sheets>
    <sheet name="CHAMCONG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bs__">#REF!</definedName>
    <definedName name="__Data__">#REF!</definedName>
    <definedName name="__Department__">#REF!</definedName>
    <definedName name="_xlnm._FilterDatabase" localSheetId="0" hidden="1">CHAMCONG!$A$10:$CM$701</definedName>
    <definedName name="bophan">'[1]TONGHOP (3)'!$F$8:$F$228</definedName>
    <definedName name="bphan">#REF!</definedName>
    <definedName name="bphan0">#REF!</definedName>
    <definedName name="BPHAN1">#REF!</definedName>
    <definedName name="CDXLNPTN">#REF!</definedName>
    <definedName name="CHUYEN1">#REF!</definedName>
    <definedName name="CHUYEN13">#REF!</definedName>
    <definedName name="CHUYEN2">#REF!</definedName>
    <definedName name="CHUYEN3">#REF!</definedName>
    <definedName name="data">#REF!</definedName>
    <definedName name="ds">#REF!</definedName>
    <definedName name="DSNVTVU">'[2]NV HDTVU'!$B$6:$AS$467</definedName>
    <definedName name="DSTEN">#REF!</definedName>
    <definedName name="DSTEN1">#REF!</definedName>
    <definedName name="EN">#REF!</definedName>
    <definedName name="GA">#REF!</definedName>
    <definedName name="GA0">#REF!</definedName>
    <definedName name="input">[3]input!$B$10:$AG$500</definedName>
    <definedName name="KHOGA">#REF!</definedName>
    <definedName name="KHUON">#REF!</definedName>
    <definedName name="luongle">"="</definedName>
    <definedName name="LUONGT614">'[1]TONGHOP (3)'!$D$8:$AX$228</definedName>
    <definedName name="Ma">#REF!</definedName>
    <definedName name="MA0">#REF!</definedName>
    <definedName name="_xlnm.Print_Titles" localSheetId="0">CHAMCONG!$8:$10</definedName>
    <definedName name="PTN">#REF!</definedName>
    <definedName name="PTN0">#REF!</definedName>
    <definedName name="PHOI">#REF!</definedName>
    <definedName name="PHOI0">#REF!</definedName>
    <definedName name="QC">#REF!</definedName>
    <definedName name="QCX">#REF!</definedName>
    <definedName name="QUANLY">#REF!</definedName>
    <definedName name="SON">#REF!</definedName>
    <definedName name="SourceList">#REF!</definedName>
    <definedName name="STT">#REF!</definedName>
    <definedName name="STT0">#REF!</definedName>
    <definedName name="TEN">#REF!</definedName>
    <definedName name="TXBVTV">#REF!</definedName>
    <definedName name="TXKKDKDK">#REF!</definedName>
    <definedName name="THAMNIEN">[4]DATA!#REF!</definedName>
    <definedName name="XLN">#REF!</definedName>
    <definedName name="XLN0">#REF!</definedName>
    <definedName name="Y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702" i="1" l="1"/>
  <c r="BN702" i="1"/>
  <c r="BL702" i="1"/>
  <c r="BJ702" i="1"/>
  <c r="BH702" i="1"/>
  <c r="BF702" i="1"/>
  <c r="BD702" i="1"/>
  <c r="BB702" i="1"/>
  <c r="AZ702" i="1"/>
  <c r="AX702" i="1"/>
  <c r="AV702" i="1"/>
  <c r="AT702" i="1"/>
  <c r="AR702" i="1"/>
  <c r="AP702" i="1"/>
  <c r="AN702" i="1"/>
  <c r="AL702" i="1"/>
  <c r="AJ702" i="1"/>
  <c r="AH702" i="1"/>
  <c r="AF702" i="1"/>
  <c r="AD702" i="1"/>
  <c r="AB702" i="1"/>
  <c r="Z702" i="1"/>
  <c r="X702" i="1"/>
  <c r="V702" i="1"/>
  <c r="T702" i="1"/>
  <c r="R702" i="1"/>
  <c r="P702" i="1"/>
  <c r="N702" i="1"/>
  <c r="L702" i="1"/>
  <c r="J702" i="1"/>
  <c r="H702" i="1"/>
  <c r="BO701" i="1"/>
  <c r="BM701" i="1"/>
  <c r="BK701" i="1"/>
  <c r="BI701" i="1"/>
  <c r="BG701" i="1"/>
  <c r="BE701" i="1"/>
  <c r="BC701" i="1"/>
  <c r="BA701" i="1"/>
  <c r="AY701" i="1"/>
  <c r="AW701" i="1"/>
  <c r="AU701" i="1"/>
  <c r="AS701" i="1"/>
  <c r="AQ701" i="1"/>
  <c r="AO701" i="1"/>
  <c r="AM701" i="1"/>
  <c r="AK701" i="1"/>
  <c r="AI701" i="1"/>
  <c r="AG701" i="1"/>
  <c r="AE701" i="1"/>
  <c r="AC701" i="1"/>
  <c r="AA701" i="1"/>
  <c r="Y701" i="1"/>
  <c r="W701" i="1"/>
  <c r="U701" i="1"/>
  <c r="S701" i="1"/>
  <c r="Q701" i="1"/>
  <c r="O701" i="1"/>
  <c r="M701" i="1"/>
  <c r="K701" i="1"/>
  <c r="I701" i="1"/>
  <c r="G701" i="1"/>
  <c r="BO700" i="1"/>
  <c r="BO702" i="1" s="1"/>
  <c r="BM700" i="1"/>
  <c r="BM702" i="1" s="1"/>
  <c r="BK700" i="1"/>
  <c r="BK702" i="1" s="1"/>
  <c r="BI700" i="1"/>
  <c r="BG700" i="1"/>
  <c r="BG702" i="1" s="1"/>
  <c r="BE700" i="1"/>
  <c r="BE702" i="1" s="1"/>
  <c r="BC700" i="1"/>
  <c r="BC702" i="1" s="1"/>
  <c r="BA700" i="1"/>
  <c r="AY700" i="1"/>
  <c r="AY702" i="1" s="1"/>
  <c r="AW700" i="1"/>
  <c r="AW702" i="1" s="1"/>
  <c r="AU700" i="1"/>
  <c r="AU702" i="1" s="1"/>
  <c r="AS700" i="1"/>
  <c r="AQ700" i="1"/>
  <c r="AQ702" i="1" s="1"/>
  <c r="AO700" i="1"/>
  <c r="AO702" i="1" s="1"/>
  <c r="AM700" i="1"/>
  <c r="AM702" i="1" s="1"/>
  <c r="AK700" i="1"/>
  <c r="AI700" i="1"/>
  <c r="AI702" i="1" s="1"/>
  <c r="AG700" i="1"/>
  <c r="AG702" i="1" s="1"/>
  <c r="AE700" i="1"/>
  <c r="AE702" i="1" s="1"/>
  <c r="AC700" i="1"/>
  <c r="AA700" i="1"/>
  <c r="AA702" i="1" s="1"/>
  <c r="Y700" i="1"/>
  <c r="Y702" i="1" s="1"/>
  <c r="W700" i="1"/>
  <c r="W702" i="1" s="1"/>
  <c r="U700" i="1"/>
  <c r="S700" i="1"/>
  <c r="S702" i="1" s="1"/>
  <c r="Q700" i="1"/>
  <c r="Q702" i="1" s="1"/>
  <c r="O700" i="1"/>
  <c r="O702" i="1" s="1"/>
  <c r="M700" i="1"/>
  <c r="K700" i="1"/>
  <c r="K702" i="1" s="1"/>
  <c r="I700" i="1"/>
  <c r="I702" i="1" s="1"/>
  <c r="G700" i="1"/>
  <c r="G702" i="1" s="1"/>
  <c r="CM699" i="1"/>
  <c r="CI699" i="1"/>
  <c r="CE699" i="1"/>
  <c r="CH699" i="1" s="1"/>
  <c r="CB699" i="1"/>
  <c r="CK699" i="1" s="1"/>
  <c r="CA699" i="1"/>
  <c r="BY699" i="1"/>
  <c r="BX699" i="1"/>
  <c r="BW699" i="1"/>
  <c r="BV699" i="1"/>
  <c r="BU699" i="1"/>
  <c r="BT699" i="1"/>
  <c r="BS699" i="1"/>
  <c r="BR699" i="1"/>
  <c r="BQ699" i="1"/>
  <c r="CM698" i="1"/>
  <c r="CI698" i="1"/>
  <c r="CI697" i="1" s="1"/>
  <c r="CE698" i="1"/>
  <c r="CB698" i="1"/>
  <c r="CA698" i="1"/>
  <c r="BY698" i="1"/>
  <c r="BY697" i="1" s="1"/>
  <c r="BX698" i="1"/>
  <c r="BW698" i="1"/>
  <c r="BV698" i="1"/>
  <c r="BU698" i="1"/>
  <c r="BU697" i="1" s="1"/>
  <c r="BT698" i="1"/>
  <c r="BS698" i="1"/>
  <c r="BR698" i="1"/>
  <c r="BQ698" i="1"/>
  <c r="CC697" i="1"/>
  <c r="BS697" i="1"/>
  <c r="A697" i="1"/>
  <c r="CM696" i="1"/>
  <c r="CI696" i="1"/>
  <c r="CH696" i="1"/>
  <c r="CE696" i="1"/>
  <c r="CB696" i="1"/>
  <c r="CK696" i="1" s="1"/>
  <c r="CA696" i="1"/>
  <c r="CJ696" i="1" s="1"/>
  <c r="BY696" i="1"/>
  <c r="BX696" i="1"/>
  <c r="BW696" i="1"/>
  <c r="BV696" i="1"/>
  <c r="BU696" i="1"/>
  <c r="BT696" i="1"/>
  <c r="BS696" i="1"/>
  <c r="BR696" i="1"/>
  <c r="BQ696" i="1"/>
  <c r="CM695" i="1"/>
  <c r="CI695" i="1"/>
  <c r="CE695" i="1"/>
  <c r="CH695" i="1" s="1"/>
  <c r="CB695" i="1"/>
  <c r="CK695" i="1" s="1"/>
  <c r="CA695" i="1"/>
  <c r="BY695" i="1"/>
  <c r="BX695" i="1"/>
  <c r="BW695" i="1"/>
  <c r="BV695" i="1"/>
  <c r="BU695" i="1"/>
  <c r="BT695" i="1"/>
  <c r="BS695" i="1"/>
  <c r="CN695" i="1" s="1"/>
  <c r="BR695" i="1"/>
  <c r="BQ695" i="1"/>
  <c r="CM694" i="1"/>
  <c r="CI694" i="1"/>
  <c r="CE694" i="1"/>
  <c r="CH694" i="1" s="1"/>
  <c r="CB694" i="1"/>
  <c r="CK694" i="1" s="1"/>
  <c r="CA694" i="1"/>
  <c r="BY694" i="1"/>
  <c r="BX694" i="1"/>
  <c r="BW694" i="1"/>
  <c r="BV694" i="1"/>
  <c r="BU694" i="1"/>
  <c r="BT694" i="1"/>
  <c r="BS694" i="1"/>
  <c r="BR694" i="1"/>
  <c r="BQ694" i="1"/>
  <c r="CM693" i="1"/>
  <c r="CI693" i="1"/>
  <c r="CE693" i="1"/>
  <c r="CH693" i="1" s="1"/>
  <c r="CB693" i="1"/>
  <c r="CA693" i="1"/>
  <c r="BY693" i="1"/>
  <c r="BX693" i="1"/>
  <c r="BW693" i="1"/>
  <c r="BV693" i="1"/>
  <c r="BU693" i="1"/>
  <c r="BT693" i="1"/>
  <c r="BS693" i="1"/>
  <c r="BR693" i="1"/>
  <c r="BQ693" i="1"/>
  <c r="CM692" i="1"/>
  <c r="CI692" i="1"/>
  <c r="CE692" i="1"/>
  <c r="CH692" i="1" s="1"/>
  <c r="CB692" i="1"/>
  <c r="CK692" i="1" s="1"/>
  <c r="CA692" i="1"/>
  <c r="BY692" i="1"/>
  <c r="BX692" i="1"/>
  <c r="BW692" i="1"/>
  <c r="BV692" i="1"/>
  <c r="BU692" i="1"/>
  <c r="BT692" i="1"/>
  <c r="BS692" i="1"/>
  <c r="BR692" i="1"/>
  <c r="BQ692" i="1"/>
  <c r="CM691" i="1"/>
  <c r="CI691" i="1"/>
  <c r="CE691" i="1"/>
  <c r="CH691" i="1" s="1"/>
  <c r="CB691" i="1"/>
  <c r="CJ691" i="1" s="1"/>
  <c r="CA691" i="1"/>
  <c r="BY691" i="1"/>
  <c r="BX691" i="1"/>
  <c r="BW691" i="1"/>
  <c r="BV691" i="1"/>
  <c r="BU691" i="1"/>
  <c r="BT691" i="1"/>
  <c r="BS691" i="1"/>
  <c r="BR691" i="1"/>
  <c r="BQ691" i="1"/>
  <c r="CM690" i="1"/>
  <c r="CI690" i="1"/>
  <c r="CE690" i="1"/>
  <c r="CH690" i="1" s="1"/>
  <c r="CB690" i="1"/>
  <c r="CK690" i="1" s="1"/>
  <c r="CA690" i="1"/>
  <c r="BY690" i="1"/>
  <c r="BX690" i="1"/>
  <c r="BW690" i="1"/>
  <c r="BV690" i="1"/>
  <c r="BU690" i="1"/>
  <c r="BT690" i="1"/>
  <c r="BS690" i="1"/>
  <c r="BR690" i="1"/>
  <c r="BQ690" i="1"/>
  <c r="CM689" i="1"/>
  <c r="CI689" i="1"/>
  <c r="CE689" i="1"/>
  <c r="CH689" i="1" s="1"/>
  <c r="CB689" i="1"/>
  <c r="CA689" i="1"/>
  <c r="BY689" i="1"/>
  <c r="BX689" i="1"/>
  <c r="BW689" i="1"/>
  <c r="BV689" i="1"/>
  <c r="BU689" i="1"/>
  <c r="BT689" i="1"/>
  <c r="BS689" i="1"/>
  <c r="BS684" i="1" s="1"/>
  <c r="BR689" i="1"/>
  <c r="BQ689" i="1"/>
  <c r="CM688" i="1"/>
  <c r="CK688" i="1"/>
  <c r="CI688" i="1"/>
  <c r="CE688" i="1"/>
  <c r="CH688" i="1" s="1"/>
  <c r="CB688" i="1"/>
  <c r="CA688" i="1"/>
  <c r="BY688" i="1"/>
  <c r="BX688" i="1"/>
  <c r="BW688" i="1"/>
  <c r="BV688" i="1"/>
  <c r="BU688" i="1"/>
  <c r="BT688" i="1"/>
  <c r="BS688" i="1"/>
  <c r="BR688" i="1"/>
  <c r="BQ688" i="1"/>
  <c r="CM687" i="1"/>
  <c r="CI687" i="1"/>
  <c r="CE687" i="1"/>
  <c r="CH687" i="1" s="1"/>
  <c r="CB687" i="1"/>
  <c r="CK687" i="1" s="1"/>
  <c r="CA687" i="1"/>
  <c r="CJ687" i="1" s="1"/>
  <c r="BY687" i="1"/>
  <c r="BX687" i="1"/>
  <c r="BW687" i="1"/>
  <c r="BV687" i="1"/>
  <c r="BU687" i="1"/>
  <c r="BT687" i="1"/>
  <c r="BS687" i="1"/>
  <c r="BR687" i="1"/>
  <c r="BQ687" i="1"/>
  <c r="CM686" i="1"/>
  <c r="CI686" i="1"/>
  <c r="CE686" i="1"/>
  <c r="CH686" i="1" s="1"/>
  <c r="CB686" i="1"/>
  <c r="CK686" i="1" s="1"/>
  <c r="CA686" i="1"/>
  <c r="BY686" i="1"/>
  <c r="BX686" i="1"/>
  <c r="BW686" i="1"/>
  <c r="BV686" i="1"/>
  <c r="BU686" i="1"/>
  <c r="BT686" i="1"/>
  <c r="BS686" i="1"/>
  <c r="BR686" i="1"/>
  <c r="BQ686" i="1"/>
  <c r="CM685" i="1"/>
  <c r="CI685" i="1"/>
  <c r="CE685" i="1"/>
  <c r="CH685" i="1" s="1"/>
  <c r="CB685" i="1"/>
  <c r="CA685" i="1"/>
  <c r="BY685" i="1"/>
  <c r="BX685" i="1"/>
  <c r="BW685" i="1"/>
  <c r="BV685" i="1"/>
  <c r="BU685" i="1"/>
  <c r="BT685" i="1"/>
  <c r="BS685" i="1"/>
  <c r="BR685" i="1"/>
  <c r="BQ685" i="1"/>
  <c r="CC684" i="1"/>
  <c r="A684" i="1"/>
  <c r="CM683" i="1"/>
  <c r="CI683" i="1"/>
  <c r="CE683" i="1"/>
  <c r="CH683" i="1" s="1"/>
  <c r="CB683" i="1"/>
  <c r="CK683" i="1" s="1"/>
  <c r="CA683" i="1"/>
  <c r="BY683" i="1"/>
  <c r="BX683" i="1"/>
  <c r="BW683" i="1"/>
  <c r="BV683" i="1"/>
  <c r="BU683" i="1"/>
  <c r="BT683" i="1"/>
  <c r="BS683" i="1"/>
  <c r="BR683" i="1"/>
  <c r="BQ683" i="1"/>
  <c r="CM682" i="1"/>
  <c r="CI682" i="1"/>
  <c r="CE682" i="1"/>
  <c r="CH682" i="1" s="1"/>
  <c r="CB682" i="1"/>
  <c r="CK682" i="1" s="1"/>
  <c r="CA682" i="1"/>
  <c r="BY682" i="1"/>
  <c r="BX682" i="1"/>
  <c r="BW682" i="1"/>
  <c r="BV682" i="1"/>
  <c r="BU682" i="1"/>
  <c r="BT682" i="1"/>
  <c r="BS682" i="1"/>
  <c r="BR682" i="1"/>
  <c r="BQ682" i="1"/>
  <c r="CM681" i="1"/>
  <c r="CI681" i="1"/>
  <c r="CE681" i="1"/>
  <c r="CH681" i="1" s="1"/>
  <c r="CB681" i="1"/>
  <c r="CK681" i="1" s="1"/>
  <c r="CA681" i="1"/>
  <c r="BY681" i="1"/>
  <c r="BX681" i="1"/>
  <c r="BW681" i="1"/>
  <c r="BV681" i="1"/>
  <c r="BU681" i="1"/>
  <c r="BU675" i="1" s="1"/>
  <c r="BT681" i="1"/>
  <c r="BS681" i="1"/>
  <c r="BR681" i="1"/>
  <c r="BQ681" i="1"/>
  <c r="CM680" i="1"/>
  <c r="CI680" i="1"/>
  <c r="CE680" i="1"/>
  <c r="CH680" i="1" s="1"/>
  <c r="CB680" i="1"/>
  <c r="CK680" i="1" s="1"/>
  <c r="CA680" i="1"/>
  <c r="BY680" i="1"/>
  <c r="BX680" i="1"/>
  <c r="BW680" i="1"/>
  <c r="BV680" i="1"/>
  <c r="BU680" i="1"/>
  <c r="BT680" i="1"/>
  <c r="BS680" i="1"/>
  <c r="BR680" i="1"/>
  <c r="BQ680" i="1"/>
  <c r="CM679" i="1"/>
  <c r="CK679" i="1"/>
  <c r="CI679" i="1"/>
  <c r="CE679" i="1"/>
  <c r="CH679" i="1" s="1"/>
  <c r="CB679" i="1"/>
  <c r="CA679" i="1"/>
  <c r="CJ679" i="1" s="1"/>
  <c r="BY679" i="1"/>
  <c r="BX679" i="1"/>
  <c r="BW679" i="1"/>
  <c r="BV679" i="1"/>
  <c r="BU679" i="1"/>
  <c r="BT679" i="1"/>
  <c r="BS679" i="1"/>
  <c r="BR679" i="1"/>
  <c r="CN679" i="1" s="1"/>
  <c r="BQ679" i="1"/>
  <c r="CM678" i="1"/>
  <c r="CI678" i="1"/>
  <c r="CE678" i="1"/>
  <c r="CH678" i="1" s="1"/>
  <c r="CB678" i="1"/>
  <c r="CK678" i="1" s="1"/>
  <c r="CA678" i="1"/>
  <c r="BY678" i="1"/>
  <c r="BX678" i="1"/>
  <c r="BW678" i="1"/>
  <c r="BV678" i="1"/>
  <c r="BU678" i="1"/>
  <c r="BT678" i="1"/>
  <c r="BS678" i="1"/>
  <c r="BR678" i="1"/>
  <c r="BQ678" i="1"/>
  <c r="CM677" i="1"/>
  <c r="CI677" i="1"/>
  <c r="CE677" i="1"/>
  <c r="CH677" i="1" s="1"/>
  <c r="CB677" i="1"/>
  <c r="CK677" i="1" s="1"/>
  <c r="CA677" i="1"/>
  <c r="BY677" i="1"/>
  <c r="BX677" i="1"/>
  <c r="BW677" i="1"/>
  <c r="BV677" i="1"/>
  <c r="BU677" i="1"/>
  <c r="BT677" i="1"/>
  <c r="BS677" i="1"/>
  <c r="BR677" i="1"/>
  <c r="BQ677" i="1"/>
  <c r="CM676" i="1"/>
  <c r="CI676" i="1"/>
  <c r="CE676" i="1"/>
  <c r="CH676" i="1" s="1"/>
  <c r="CB676" i="1"/>
  <c r="CK676" i="1" s="1"/>
  <c r="CA676" i="1"/>
  <c r="CJ676" i="1" s="1"/>
  <c r="BY676" i="1"/>
  <c r="BX676" i="1"/>
  <c r="BW676" i="1"/>
  <c r="BV676" i="1"/>
  <c r="BU676" i="1"/>
  <c r="BT676" i="1"/>
  <c r="BS676" i="1"/>
  <c r="BR676" i="1"/>
  <c r="BQ676" i="1"/>
  <c r="CC675" i="1"/>
  <c r="A675" i="1"/>
  <c r="CM674" i="1"/>
  <c r="CI674" i="1"/>
  <c r="CE674" i="1"/>
  <c r="CH674" i="1" s="1"/>
  <c r="CB674" i="1"/>
  <c r="CK674" i="1" s="1"/>
  <c r="CA674" i="1"/>
  <c r="CJ674" i="1" s="1"/>
  <c r="CL674" i="1" s="1"/>
  <c r="BY674" i="1"/>
  <c r="BX674" i="1"/>
  <c r="BW674" i="1"/>
  <c r="BV674" i="1"/>
  <c r="BU674" i="1"/>
  <c r="BT674" i="1"/>
  <c r="BS674" i="1"/>
  <c r="BR674" i="1"/>
  <c r="BQ674" i="1"/>
  <c r="CM673" i="1"/>
  <c r="CI673" i="1"/>
  <c r="CE673" i="1"/>
  <c r="CB673" i="1"/>
  <c r="CK673" i="1" s="1"/>
  <c r="CA673" i="1"/>
  <c r="BY673" i="1"/>
  <c r="BX673" i="1"/>
  <c r="BW673" i="1"/>
  <c r="BV673" i="1"/>
  <c r="BU673" i="1"/>
  <c r="BT673" i="1"/>
  <c r="BS673" i="1"/>
  <c r="BR673" i="1"/>
  <c r="BQ673" i="1"/>
  <c r="BQ672" i="1" s="1"/>
  <c r="CK672" i="1"/>
  <c r="CC672" i="1"/>
  <c r="BY672" i="1"/>
  <c r="BU672" i="1"/>
  <c r="A672" i="1"/>
  <c r="CM671" i="1"/>
  <c r="CI671" i="1"/>
  <c r="CE671" i="1"/>
  <c r="CH671" i="1" s="1"/>
  <c r="CB671" i="1"/>
  <c r="CK671" i="1" s="1"/>
  <c r="CA671" i="1"/>
  <c r="BY671" i="1"/>
  <c r="CG671" i="1" s="1"/>
  <c r="BX671" i="1"/>
  <c r="BW671" i="1"/>
  <c r="BV671" i="1"/>
  <c r="BU671" i="1"/>
  <c r="BT671" i="1"/>
  <c r="BS671" i="1"/>
  <c r="BR671" i="1"/>
  <c r="BQ671" i="1"/>
  <c r="F671" i="1"/>
  <c r="CM670" i="1"/>
  <c r="CI670" i="1"/>
  <c r="CE670" i="1"/>
  <c r="CH670" i="1" s="1"/>
  <c r="CB670" i="1"/>
  <c r="CK670" i="1" s="1"/>
  <c r="CA670" i="1"/>
  <c r="BY670" i="1"/>
  <c r="BX670" i="1"/>
  <c r="BW670" i="1"/>
  <c r="BV670" i="1"/>
  <c r="BU670" i="1"/>
  <c r="BT670" i="1"/>
  <c r="BS670" i="1"/>
  <c r="BR670" i="1"/>
  <c r="BQ670" i="1"/>
  <c r="F670" i="1"/>
  <c r="CG670" i="1" s="1"/>
  <c r="CM669" i="1"/>
  <c r="CI669" i="1"/>
  <c r="CE669" i="1"/>
  <c r="CH669" i="1" s="1"/>
  <c r="CB669" i="1"/>
  <c r="CK669" i="1" s="1"/>
  <c r="CA669" i="1"/>
  <c r="BY669" i="1"/>
  <c r="BX669" i="1"/>
  <c r="BW669" i="1"/>
  <c r="BV669" i="1"/>
  <c r="BU669" i="1"/>
  <c r="BT669" i="1"/>
  <c r="BS669" i="1"/>
  <c r="BR669" i="1"/>
  <c r="BQ669" i="1"/>
  <c r="CM668" i="1"/>
  <c r="CI668" i="1"/>
  <c r="CE668" i="1"/>
  <c r="CH668" i="1" s="1"/>
  <c r="CB668" i="1"/>
  <c r="CK668" i="1" s="1"/>
  <c r="CA668" i="1"/>
  <c r="BY668" i="1"/>
  <c r="BX668" i="1"/>
  <c r="BW668" i="1"/>
  <c r="BV668" i="1"/>
  <c r="BU668" i="1"/>
  <c r="BT668" i="1"/>
  <c r="BS668" i="1"/>
  <c r="BR668" i="1"/>
  <c r="BQ668" i="1"/>
  <c r="CM667" i="1"/>
  <c r="CK667" i="1"/>
  <c r="CI667" i="1"/>
  <c r="CE667" i="1"/>
  <c r="CH667" i="1" s="1"/>
  <c r="CB667" i="1"/>
  <c r="CA667" i="1"/>
  <c r="CJ667" i="1" s="1"/>
  <c r="BY667" i="1"/>
  <c r="BX667" i="1"/>
  <c r="BW667" i="1"/>
  <c r="BV667" i="1"/>
  <c r="BU667" i="1"/>
  <c r="BT667" i="1"/>
  <c r="BS667" i="1"/>
  <c r="BR667" i="1"/>
  <c r="BQ667" i="1"/>
  <c r="CM666" i="1"/>
  <c r="CI666" i="1"/>
  <c r="CE666" i="1"/>
  <c r="CH666" i="1" s="1"/>
  <c r="CB666" i="1"/>
  <c r="CK666" i="1" s="1"/>
  <c r="CA666" i="1"/>
  <c r="CA664" i="1" s="1"/>
  <c r="BY666" i="1"/>
  <c r="BX666" i="1"/>
  <c r="BW666" i="1"/>
  <c r="BV666" i="1"/>
  <c r="BU666" i="1"/>
  <c r="BT666" i="1"/>
  <c r="BS666" i="1"/>
  <c r="BR666" i="1"/>
  <c r="BQ666" i="1"/>
  <c r="CM665" i="1"/>
  <c r="CI665" i="1"/>
  <c r="CE665" i="1"/>
  <c r="CH665" i="1" s="1"/>
  <c r="CB665" i="1"/>
  <c r="CK665" i="1" s="1"/>
  <c r="CA665" i="1"/>
  <c r="BY665" i="1"/>
  <c r="BX665" i="1"/>
  <c r="BW665" i="1"/>
  <c r="BV665" i="1"/>
  <c r="BU665" i="1"/>
  <c r="BT665" i="1"/>
  <c r="BS665" i="1"/>
  <c r="BR665" i="1"/>
  <c r="BQ665" i="1"/>
  <c r="CC664" i="1"/>
  <c r="A664" i="1"/>
  <c r="CM663" i="1"/>
  <c r="CI663" i="1"/>
  <c r="CE663" i="1"/>
  <c r="CH663" i="1" s="1"/>
  <c r="CB663" i="1"/>
  <c r="CK663" i="1" s="1"/>
  <c r="CA663" i="1"/>
  <c r="CJ663" i="1" s="1"/>
  <c r="BY663" i="1"/>
  <c r="BX663" i="1"/>
  <c r="BW663" i="1"/>
  <c r="BV663" i="1"/>
  <c r="BU663" i="1"/>
  <c r="BT663" i="1"/>
  <c r="BS663" i="1"/>
  <c r="BR663" i="1"/>
  <c r="BQ663" i="1"/>
  <c r="F663" i="1"/>
  <c r="CM662" i="1"/>
  <c r="CI662" i="1"/>
  <c r="CE662" i="1"/>
  <c r="CH662" i="1" s="1"/>
  <c r="CB662" i="1"/>
  <c r="CK662" i="1" s="1"/>
  <c r="CA662" i="1"/>
  <c r="BY662" i="1"/>
  <c r="BX662" i="1"/>
  <c r="BW662" i="1"/>
  <c r="BV662" i="1"/>
  <c r="BU662" i="1"/>
  <c r="BT662" i="1"/>
  <c r="BS662" i="1"/>
  <c r="BR662" i="1"/>
  <c r="BQ662" i="1"/>
  <c r="F662" i="1"/>
  <c r="CM661" i="1"/>
  <c r="CI661" i="1"/>
  <c r="CE661" i="1"/>
  <c r="CH661" i="1" s="1"/>
  <c r="CB661" i="1"/>
  <c r="CK661" i="1" s="1"/>
  <c r="CA661" i="1"/>
  <c r="BY661" i="1"/>
  <c r="BX661" i="1"/>
  <c r="BW661" i="1"/>
  <c r="BV661" i="1"/>
  <c r="BU661" i="1"/>
  <c r="BT661" i="1"/>
  <c r="BS661" i="1"/>
  <c r="BR661" i="1"/>
  <c r="BQ661" i="1"/>
  <c r="F661" i="1"/>
  <c r="CG661" i="1" s="1"/>
  <c r="CM660" i="1"/>
  <c r="CI660" i="1"/>
  <c r="CE660" i="1"/>
  <c r="CH660" i="1" s="1"/>
  <c r="CB660" i="1"/>
  <c r="CK660" i="1" s="1"/>
  <c r="CA660" i="1"/>
  <c r="BY660" i="1"/>
  <c r="BX660" i="1"/>
  <c r="BW660" i="1"/>
  <c r="BV660" i="1"/>
  <c r="BU660" i="1"/>
  <c r="BT660" i="1"/>
  <c r="BS660" i="1"/>
  <c r="BR660" i="1"/>
  <c r="BQ660" i="1"/>
  <c r="F660" i="1"/>
  <c r="CM659" i="1"/>
  <c r="CI659" i="1"/>
  <c r="CE659" i="1"/>
  <c r="CH659" i="1" s="1"/>
  <c r="CB659" i="1"/>
  <c r="CK659" i="1" s="1"/>
  <c r="CA659" i="1"/>
  <c r="CJ659" i="1" s="1"/>
  <c r="BY659" i="1"/>
  <c r="BX659" i="1"/>
  <c r="BW659" i="1"/>
  <c r="BV659" i="1"/>
  <c r="BU659" i="1"/>
  <c r="BT659" i="1"/>
  <c r="BS659" i="1"/>
  <c r="BR659" i="1"/>
  <c r="BQ659" i="1"/>
  <c r="F659" i="1"/>
  <c r="CM658" i="1"/>
  <c r="CI658" i="1"/>
  <c r="CE658" i="1"/>
  <c r="CH658" i="1" s="1"/>
  <c r="CB658" i="1"/>
  <c r="CK658" i="1" s="1"/>
  <c r="CA658" i="1"/>
  <c r="BY658" i="1"/>
  <c r="BX658" i="1"/>
  <c r="BW658" i="1"/>
  <c r="BV658" i="1"/>
  <c r="BU658" i="1"/>
  <c r="BT658" i="1"/>
  <c r="BS658" i="1"/>
  <c r="BR658" i="1"/>
  <c r="BQ658" i="1"/>
  <c r="F658" i="1"/>
  <c r="CM657" i="1"/>
  <c r="CI657" i="1"/>
  <c r="CE657" i="1"/>
  <c r="CH657" i="1" s="1"/>
  <c r="CB657" i="1"/>
  <c r="CK657" i="1" s="1"/>
  <c r="CA657" i="1"/>
  <c r="BY657" i="1"/>
  <c r="BX657" i="1"/>
  <c r="BW657" i="1"/>
  <c r="BV657" i="1"/>
  <c r="BU657" i="1"/>
  <c r="BT657" i="1"/>
  <c r="BS657" i="1"/>
  <c r="BR657" i="1"/>
  <c r="BQ657" i="1"/>
  <c r="F657" i="1"/>
  <c r="CG657" i="1" s="1"/>
  <c r="CM656" i="1"/>
  <c r="CI656" i="1"/>
  <c r="CE656" i="1"/>
  <c r="CH656" i="1" s="1"/>
  <c r="CB656" i="1"/>
  <c r="CK656" i="1" s="1"/>
  <c r="CA656" i="1"/>
  <c r="BY656" i="1"/>
  <c r="BX656" i="1"/>
  <c r="BW656" i="1"/>
  <c r="BV656" i="1"/>
  <c r="BU656" i="1"/>
  <c r="BT656" i="1"/>
  <c r="BS656" i="1"/>
  <c r="BR656" i="1"/>
  <c r="BQ656" i="1"/>
  <c r="CM655" i="1"/>
  <c r="CI655" i="1"/>
  <c r="CE655" i="1"/>
  <c r="CH655" i="1" s="1"/>
  <c r="CB655" i="1"/>
  <c r="CK655" i="1" s="1"/>
  <c r="CA655" i="1"/>
  <c r="BY655" i="1"/>
  <c r="BX655" i="1"/>
  <c r="BW655" i="1"/>
  <c r="BV655" i="1"/>
  <c r="BU655" i="1"/>
  <c r="BT655" i="1"/>
  <c r="BS655" i="1"/>
  <c r="BR655" i="1"/>
  <c r="BQ655" i="1"/>
  <c r="CM654" i="1"/>
  <c r="CI654" i="1"/>
  <c r="CE654" i="1"/>
  <c r="CH654" i="1" s="1"/>
  <c r="CB654" i="1"/>
  <c r="CK654" i="1" s="1"/>
  <c r="CA654" i="1"/>
  <c r="BY654" i="1"/>
  <c r="BX654" i="1"/>
  <c r="BW654" i="1"/>
  <c r="BV654" i="1"/>
  <c r="BU654" i="1"/>
  <c r="BT654" i="1"/>
  <c r="BS654" i="1"/>
  <c r="BR654" i="1"/>
  <c r="BQ654" i="1"/>
  <c r="CM653" i="1"/>
  <c r="CI653" i="1"/>
  <c r="CE653" i="1"/>
  <c r="CH653" i="1" s="1"/>
  <c r="CB653" i="1"/>
  <c r="CK653" i="1" s="1"/>
  <c r="CA653" i="1"/>
  <c r="BY653" i="1"/>
  <c r="BX653" i="1"/>
  <c r="BW653" i="1"/>
  <c r="BV653" i="1"/>
  <c r="BU653" i="1"/>
  <c r="BT653" i="1"/>
  <c r="BS653" i="1"/>
  <c r="BR653" i="1"/>
  <c r="BQ653" i="1"/>
  <c r="CM652" i="1"/>
  <c r="CI652" i="1"/>
  <c r="CE652" i="1"/>
  <c r="CH652" i="1" s="1"/>
  <c r="CB652" i="1"/>
  <c r="CK652" i="1" s="1"/>
  <c r="CA652" i="1"/>
  <c r="BY652" i="1"/>
  <c r="BX652" i="1"/>
  <c r="BW652" i="1"/>
  <c r="BV652" i="1"/>
  <c r="BU652" i="1"/>
  <c r="BT652" i="1"/>
  <c r="BS652" i="1"/>
  <c r="BR652" i="1"/>
  <c r="BQ652" i="1"/>
  <c r="CM651" i="1"/>
  <c r="CI651" i="1"/>
  <c r="CE651" i="1"/>
  <c r="CH651" i="1" s="1"/>
  <c r="CB651" i="1"/>
  <c r="CK651" i="1" s="1"/>
  <c r="CA651" i="1"/>
  <c r="BY651" i="1"/>
  <c r="BX651" i="1"/>
  <c r="BW651" i="1"/>
  <c r="BV651" i="1"/>
  <c r="BU651" i="1"/>
  <c r="BT651" i="1"/>
  <c r="BS651" i="1"/>
  <c r="BR651" i="1"/>
  <c r="BQ651" i="1"/>
  <c r="CM650" i="1"/>
  <c r="CK650" i="1"/>
  <c r="CI650" i="1"/>
  <c r="CE650" i="1"/>
  <c r="CH650" i="1" s="1"/>
  <c r="CB650" i="1"/>
  <c r="CA650" i="1"/>
  <c r="CJ650" i="1" s="1"/>
  <c r="CL650" i="1" s="1"/>
  <c r="BY650" i="1"/>
  <c r="BX650" i="1"/>
  <c r="BW650" i="1"/>
  <c r="BV650" i="1"/>
  <c r="BU650" i="1"/>
  <c r="BT650" i="1"/>
  <c r="BS650" i="1"/>
  <c r="BR650" i="1"/>
  <c r="BQ650" i="1"/>
  <c r="CM649" i="1"/>
  <c r="CI649" i="1"/>
  <c r="CH649" i="1"/>
  <c r="CE649" i="1"/>
  <c r="CB649" i="1"/>
  <c r="CK649" i="1" s="1"/>
  <c r="CA649" i="1"/>
  <c r="BY649" i="1"/>
  <c r="BX649" i="1"/>
  <c r="BW649" i="1"/>
  <c r="BV649" i="1"/>
  <c r="BU649" i="1"/>
  <c r="BT649" i="1"/>
  <c r="BS649" i="1"/>
  <c r="BR649" i="1"/>
  <c r="BQ649" i="1"/>
  <c r="CM648" i="1"/>
  <c r="CI648" i="1"/>
  <c r="CE648" i="1"/>
  <c r="CH648" i="1" s="1"/>
  <c r="CB648" i="1"/>
  <c r="CK648" i="1" s="1"/>
  <c r="CA648" i="1"/>
  <c r="BY648" i="1"/>
  <c r="BX648" i="1"/>
  <c r="BW648" i="1"/>
  <c r="BV648" i="1"/>
  <c r="BU648" i="1"/>
  <c r="BT648" i="1"/>
  <c r="BS648" i="1"/>
  <c r="BR648" i="1"/>
  <c r="BQ648" i="1"/>
  <c r="CM647" i="1"/>
  <c r="CI647" i="1"/>
  <c r="CE647" i="1"/>
  <c r="CH647" i="1" s="1"/>
  <c r="CB647" i="1"/>
  <c r="CK647" i="1" s="1"/>
  <c r="CA647" i="1"/>
  <c r="BY647" i="1"/>
  <c r="BX647" i="1"/>
  <c r="BW647" i="1"/>
  <c r="BV647" i="1"/>
  <c r="BU647" i="1"/>
  <c r="BT647" i="1"/>
  <c r="BS647" i="1"/>
  <c r="BR647" i="1"/>
  <c r="BQ647" i="1"/>
  <c r="CM646" i="1"/>
  <c r="CK646" i="1"/>
  <c r="CI646" i="1"/>
  <c r="CE646" i="1"/>
  <c r="CH646" i="1" s="1"/>
  <c r="CB646" i="1"/>
  <c r="CA646" i="1"/>
  <c r="CJ646" i="1" s="1"/>
  <c r="CL646" i="1" s="1"/>
  <c r="BY646" i="1"/>
  <c r="BX646" i="1"/>
  <c r="BW646" i="1"/>
  <c r="BV646" i="1"/>
  <c r="BU646" i="1"/>
  <c r="BT646" i="1"/>
  <c r="BS646" i="1"/>
  <c r="BR646" i="1"/>
  <c r="BQ646" i="1"/>
  <c r="CM645" i="1"/>
  <c r="CI645" i="1"/>
  <c r="CH645" i="1"/>
  <c r="CE645" i="1"/>
  <c r="CB645" i="1"/>
  <c r="CK645" i="1" s="1"/>
  <c r="CA645" i="1"/>
  <c r="BY645" i="1"/>
  <c r="BX645" i="1"/>
  <c r="BW645" i="1"/>
  <c r="BV645" i="1"/>
  <c r="BU645" i="1"/>
  <c r="BT645" i="1"/>
  <c r="BS645" i="1"/>
  <c r="BR645" i="1"/>
  <c r="BQ645" i="1"/>
  <c r="CM644" i="1"/>
  <c r="CI644" i="1"/>
  <c r="CE644" i="1"/>
  <c r="CH644" i="1" s="1"/>
  <c r="CB644" i="1"/>
  <c r="CK644" i="1" s="1"/>
  <c r="CA644" i="1"/>
  <c r="BY644" i="1"/>
  <c r="BX644" i="1"/>
  <c r="BW644" i="1"/>
  <c r="BV644" i="1"/>
  <c r="BU644" i="1"/>
  <c r="BT644" i="1"/>
  <c r="BS644" i="1"/>
  <c r="BR644" i="1"/>
  <c r="BQ644" i="1"/>
  <c r="CM643" i="1"/>
  <c r="CI643" i="1"/>
  <c r="CE643" i="1"/>
  <c r="CH643" i="1" s="1"/>
  <c r="CB643" i="1"/>
  <c r="CK643" i="1" s="1"/>
  <c r="CA643" i="1"/>
  <c r="BY643" i="1"/>
  <c r="BX643" i="1"/>
  <c r="BW643" i="1"/>
  <c r="BV643" i="1"/>
  <c r="BU643" i="1"/>
  <c r="BT643" i="1"/>
  <c r="BS643" i="1"/>
  <c r="BR643" i="1"/>
  <c r="BQ643" i="1"/>
  <c r="CM642" i="1"/>
  <c r="CI642" i="1"/>
  <c r="CE642" i="1"/>
  <c r="CH642" i="1" s="1"/>
  <c r="CB642" i="1"/>
  <c r="CK642" i="1" s="1"/>
  <c r="CA642" i="1"/>
  <c r="BY642" i="1"/>
  <c r="BX642" i="1"/>
  <c r="BW642" i="1"/>
  <c r="BV642" i="1"/>
  <c r="BU642" i="1"/>
  <c r="BT642" i="1"/>
  <c r="BS642" i="1"/>
  <c r="BR642" i="1"/>
  <c r="BQ642" i="1"/>
  <c r="CM641" i="1"/>
  <c r="CI641" i="1"/>
  <c r="CE641" i="1"/>
  <c r="CH641" i="1" s="1"/>
  <c r="CB641" i="1"/>
  <c r="CK641" i="1" s="1"/>
  <c r="CA641" i="1"/>
  <c r="BY641" i="1"/>
  <c r="BX641" i="1"/>
  <c r="BW641" i="1"/>
  <c r="BV641" i="1"/>
  <c r="BU641" i="1"/>
  <c r="BT641" i="1"/>
  <c r="BS641" i="1"/>
  <c r="BR641" i="1"/>
  <c r="BQ641" i="1"/>
  <c r="CM640" i="1"/>
  <c r="CI640" i="1"/>
  <c r="CE640" i="1"/>
  <c r="CH640" i="1" s="1"/>
  <c r="CB640" i="1"/>
  <c r="CK640" i="1" s="1"/>
  <c r="CA640" i="1"/>
  <c r="CJ640" i="1" s="1"/>
  <c r="BY640" i="1"/>
  <c r="BX640" i="1"/>
  <c r="BW640" i="1"/>
  <c r="BV640" i="1"/>
  <c r="BU640" i="1"/>
  <c r="BT640" i="1"/>
  <c r="BS640" i="1"/>
  <c r="BR640" i="1"/>
  <c r="BQ640" i="1"/>
  <c r="CM639" i="1"/>
  <c r="CI639" i="1"/>
  <c r="CE639" i="1"/>
  <c r="CH639" i="1" s="1"/>
  <c r="CB639" i="1"/>
  <c r="CK639" i="1" s="1"/>
  <c r="CA639" i="1"/>
  <c r="BY639" i="1"/>
  <c r="BX639" i="1"/>
  <c r="BW639" i="1"/>
  <c r="BV639" i="1"/>
  <c r="BU639" i="1"/>
  <c r="BT639" i="1"/>
  <c r="BS639" i="1"/>
  <c r="BR639" i="1"/>
  <c r="BQ639" i="1"/>
  <c r="CM638" i="1"/>
  <c r="CI638" i="1"/>
  <c r="CE638" i="1"/>
  <c r="CH638" i="1" s="1"/>
  <c r="CB638" i="1"/>
  <c r="CK638" i="1" s="1"/>
  <c r="CA638" i="1"/>
  <c r="BY638" i="1"/>
  <c r="BX638" i="1"/>
  <c r="BW638" i="1"/>
  <c r="BV638" i="1"/>
  <c r="BU638" i="1"/>
  <c r="BT638" i="1"/>
  <c r="BS638" i="1"/>
  <c r="BR638" i="1"/>
  <c r="BQ638" i="1"/>
  <c r="CM637" i="1"/>
  <c r="CI637" i="1"/>
  <c r="CH637" i="1"/>
  <c r="CE637" i="1"/>
  <c r="CB637" i="1"/>
  <c r="CK637" i="1" s="1"/>
  <c r="CA637" i="1"/>
  <c r="BY637" i="1"/>
  <c r="BX637" i="1"/>
  <c r="BW637" i="1"/>
  <c r="BV637" i="1"/>
  <c r="BU637" i="1"/>
  <c r="BT637" i="1"/>
  <c r="BS637" i="1"/>
  <c r="BR637" i="1"/>
  <c r="BQ637" i="1"/>
  <c r="CM636" i="1"/>
  <c r="CI636" i="1"/>
  <c r="CE636" i="1"/>
  <c r="CH636" i="1" s="1"/>
  <c r="CB636" i="1"/>
  <c r="CK636" i="1" s="1"/>
  <c r="CA636" i="1"/>
  <c r="BY636" i="1"/>
  <c r="BX636" i="1"/>
  <c r="BW636" i="1"/>
  <c r="BV636" i="1"/>
  <c r="BU636" i="1"/>
  <c r="BT636" i="1"/>
  <c r="BS636" i="1"/>
  <c r="BR636" i="1"/>
  <c r="BQ636" i="1"/>
  <c r="CM635" i="1"/>
  <c r="CI635" i="1"/>
  <c r="CE635" i="1"/>
  <c r="CH635" i="1" s="1"/>
  <c r="CB635" i="1"/>
  <c r="CK635" i="1" s="1"/>
  <c r="CA635" i="1"/>
  <c r="BY635" i="1"/>
  <c r="BX635" i="1"/>
  <c r="BW635" i="1"/>
  <c r="BV635" i="1"/>
  <c r="BU635" i="1"/>
  <c r="BT635" i="1"/>
  <c r="BS635" i="1"/>
  <c r="BR635" i="1"/>
  <c r="BQ635" i="1"/>
  <c r="CM634" i="1"/>
  <c r="CI634" i="1"/>
  <c r="CE634" i="1"/>
  <c r="CH634" i="1" s="1"/>
  <c r="CB634" i="1"/>
  <c r="CK634" i="1" s="1"/>
  <c r="CA634" i="1"/>
  <c r="BY634" i="1"/>
  <c r="BX634" i="1"/>
  <c r="BW634" i="1"/>
  <c r="BV634" i="1"/>
  <c r="BU634" i="1"/>
  <c r="BT634" i="1"/>
  <c r="BS634" i="1"/>
  <c r="BR634" i="1"/>
  <c r="BQ634" i="1"/>
  <c r="CM633" i="1"/>
  <c r="CI633" i="1"/>
  <c r="CE633" i="1"/>
  <c r="CH633" i="1" s="1"/>
  <c r="CB633" i="1"/>
  <c r="CK633" i="1" s="1"/>
  <c r="CA633" i="1"/>
  <c r="BY633" i="1"/>
  <c r="BX633" i="1"/>
  <c r="BW633" i="1"/>
  <c r="BV633" i="1"/>
  <c r="BU633" i="1"/>
  <c r="BT633" i="1"/>
  <c r="BS633" i="1"/>
  <c r="BR633" i="1"/>
  <c r="BQ633" i="1"/>
  <c r="CM632" i="1"/>
  <c r="CI632" i="1"/>
  <c r="CE632" i="1"/>
  <c r="CH632" i="1" s="1"/>
  <c r="CB632" i="1"/>
  <c r="CK632" i="1" s="1"/>
  <c r="CA632" i="1"/>
  <c r="CJ632" i="1" s="1"/>
  <c r="BY632" i="1"/>
  <c r="BX632" i="1"/>
  <c r="BW632" i="1"/>
  <c r="BV632" i="1"/>
  <c r="BU632" i="1"/>
  <c r="BT632" i="1"/>
  <c r="BS632" i="1"/>
  <c r="BR632" i="1"/>
  <c r="BQ632" i="1"/>
  <c r="CM631" i="1"/>
  <c r="CI631" i="1"/>
  <c r="CE631" i="1"/>
  <c r="CH631" i="1" s="1"/>
  <c r="CB631" i="1"/>
  <c r="CK631" i="1" s="1"/>
  <c r="CA631" i="1"/>
  <c r="BY631" i="1"/>
  <c r="BX631" i="1"/>
  <c r="BW631" i="1"/>
  <c r="BV631" i="1"/>
  <c r="BU631" i="1"/>
  <c r="BT631" i="1"/>
  <c r="BS631" i="1"/>
  <c r="BR631" i="1"/>
  <c r="BQ631" i="1"/>
  <c r="CM630" i="1"/>
  <c r="CI630" i="1"/>
  <c r="CE630" i="1"/>
  <c r="CH630" i="1" s="1"/>
  <c r="CB630" i="1"/>
  <c r="CK630" i="1" s="1"/>
  <c r="CA630" i="1"/>
  <c r="BY630" i="1"/>
  <c r="BX630" i="1"/>
  <c r="BW630" i="1"/>
  <c r="BV630" i="1"/>
  <c r="BU630" i="1"/>
  <c r="BT630" i="1"/>
  <c r="BS630" i="1"/>
  <c r="BR630" i="1"/>
  <c r="BQ630" i="1"/>
  <c r="CM629" i="1"/>
  <c r="CI629" i="1"/>
  <c r="CH629" i="1"/>
  <c r="CE629" i="1"/>
  <c r="CB629" i="1"/>
  <c r="CK629" i="1" s="1"/>
  <c r="CA629" i="1"/>
  <c r="BY629" i="1"/>
  <c r="BX629" i="1"/>
  <c r="BW629" i="1"/>
  <c r="BV629" i="1"/>
  <c r="BU629" i="1"/>
  <c r="BT629" i="1"/>
  <c r="BS629" i="1"/>
  <c r="BR629" i="1"/>
  <c r="BQ629" i="1"/>
  <c r="CM628" i="1"/>
  <c r="CI628" i="1"/>
  <c r="CE628" i="1"/>
  <c r="CH628" i="1" s="1"/>
  <c r="CB628" i="1"/>
  <c r="CK628" i="1" s="1"/>
  <c r="CA628" i="1"/>
  <c r="BY628" i="1"/>
  <c r="BX628" i="1"/>
  <c r="BW628" i="1"/>
  <c r="BV628" i="1"/>
  <c r="BU628" i="1"/>
  <c r="BT628" i="1"/>
  <c r="BS628" i="1"/>
  <c r="BR628" i="1"/>
  <c r="BQ628" i="1"/>
  <c r="CM627" i="1"/>
  <c r="CI627" i="1"/>
  <c r="CE627" i="1"/>
  <c r="CH627" i="1" s="1"/>
  <c r="CB627" i="1"/>
  <c r="CK627" i="1" s="1"/>
  <c r="CA627" i="1"/>
  <c r="BY627" i="1"/>
  <c r="BX627" i="1"/>
  <c r="BW627" i="1"/>
  <c r="BV627" i="1"/>
  <c r="BU627" i="1"/>
  <c r="BT627" i="1"/>
  <c r="BS627" i="1"/>
  <c r="BR627" i="1"/>
  <c r="BQ627" i="1"/>
  <c r="CM626" i="1"/>
  <c r="CI626" i="1"/>
  <c r="CE626" i="1"/>
  <c r="CH626" i="1" s="1"/>
  <c r="CB626" i="1"/>
  <c r="CK626" i="1" s="1"/>
  <c r="CA626" i="1"/>
  <c r="BY626" i="1"/>
  <c r="BX626" i="1"/>
  <c r="BW626" i="1"/>
  <c r="BV626" i="1"/>
  <c r="BU626" i="1"/>
  <c r="BT626" i="1"/>
  <c r="BS626" i="1"/>
  <c r="BR626" i="1"/>
  <c r="BQ626" i="1"/>
  <c r="CM625" i="1"/>
  <c r="CI625" i="1"/>
  <c r="CE625" i="1"/>
  <c r="CH625" i="1" s="1"/>
  <c r="CB625" i="1"/>
  <c r="CK625" i="1" s="1"/>
  <c r="CA625" i="1"/>
  <c r="BY625" i="1"/>
  <c r="BX625" i="1"/>
  <c r="BW625" i="1"/>
  <c r="BV625" i="1"/>
  <c r="BU625" i="1"/>
  <c r="BT625" i="1"/>
  <c r="BS625" i="1"/>
  <c r="BR625" i="1"/>
  <c r="BQ625" i="1"/>
  <c r="CM624" i="1"/>
  <c r="CI624" i="1"/>
  <c r="CE624" i="1"/>
  <c r="CH624" i="1" s="1"/>
  <c r="CB624" i="1"/>
  <c r="CK624" i="1" s="1"/>
  <c r="CA624" i="1"/>
  <c r="CJ624" i="1" s="1"/>
  <c r="BY624" i="1"/>
  <c r="BX624" i="1"/>
  <c r="BW624" i="1"/>
  <c r="BV624" i="1"/>
  <c r="BU624" i="1"/>
  <c r="BT624" i="1"/>
  <c r="BS624" i="1"/>
  <c r="BR624" i="1"/>
  <c r="BQ624" i="1"/>
  <c r="CM623" i="1"/>
  <c r="CI623" i="1"/>
  <c r="CE623" i="1"/>
  <c r="CH623" i="1" s="1"/>
  <c r="CB623" i="1"/>
  <c r="CK623" i="1" s="1"/>
  <c r="CA623" i="1"/>
  <c r="BY623" i="1"/>
  <c r="BX623" i="1"/>
  <c r="BW623" i="1"/>
  <c r="BV623" i="1"/>
  <c r="BU623" i="1"/>
  <c r="BT623" i="1"/>
  <c r="BS623" i="1"/>
  <c r="BR623" i="1"/>
  <c r="BQ623" i="1"/>
  <c r="CM622" i="1"/>
  <c r="CI622" i="1"/>
  <c r="CE622" i="1"/>
  <c r="CH622" i="1" s="1"/>
  <c r="CB622" i="1"/>
  <c r="CK622" i="1" s="1"/>
  <c r="CA622" i="1"/>
  <c r="BY622" i="1"/>
  <c r="BX622" i="1"/>
  <c r="BW622" i="1"/>
  <c r="BV622" i="1"/>
  <c r="BU622" i="1"/>
  <c r="BT622" i="1"/>
  <c r="BS622" i="1"/>
  <c r="BR622" i="1"/>
  <c r="BQ622" i="1"/>
  <c r="CM621" i="1"/>
  <c r="CI621" i="1"/>
  <c r="CH621" i="1"/>
  <c r="CE621" i="1"/>
  <c r="CB621" i="1"/>
  <c r="CK621" i="1" s="1"/>
  <c r="CA621" i="1"/>
  <c r="BY621" i="1"/>
  <c r="BX621" i="1"/>
  <c r="BW621" i="1"/>
  <c r="BV621" i="1"/>
  <c r="BU621" i="1"/>
  <c r="BT621" i="1"/>
  <c r="BS621" i="1"/>
  <c r="BR621" i="1"/>
  <c r="BQ621" i="1"/>
  <c r="CM620" i="1"/>
  <c r="CI620" i="1"/>
  <c r="CE620" i="1"/>
  <c r="CH620" i="1" s="1"/>
  <c r="CB620" i="1"/>
  <c r="CK620" i="1" s="1"/>
  <c r="CA620" i="1"/>
  <c r="BY620" i="1"/>
  <c r="BX620" i="1"/>
  <c r="BW620" i="1"/>
  <c r="BV620" i="1"/>
  <c r="BU620" i="1"/>
  <c r="BT620" i="1"/>
  <c r="BS620" i="1"/>
  <c r="BR620" i="1"/>
  <c r="BQ620" i="1"/>
  <c r="CM619" i="1"/>
  <c r="CI619" i="1"/>
  <c r="CE619" i="1"/>
  <c r="CH619" i="1" s="1"/>
  <c r="CB619" i="1"/>
  <c r="CK619" i="1" s="1"/>
  <c r="CA619" i="1"/>
  <c r="BY619" i="1"/>
  <c r="BX619" i="1"/>
  <c r="BW619" i="1"/>
  <c r="BV619" i="1"/>
  <c r="BU619" i="1"/>
  <c r="BT619" i="1"/>
  <c r="BS619" i="1"/>
  <c r="BR619" i="1"/>
  <c r="BQ619" i="1"/>
  <c r="CM618" i="1"/>
  <c r="CI618" i="1"/>
  <c r="CE618" i="1"/>
  <c r="CB618" i="1"/>
  <c r="CK618" i="1" s="1"/>
  <c r="CK617" i="1" s="1"/>
  <c r="CA618" i="1"/>
  <c r="BY618" i="1"/>
  <c r="BX618" i="1"/>
  <c r="BW618" i="1"/>
  <c r="BV618" i="1"/>
  <c r="BU618" i="1"/>
  <c r="BT618" i="1"/>
  <c r="BS618" i="1"/>
  <c r="BR618" i="1"/>
  <c r="BQ618" i="1"/>
  <c r="CC617" i="1"/>
  <c r="A617" i="1"/>
  <c r="CM616" i="1"/>
  <c r="CM615" i="1" s="1"/>
  <c r="CE616" i="1"/>
  <c r="CB616" i="1"/>
  <c r="CK616" i="1" s="1"/>
  <c r="CA616" i="1"/>
  <c r="CA615" i="1" s="1"/>
  <c r="CI615" i="1"/>
  <c r="CH615" i="1"/>
  <c r="CG615" i="1"/>
  <c r="CF615" i="1"/>
  <c r="CE615" i="1"/>
  <c r="CD615" i="1"/>
  <c r="CC615" i="1"/>
  <c r="BZ615" i="1"/>
  <c r="BY615" i="1"/>
  <c r="BX615" i="1"/>
  <c r="BW615" i="1"/>
  <c r="BV615" i="1"/>
  <c r="BU615" i="1"/>
  <c r="BT615" i="1"/>
  <c r="BS615" i="1"/>
  <c r="BR615" i="1"/>
  <c r="BQ615" i="1"/>
  <c r="A615" i="1"/>
  <c r="A614" i="1" s="1"/>
  <c r="CM613" i="1"/>
  <c r="CI613" i="1"/>
  <c r="CE613" i="1"/>
  <c r="CH613" i="1" s="1"/>
  <c r="CB613" i="1"/>
  <c r="CK613" i="1" s="1"/>
  <c r="CA613" i="1"/>
  <c r="CJ613" i="1" s="1"/>
  <c r="BY613" i="1"/>
  <c r="BX613" i="1"/>
  <c r="BW613" i="1"/>
  <c r="BV613" i="1"/>
  <c r="BU613" i="1"/>
  <c r="BT613" i="1"/>
  <c r="BS613" i="1"/>
  <c r="BR613" i="1"/>
  <c r="BQ613" i="1"/>
  <c r="F613" i="1"/>
  <c r="CM612" i="1"/>
  <c r="CI612" i="1"/>
  <c r="CE612" i="1"/>
  <c r="CH612" i="1" s="1"/>
  <c r="CB612" i="1"/>
  <c r="CK612" i="1" s="1"/>
  <c r="CA612" i="1"/>
  <c r="BY612" i="1"/>
  <c r="BX612" i="1"/>
  <c r="BW612" i="1"/>
  <c r="BV612" i="1"/>
  <c r="BU612" i="1"/>
  <c r="BT612" i="1"/>
  <c r="BS612" i="1"/>
  <c r="BR612" i="1"/>
  <c r="BQ612" i="1"/>
  <c r="CM611" i="1"/>
  <c r="CI611" i="1"/>
  <c r="CE611" i="1"/>
  <c r="CH611" i="1" s="1"/>
  <c r="CB611" i="1"/>
  <c r="CK611" i="1" s="1"/>
  <c r="CA611" i="1"/>
  <c r="BY611" i="1"/>
  <c r="BX611" i="1"/>
  <c r="BW611" i="1"/>
  <c r="BV611" i="1"/>
  <c r="BU611" i="1"/>
  <c r="BT611" i="1"/>
  <c r="BS611" i="1"/>
  <c r="BR611" i="1"/>
  <c r="BQ611" i="1"/>
  <c r="CM610" i="1"/>
  <c r="CI610" i="1"/>
  <c r="CE610" i="1"/>
  <c r="CH610" i="1" s="1"/>
  <c r="CB610" i="1"/>
  <c r="CK610" i="1" s="1"/>
  <c r="CA610" i="1"/>
  <c r="BY610" i="1"/>
  <c r="BX610" i="1"/>
  <c r="BW610" i="1"/>
  <c r="BV610" i="1"/>
  <c r="BU610" i="1"/>
  <c r="BT610" i="1"/>
  <c r="BS610" i="1"/>
  <c r="BR610" i="1"/>
  <c r="BQ610" i="1"/>
  <c r="CM609" i="1"/>
  <c r="CI609" i="1"/>
  <c r="CE609" i="1"/>
  <c r="CH609" i="1" s="1"/>
  <c r="CB609" i="1"/>
  <c r="CK609" i="1" s="1"/>
  <c r="CA609" i="1"/>
  <c r="BY609" i="1"/>
  <c r="BX609" i="1"/>
  <c r="BW609" i="1"/>
  <c r="BV609" i="1"/>
  <c r="BU609" i="1"/>
  <c r="BT609" i="1"/>
  <c r="BS609" i="1"/>
  <c r="BR609" i="1"/>
  <c r="BQ609" i="1"/>
  <c r="CM608" i="1"/>
  <c r="CI608" i="1"/>
  <c r="CE608" i="1"/>
  <c r="CH608" i="1" s="1"/>
  <c r="CB608" i="1"/>
  <c r="CK608" i="1" s="1"/>
  <c r="CA608" i="1"/>
  <c r="CJ608" i="1" s="1"/>
  <c r="BY608" i="1"/>
  <c r="BX608" i="1"/>
  <c r="BW608" i="1"/>
  <c r="BV608" i="1"/>
  <c r="BU608" i="1"/>
  <c r="BT608" i="1"/>
  <c r="BS608" i="1"/>
  <c r="BR608" i="1"/>
  <c r="BQ608" i="1"/>
  <c r="CM607" i="1"/>
  <c r="CI607" i="1"/>
  <c r="CE607" i="1"/>
  <c r="CH607" i="1" s="1"/>
  <c r="CB607" i="1"/>
  <c r="CK607" i="1" s="1"/>
  <c r="CA607" i="1"/>
  <c r="CJ607" i="1" s="1"/>
  <c r="BY607" i="1"/>
  <c r="BX607" i="1"/>
  <c r="BW607" i="1"/>
  <c r="BV607" i="1"/>
  <c r="BU607" i="1"/>
  <c r="BT607" i="1"/>
  <c r="BS607" i="1"/>
  <c r="BR607" i="1"/>
  <c r="BQ607" i="1"/>
  <c r="CM606" i="1"/>
  <c r="CI606" i="1"/>
  <c r="CE606" i="1"/>
  <c r="CH606" i="1" s="1"/>
  <c r="CB606" i="1"/>
  <c r="CK606" i="1" s="1"/>
  <c r="CA606" i="1"/>
  <c r="CJ606" i="1" s="1"/>
  <c r="BY606" i="1"/>
  <c r="BX606" i="1"/>
  <c r="BW606" i="1"/>
  <c r="BV606" i="1"/>
  <c r="BU606" i="1"/>
  <c r="BT606" i="1"/>
  <c r="BS606" i="1"/>
  <c r="BR606" i="1"/>
  <c r="BQ606" i="1"/>
  <c r="CM605" i="1"/>
  <c r="CI605" i="1"/>
  <c r="CE605" i="1"/>
  <c r="CH605" i="1" s="1"/>
  <c r="CB605" i="1"/>
  <c r="CK605" i="1" s="1"/>
  <c r="CA605" i="1"/>
  <c r="BY605" i="1"/>
  <c r="BX605" i="1"/>
  <c r="BW605" i="1"/>
  <c r="BV605" i="1"/>
  <c r="BU605" i="1"/>
  <c r="BT605" i="1"/>
  <c r="BS605" i="1"/>
  <c r="BR605" i="1"/>
  <c r="BQ605" i="1"/>
  <c r="CM604" i="1"/>
  <c r="CI604" i="1"/>
  <c r="CE604" i="1"/>
  <c r="CH604" i="1" s="1"/>
  <c r="CB604" i="1"/>
  <c r="CK604" i="1" s="1"/>
  <c r="CA604" i="1"/>
  <c r="BY604" i="1"/>
  <c r="BX604" i="1"/>
  <c r="BW604" i="1"/>
  <c r="BV604" i="1"/>
  <c r="BU604" i="1"/>
  <c r="BT604" i="1"/>
  <c r="BS604" i="1"/>
  <c r="BR604" i="1"/>
  <c r="BQ604" i="1"/>
  <c r="CM603" i="1"/>
  <c r="CI603" i="1"/>
  <c r="CE603" i="1"/>
  <c r="CH603" i="1" s="1"/>
  <c r="CB603" i="1"/>
  <c r="CK603" i="1" s="1"/>
  <c r="CA603" i="1"/>
  <c r="BY603" i="1"/>
  <c r="BX603" i="1"/>
  <c r="BW603" i="1"/>
  <c r="BV603" i="1"/>
  <c r="BU603" i="1"/>
  <c r="BT603" i="1"/>
  <c r="BS603" i="1"/>
  <c r="BR603" i="1"/>
  <c r="BQ603" i="1"/>
  <c r="CM602" i="1"/>
  <c r="CI602" i="1"/>
  <c r="CE602" i="1"/>
  <c r="CH602" i="1" s="1"/>
  <c r="CB602" i="1"/>
  <c r="CK602" i="1" s="1"/>
  <c r="CA602" i="1"/>
  <c r="BY602" i="1"/>
  <c r="BX602" i="1"/>
  <c r="BW602" i="1"/>
  <c r="BV602" i="1"/>
  <c r="BU602" i="1"/>
  <c r="BT602" i="1"/>
  <c r="BS602" i="1"/>
  <c r="BR602" i="1"/>
  <c r="BQ602" i="1"/>
  <c r="CM601" i="1"/>
  <c r="CI601" i="1"/>
  <c r="CE601" i="1"/>
  <c r="CH601" i="1" s="1"/>
  <c r="CB601" i="1"/>
  <c r="CK601" i="1" s="1"/>
  <c r="CA601" i="1"/>
  <c r="BY601" i="1"/>
  <c r="BX601" i="1"/>
  <c r="BW601" i="1"/>
  <c r="BV601" i="1"/>
  <c r="BU601" i="1"/>
  <c r="BT601" i="1"/>
  <c r="BS601" i="1"/>
  <c r="BR601" i="1"/>
  <c r="BQ601" i="1"/>
  <c r="CM600" i="1"/>
  <c r="CI600" i="1"/>
  <c r="CE600" i="1"/>
  <c r="CH600" i="1" s="1"/>
  <c r="CB600" i="1"/>
  <c r="CK600" i="1" s="1"/>
  <c r="CA600" i="1"/>
  <c r="BY600" i="1"/>
  <c r="BX600" i="1"/>
  <c r="BW600" i="1"/>
  <c r="BV600" i="1"/>
  <c r="BU600" i="1"/>
  <c r="BT600" i="1"/>
  <c r="BS600" i="1"/>
  <c r="BR600" i="1"/>
  <c r="BQ600" i="1"/>
  <c r="CM599" i="1"/>
  <c r="CI599" i="1"/>
  <c r="CE599" i="1"/>
  <c r="CH599" i="1" s="1"/>
  <c r="CB599" i="1"/>
  <c r="CK599" i="1" s="1"/>
  <c r="CA599" i="1"/>
  <c r="BY599" i="1"/>
  <c r="BX599" i="1"/>
  <c r="BW599" i="1"/>
  <c r="BV599" i="1"/>
  <c r="BU599" i="1"/>
  <c r="BT599" i="1"/>
  <c r="BS599" i="1"/>
  <c r="BR599" i="1"/>
  <c r="BQ599" i="1"/>
  <c r="CM598" i="1"/>
  <c r="CI598" i="1"/>
  <c r="CE598" i="1"/>
  <c r="CH598" i="1" s="1"/>
  <c r="CB598" i="1"/>
  <c r="CK598" i="1" s="1"/>
  <c r="CA598" i="1"/>
  <c r="BY598" i="1"/>
  <c r="BX598" i="1"/>
  <c r="BW598" i="1"/>
  <c r="BV598" i="1"/>
  <c r="BU598" i="1"/>
  <c r="BT598" i="1"/>
  <c r="BS598" i="1"/>
  <c r="BR598" i="1"/>
  <c r="BQ598" i="1"/>
  <c r="CM597" i="1"/>
  <c r="CI597" i="1"/>
  <c r="CE597" i="1"/>
  <c r="CH597" i="1" s="1"/>
  <c r="CB597" i="1"/>
  <c r="CK597" i="1" s="1"/>
  <c r="CA597" i="1"/>
  <c r="BY597" i="1"/>
  <c r="BX597" i="1"/>
  <c r="BW597" i="1"/>
  <c r="BV597" i="1"/>
  <c r="BU597" i="1"/>
  <c r="BT597" i="1"/>
  <c r="BS597" i="1"/>
  <c r="BR597" i="1"/>
  <c r="BQ597" i="1"/>
  <c r="CM596" i="1"/>
  <c r="CI596" i="1"/>
  <c r="CE596" i="1"/>
  <c r="CH596" i="1" s="1"/>
  <c r="CB596" i="1"/>
  <c r="CK596" i="1" s="1"/>
  <c r="CA596" i="1"/>
  <c r="BY596" i="1"/>
  <c r="BX596" i="1"/>
  <c r="BW596" i="1"/>
  <c r="BV596" i="1"/>
  <c r="BU596" i="1"/>
  <c r="BT596" i="1"/>
  <c r="BS596" i="1"/>
  <c r="BR596" i="1"/>
  <c r="BQ596" i="1"/>
  <c r="CM595" i="1"/>
  <c r="CI595" i="1"/>
  <c r="CE595" i="1"/>
  <c r="CH595" i="1" s="1"/>
  <c r="CB595" i="1"/>
  <c r="CK595" i="1" s="1"/>
  <c r="CA595" i="1"/>
  <c r="BY595" i="1"/>
  <c r="BX595" i="1"/>
  <c r="BW595" i="1"/>
  <c r="BV595" i="1"/>
  <c r="BU595" i="1"/>
  <c r="BT595" i="1"/>
  <c r="BS595" i="1"/>
  <c r="BR595" i="1"/>
  <c r="BQ595" i="1"/>
  <c r="CM594" i="1"/>
  <c r="CI594" i="1"/>
  <c r="CE594" i="1"/>
  <c r="CH594" i="1" s="1"/>
  <c r="CB594" i="1"/>
  <c r="CK594" i="1" s="1"/>
  <c r="CA594" i="1"/>
  <c r="BY594" i="1"/>
  <c r="BX594" i="1"/>
  <c r="BW594" i="1"/>
  <c r="BV594" i="1"/>
  <c r="BU594" i="1"/>
  <c r="BT594" i="1"/>
  <c r="BS594" i="1"/>
  <c r="BR594" i="1"/>
  <c r="BQ594" i="1"/>
  <c r="CM593" i="1"/>
  <c r="CI593" i="1"/>
  <c r="CE593" i="1"/>
  <c r="CH593" i="1" s="1"/>
  <c r="CB593" i="1"/>
  <c r="CK593" i="1" s="1"/>
  <c r="CA593" i="1"/>
  <c r="CJ593" i="1" s="1"/>
  <c r="BY593" i="1"/>
  <c r="BX593" i="1"/>
  <c r="BW593" i="1"/>
  <c r="BV593" i="1"/>
  <c r="BU593" i="1"/>
  <c r="BT593" i="1"/>
  <c r="BS593" i="1"/>
  <c r="BR593" i="1"/>
  <c r="BQ593" i="1"/>
  <c r="CM592" i="1"/>
  <c r="CI592" i="1"/>
  <c r="CE592" i="1"/>
  <c r="CH592" i="1" s="1"/>
  <c r="CB592" i="1"/>
  <c r="CK592" i="1" s="1"/>
  <c r="CA592" i="1"/>
  <c r="BY592" i="1"/>
  <c r="BX592" i="1"/>
  <c r="BW592" i="1"/>
  <c r="BV592" i="1"/>
  <c r="BU592" i="1"/>
  <c r="BT592" i="1"/>
  <c r="BS592" i="1"/>
  <c r="BR592" i="1"/>
  <c r="BQ592" i="1"/>
  <c r="CM591" i="1"/>
  <c r="CI591" i="1"/>
  <c r="CE591" i="1"/>
  <c r="CH591" i="1" s="1"/>
  <c r="CB591" i="1"/>
  <c r="CK591" i="1" s="1"/>
  <c r="CA591" i="1"/>
  <c r="CJ591" i="1" s="1"/>
  <c r="BY591" i="1"/>
  <c r="BX591" i="1"/>
  <c r="BW591" i="1"/>
  <c r="BV591" i="1"/>
  <c r="BU591" i="1"/>
  <c r="BT591" i="1"/>
  <c r="BS591" i="1"/>
  <c r="BR591" i="1"/>
  <c r="BQ591" i="1"/>
  <c r="CM590" i="1"/>
  <c r="CI590" i="1"/>
  <c r="CE590" i="1"/>
  <c r="CH590" i="1" s="1"/>
  <c r="CB590" i="1"/>
  <c r="CK590" i="1" s="1"/>
  <c r="CA590" i="1"/>
  <c r="BY590" i="1"/>
  <c r="BX590" i="1"/>
  <c r="BW590" i="1"/>
  <c r="BV590" i="1"/>
  <c r="BU590" i="1"/>
  <c r="BT590" i="1"/>
  <c r="BS590" i="1"/>
  <c r="BR590" i="1"/>
  <c r="BQ590" i="1"/>
  <c r="CM589" i="1"/>
  <c r="CI589" i="1"/>
  <c r="CE589" i="1"/>
  <c r="CH589" i="1" s="1"/>
  <c r="CB589" i="1"/>
  <c r="CK589" i="1" s="1"/>
  <c r="CA589" i="1"/>
  <c r="CJ589" i="1" s="1"/>
  <c r="BY589" i="1"/>
  <c r="BX589" i="1"/>
  <c r="BW589" i="1"/>
  <c r="BV589" i="1"/>
  <c r="BU589" i="1"/>
  <c r="BT589" i="1"/>
  <c r="BS589" i="1"/>
  <c r="BR589" i="1"/>
  <c r="BQ589" i="1"/>
  <c r="CM588" i="1"/>
  <c r="CI588" i="1"/>
  <c r="CE588" i="1"/>
  <c r="CH588" i="1" s="1"/>
  <c r="CB588" i="1"/>
  <c r="CK588" i="1" s="1"/>
  <c r="CA588" i="1"/>
  <c r="BY588" i="1"/>
  <c r="BX588" i="1"/>
  <c r="BW588" i="1"/>
  <c r="BV588" i="1"/>
  <c r="BU588" i="1"/>
  <c r="BT588" i="1"/>
  <c r="BS588" i="1"/>
  <c r="BR588" i="1"/>
  <c r="BQ588" i="1"/>
  <c r="CM587" i="1"/>
  <c r="CI587" i="1"/>
  <c r="CE587" i="1"/>
  <c r="CH587" i="1" s="1"/>
  <c r="CB587" i="1"/>
  <c r="CK587" i="1" s="1"/>
  <c r="CA587" i="1"/>
  <c r="CJ587" i="1" s="1"/>
  <c r="BY587" i="1"/>
  <c r="BX587" i="1"/>
  <c r="BW587" i="1"/>
  <c r="BV587" i="1"/>
  <c r="BU587" i="1"/>
  <c r="BT587" i="1"/>
  <c r="BS587" i="1"/>
  <c r="BR587" i="1"/>
  <c r="BQ587" i="1"/>
  <c r="CM586" i="1"/>
  <c r="CI586" i="1"/>
  <c r="CH586" i="1"/>
  <c r="CE586" i="1"/>
  <c r="CB586" i="1"/>
  <c r="CK586" i="1" s="1"/>
  <c r="CA586" i="1"/>
  <c r="BY586" i="1"/>
  <c r="BX586" i="1"/>
  <c r="BW586" i="1"/>
  <c r="BV586" i="1"/>
  <c r="BU586" i="1"/>
  <c r="BT586" i="1"/>
  <c r="BS586" i="1"/>
  <c r="BR586" i="1"/>
  <c r="BQ586" i="1"/>
  <c r="CM585" i="1"/>
  <c r="CI585" i="1"/>
  <c r="CE585" i="1"/>
  <c r="CH585" i="1" s="1"/>
  <c r="CB585" i="1"/>
  <c r="CK585" i="1" s="1"/>
  <c r="CA585" i="1"/>
  <c r="BY585" i="1"/>
  <c r="BX585" i="1"/>
  <c r="BW585" i="1"/>
  <c r="BV585" i="1"/>
  <c r="BU585" i="1"/>
  <c r="BT585" i="1"/>
  <c r="BS585" i="1"/>
  <c r="BR585" i="1"/>
  <c r="BQ585" i="1"/>
  <c r="CM584" i="1"/>
  <c r="CI584" i="1"/>
  <c r="CE584" i="1"/>
  <c r="CH584" i="1" s="1"/>
  <c r="CB584" i="1"/>
  <c r="CK584" i="1" s="1"/>
  <c r="CA584" i="1"/>
  <c r="BY584" i="1"/>
  <c r="BX584" i="1"/>
  <c r="BW584" i="1"/>
  <c r="BV584" i="1"/>
  <c r="BU584" i="1"/>
  <c r="BT584" i="1"/>
  <c r="BS584" i="1"/>
  <c r="BR584" i="1"/>
  <c r="BQ584" i="1"/>
  <c r="CM583" i="1"/>
  <c r="CI583" i="1"/>
  <c r="CE583" i="1"/>
  <c r="CH583" i="1" s="1"/>
  <c r="CB583" i="1"/>
  <c r="CK583" i="1" s="1"/>
  <c r="CA583" i="1"/>
  <c r="BY583" i="1"/>
  <c r="BX583" i="1"/>
  <c r="BW583" i="1"/>
  <c r="BV583" i="1"/>
  <c r="BU583" i="1"/>
  <c r="BT583" i="1"/>
  <c r="BS583" i="1"/>
  <c r="BR583" i="1"/>
  <c r="BQ583" i="1"/>
  <c r="CM582" i="1"/>
  <c r="CI582" i="1"/>
  <c r="CE582" i="1"/>
  <c r="CH582" i="1" s="1"/>
  <c r="CB582" i="1"/>
  <c r="CK582" i="1" s="1"/>
  <c r="CA582" i="1"/>
  <c r="BY582" i="1"/>
  <c r="BX582" i="1"/>
  <c r="BW582" i="1"/>
  <c r="BV582" i="1"/>
  <c r="BU582" i="1"/>
  <c r="BT582" i="1"/>
  <c r="BS582" i="1"/>
  <c r="BR582" i="1"/>
  <c r="BQ582" i="1"/>
  <c r="CM581" i="1"/>
  <c r="CI581" i="1"/>
  <c r="CE581" i="1"/>
  <c r="CH581" i="1" s="1"/>
  <c r="CB581" i="1"/>
  <c r="CK581" i="1" s="1"/>
  <c r="CA581" i="1"/>
  <c r="BY581" i="1"/>
  <c r="BX581" i="1"/>
  <c r="BW581" i="1"/>
  <c r="BV581" i="1"/>
  <c r="BU581" i="1"/>
  <c r="BT581" i="1"/>
  <c r="BS581" i="1"/>
  <c r="BR581" i="1"/>
  <c r="BQ581" i="1"/>
  <c r="CM580" i="1"/>
  <c r="CI580" i="1"/>
  <c r="CE580" i="1"/>
  <c r="CH580" i="1" s="1"/>
  <c r="CB580" i="1"/>
  <c r="CK580" i="1" s="1"/>
  <c r="CA580" i="1"/>
  <c r="BY580" i="1"/>
  <c r="BX580" i="1"/>
  <c r="BW580" i="1"/>
  <c r="BV580" i="1"/>
  <c r="BU580" i="1"/>
  <c r="BT580" i="1"/>
  <c r="BS580" i="1"/>
  <c r="BR580" i="1"/>
  <c r="BQ580" i="1"/>
  <c r="CC579" i="1"/>
  <c r="BT579" i="1"/>
  <c r="A579" i="1"/>
  <c r="CM578" i="1"/>
  <c r="CI578" i="1"/>
  <c r="CE578" i="1"/>
  <c r="CH578" i="1" s="1"/>
  <c r="CB578" i="1"/>
  <c r="CK578" i="1" s="1"/>
  <c r="CA578" i="1"/>
  <c r="BY578" i="1"/>
  <c r="BX578" i="1"/>
  <c r="BW578" i="1"/>
  <c r="BV578" i="1"/>
  <c r="BU578" i="1"/>
  <c r="BT578" i="1"/>
  <c r="BS578" i="1"/>
  <c r="BR578" i="1"/>
  <c r="BQ578" i="1"/>
  <c r="CM577" i="1"/>
  <c r="CI577" i="1"/>
  <c r="CE577" i="1"/>
  <c r="CH577" i="1" s="1"/>
  <c r="CB577" i="1"/>
  <c r="CK577" i="1" s="1"/>
  <c r="CA577" i="1"/>
  <c r="BY577" i="1"/>
  <c r="BX577" i="1"/>
  <c r="BW577" i="1"/>
  <c r="BV577" i="1"/>
  <c r="BU577" i="1"/>
  <c r="BT577" i="1"/>
  <c r="BS577" i="1"/>
  <c r="BR577" i="1"/>
  <c r="BQ577" i="1"/>
  <c r="CM576" i="1"/>
  <c r="CI576" i="1"/>
  <c r="CE576" i="1"/>
  <c r="CH576" i="1" s="1"/>
  <c r="CB576" i="1"/>
  <c r="CK576" i="1" s="1"/>
  <c r="CA576" i="1"/>
  <c r="BY576" i="1"/>
  <c r="BX576" i="1"/>
  <c r="BW576" i="1"/>
  <c r="BV576" i="1"/>
  <c r="BU576" i="1"/>
  <c r="BT576" i="1"/>
  <c r="BS576" i="1"/>
  <c r="BR576" i="1"/>
  <c r="BQ576" i="1"/>
  <c r="CM575" i="1"/>
  <c r="CI575" i="1"/>
  <c r="CE575" i="1"/>
  <c r="CH575" i="1" s="1"/>
  <c r="CB575" i="1"/>
  <c r="CK575" i="1" s="1"/>
  <c r="CA575" i="1"/>
  <c r="BY575" i="1"/>
  <c r="BX575" i="1"/>
  <c r="BW575" i="1"/>
  <c r="BV575" i="1"/>
  <c r="BU575" i="1"/>
  <c r="BT575" i="1"/>
  <c r="BS575" i="1"/>
  <c r="BR575" i="1"/>
  <c r="BQ575" i="1"/>
  <c r="CM574" i="1"/>
  <c r="CI574" i="1"/>
  <c r="CE574" i="1"/>
  <c r="CH574" i="1" s="1"/>
  <c r="CB574" i="1"/>
  <c r="CK574" i="1" s="1"/>
  <c r="CA574" i="1"/>
  <c r="BY574" i="1"/>
  <c r="BX574" i="1"/>
  <c r="BW574" i="1"/>
  <c r="BV574" i="1"/>
  <c r="BU574" i="1"/>
  <c r="BT574" i="1"/>
  <c r="BS574" i="1"/>
  <c r="BR574" i="1"/>
  <c r="BQ574" i="1"/>
  <c r="CM573" i="1"/>
  <c r="CI573" i="1"/>
  <c r="CE573" i="1"/>
  <c r="CH573" i="1" s="1"/>
  <c r="CB573" i="1"/>
  <c r="CK573" i="1" s="1"/>
  <c r="CA573" i="1"/>
  <c r="BY573" i="1"/>
  <c r="BX573" i="1"/>
  <c r="BW573" i="1"/>
  <c r="BV573" i="1"/>
  <c r="BU573" i="1"/>
  <c r="BT573" i="1"/>
  <c r="BS573" i="1"/>
  <c r="BR573" i="1"/>
  <c r="BQ573" i="1"/>
  <c r="CM572" i="1"/>
  <c r="CI572" i="1"/>
  <c r="CE572" i="1"/>
  <c r="CH572" i="1" s="1"/>
  <c r="CB572" i="1"/>
  <c r="CK572" i="1" s="1"/>
  <c r="CA572" i="1"/>
  <c r="BY572" i="1"/>
  <c r="BX572" i="1"/>
  <c r="BW572" i="1"/>
  <c r="BV572" i="1"/>
  <c r="BU572" i="1"/>
  <c r="BT572" i="1"/>
  <c r="BS572" i="1"/>
  <c r="BR572" i="1"/>
  <c r="BQ572" i="1"/>
  <c r="CM571" i="1"/>
  <c r="CI571" i="1"/>
  <c r="CE571" i="1"/>
  <c r="CH571" i="1" s="1"/>
  <c r="CB571" i="1"/>
  <c r="CK571" i="1" s="1"/>
  <c r="CA571" i="1"/>
  <c r="BY571" i="1"/>
  <c r="BX571" i="1"/>
  <c r="BW571" i="1"/>
  <c r="BV571" i="1"/>
  <c r="BU571" i="1"/>
  <c r="BT571" i="1"/>
  <c r="BS571" i="1"/>
  <c r="BR571" i="1"/>
  <c r="BQ571" i="1"/>
  <c r="CM570" i="1"/>
  <c r="CI570" i="1"/>
  <c r="CE570" i="1"/>
  <c r="CH570" i="1" s="1"/>
  <c r="CB570" i="1"/>
  <c r="CK570" i="1" s="1"/>
  <c r="CA570" i="1"/>
  <c r="BY570" i="1"/>
  <c r="BX570" i="1"/>
  <c r="BW570" i="1"/>
  <c r="BV570" i="1"/>
  <c r="BU570" i="1"/>
  <c r="BT570" i="1"/>
  <c r="BS570" i="1"/>
  <c r="BR570" i="1"/>
  <c r="BQ570" i="1"/>
  <c r="CM569" i="1"/>
  <c r="CI569" i="1"/>
  <c r="CE569" i="1"/>
  <c r="CH569" i="1" s="1"/>
  <c r="CB569" i="1"/>
  <c r="CK569" i="1" s="1"/>
  <c r="CA569" i="1"/>
  <c r="BY569" i="1"/>
  <c r="BX569" i="1"/>
  <c r="BW569" i="1"/>
  <c r="BV569" i="1"/>
  <c r="BU569" i="1"/>
  <c r="BT569" i="1"/>
  <c r="BS569" i="1"/>
  <c r="BR569" i="1"/>
  <c r="BQ569" i="1"/>
  <c r="CM568" i="1"/>
  <c r="CI568" i="1"/>
  <c r="CE568" i="1"/>
  <c r="CH568" i="1" s="1"/>
  <c r="CB568" i="1"/>
  <c r="CK568" i="1" s="1"/>
  <c r="CA568" i="1"/>
  <c r="BY568" i="1"/>
  <c r="BX568" i="1"/>
  <c r="BW568" i="1"/>
  <c r="BV568" i="1"/>
  <c r="BU568" i="1"/>
  <c r="BT568" i="1"/>
  <c r="BS568" i="1"/>
  <c r="BR568" i="1"/>
  <c r="BQ568" i="1"/>
  <c r="CM567" i="1"/>
  <c r="CI567" i="1"/>
  <c r="CE567" i="1"/>
  <c r="CH567" i="1" s="1"/>
  <c r="CB567" i="1"/>
  <c r="CK567" i="1" s="1"/>
  <c r="CA567" i="1"/>
  <c r="BY567" i="1"/>
  <c r="BX567" i="1"/>
  <c r="BW567" i="1"/>
  <c r="BV567" i="1"/>
  <c r="BU567" i="1"/>
  <c r="BT567" i="1"/>
  <c r="BS567" i="1"/>
  <c r="BR567" i="1"/>
  <c r="BQ567" i="1"/>
  <c r="CM566" i="1"/>
  <c r="CI566" i="1"/>
  <c r="CH566" i="1"/>
  <c r="CE566" i="1"/>
  <c r="CB566" i="1"/>
  <c r="CK566" i="1" s="1"/>
  <c r="CA566" i="1"/>
  <c r="BY566" i="1"/>
  <c r="BX566" i="1"/>
  <c r="BW566" i="1"/>
  <c r="BV566" i="1"/>
  <c r="BU566" i="1"/>
  <c r="BT566" i="1"/>
  <c r="BS566" i="1"/>
  <c r="BR566" i="1"/>
  <c r="BQ566" i="1"/>
  <c r="CM565" i="1"/>
  <c r="CI565" i="1"/>
  <c r="CE565" i="1"/>
  <c r="CH565" i="1" s="1"/>
  <c r="CB565" i="1"/>
  <c r="CK565" i="1" s="1"/>
  <c r="CA565" i="1"/>
  <c r="BY565" i="1"/>
  <c r="BX565" i="1"/>
  <c r="BW565" i="1"/>
  <c r="BV565" i="1"/>
  <c r="BU565" i="1"/>
  <c r="BT565" i="1"/>
  <c r="BS565" i="1"/>
  <c r="BR565" i="1"/>
  <c r="BQ565" i="1"/>
  <c r="CM564" i="1"/>
  <c r="CI564" i="1"/>
  <c r="CE564" i="1"/>
  <c r="CH564" i="1" s="1"/>
  <c r="CB564" i="1"/>
  <c r="CK564" i="1" s="1"/>
  <c r="CA564" i="1"/>
  <c r="BY564" i="1"/>
  <c r="BX564" i="1"/>
  <c r="BW564" i="1"/>
  <c r="BV564" i="1"/>
  <c r="BU564" i="1"/>
  <c r="BT564" i="1"/>
  <c r="BS564" i="1"/>
  <c r="BR564" i="1"/>
  <c r="BQ564" i="1"/>
  <c r="CM563" i="1"/>
  <c r="CI563" i="1"/>
  <c r="CE563" i="1"/>
  <c r="CH563" i="1" s="1"/>
  <c r="CB563" i="1"/>
  <c r="CK563" i="1" s="1"/>
  <c r="CA563" i="1"/>
  <c r="BY563" i="1"/>
  <c r="BX563" i="1"/>
  <c r="BW563" i="1"/>
  <c r="BV563" i="1"/>
  <c r="BU563" i="1"/>
  <c r="BT563" i="1"/>
  <c r="BS563" i="1"/>
  <c r="BR563" i="1"/>
  <c r="BQ563" i="1"/>
  <c r="CM562" i="1"/>
  <c r="CI562" i="1"/>
  <c r="CE562" i="1"/>
  <c r="CH562" i="1" s="1"/>
  <c r="CB562" i="1"/>
  <c r="CA562" i="1"/>
  <c r="BY562" i="1"/>
  <c r="BX562" i="1"/>
  <c r="BW562" i="1"/>
  <c r="BV562" i="1"/>
  <c r="BU562" i="1"/>
  <c r="BT562" i="1"/>
  <c r="BS562" i="1"/>
  <c r="BR562" i="1"/>
  <c r="BQ562" i="1"/>
  <c r="CC561" i="1"/>
  <c r="A561" i="1"/>
  <c r="CM560" i="1"/>
  <c r="CI560" i="1"/>
  <c r="CE560" i="1"/>
  <c r="CH560" i="1" s="1"/>
  <c r="CB560" i="1"/>
  <c r="CK560" i="1" s="1"/>
  <c r="CA560" i="1"/>
  <c r="BY560" i="1"/>
  <c r="BX560" i="1"/>
  <c r="BW560" i="1"/>
  <c r="BV560" i="1"/>
  <c r="BU560" i="1"/>
  <c r="BT560" i="1"/>
  <c r="BS560" i="1"/>
  <c r="BR560" i="1"/>
  <c r="BQ560" i="1"/>
  <c r="F560" i="1"/>
  <c r="CM559" i="1"/>
  <c r="CI559" i="1"/>
  <c r="CE559" i="1"/>
  <c r="CH559" i="1" s="1"/>
  <c r="CB559" i="1"/>
  <c r="CK559" i="1" s="1"/>
  <c r="CA559" i="1"/>
  <c r="BY559" i="1"/>
  <c r="BX559" i="1"/>
  <c r="BW559" i="1"/>
  <c r="BV559" i="1"/>
  <c r="BU559" i="1"/>
  <c r="BT559" i="1"/>
  <c r="BS559" i="1"/>
  <c r="BR559" i="1"/>
  <c r="BQ559" i="1"/>
  <c r="F559" i="1"/>
  <c r="CM558" i="1"/>
  <c r="CI558" i="1"/>
  <c r="CE558" i="1"/>
  <c r="CH558" i="1" s="1"/>
  <c r="CB558" i="1"/>
  <c r="CK558" i="1" s="1"/>
  <c r="CA558" i="1"/>
  <c r="BY558" i="1"/>
  <c r="BX558" i="1"/>
  <c r="BW558" i="1"/>
  <c r="BV558" i="1"/>
  <c r="BU558" i="1"/>
  <c r="BT558" i="1"/>
  <c r="BS558" i="1"/>
  <c r="BR558" i="1"/>
  <c r="BQ558" i="1"/>
  <c r="F558" i="1"/>
  <c r="CM557" i="1"/>
  <c r="CI557" i="1"/>
  <c r="CE557" i="1"/>
  <c r="CH557" i="1" s="1"/>
  <c r="CB557" i="1"/>
  <c r="CK557" i="1" s="1"/>
  <c r="CA557" i="1"/>
  <c r="BY557" i="1"/>
  <c r="BX557" i="1"/>
  <c r="BW557" i="1"/>
  <c r="BV557" i="1"/>
  <c r="BU557" i="1"/>
  <c r="BT557" i="1"/>
  <c r="BS557" i="1"/>
  <c r="BR557" i="1"/>
  <c r="BQ557" i="1"/>
  <c r="F557" i="1"/>
  <c r="CM556" i="1"/>
  <c r="CI556" i="1"/>
  <c r="CE556" i="1"/>
  <c r="CH556" i="1" s="1"/>
  <c r="CB556" i="1"/>
  <c r="CK556" i="1" s="1"/>
  <c r="CA556" i="1"/>
  <c r="BY556" i="1"/>
  <c r="BX556" i="1"/>
  <c r="BW556" i="1"/>
  <c r="BV556" i="1"/>
  <c r="BU556" i="1"/>
  <c r="BT556" i="1"/>
  <c r="BS556" i="1"/>
  <c r="BR556" i="1"/>
  <c r="BQ556" i="1"/>
  <c r="F556" i="1"/>
  <c r="CM555" i="1"/>
  <c r="CI555" i="1"/>
  <c r="CE555" i="1"/>
  <c r="CH555" i="1" s="1"/>
  <c r="CB555" i="1"/>
  <c r="CK555" i="1" s="1"/>
  <c r="CA555" i="1"/>
  <c r="BY555" i="1"/>
  <c r="BX555" i="1"/>
  <c r="BW555" i="1"/>
  <c r="BV555" i="1"/>
  <c r="BU555" i="1"/>
  <c r="BT555" i="1"/>
  <c r="BS555" i="1"/>
  <c r="BR555" i="1"/>
  <c r="BQ555" i="1"/>
  <c r="CM554" i="1"/>
  <c r="CI554" i="1"/>
  <c r="CE554" i="1"/>
  <c r="CH554" i="1" s="1"/>
  <c r="CB554" i="1"/>
  <c r="CK554" i="1" s="1"/>
  <c r="CA554" i="1"/>
  <c r="BY554" i="1"/>
  <c r="BX554" i="1"/>
  <c r="BW554" i="1"/>
  <c r="BV554" i="1"/>
  <c r="BU554" i="1"/>
  <c r="BT554" i="1"/>
  <c r="BS554" i="1"/>
  <c r="BR554" i="1"/>
  <c r="BQ554" i="1"/>
  <c r="F554" i="1"/>
  <c r="CM553" i="1"/>
  <c r="CI553" i="1"/>
  <c r="CE553" i="1"/>
  <c r="CH553" i="1" s="1"/>
  <c r="CB553" i="1"/>
  <c r="CK553" i="1" s="1"/>
  <c r="CA553" i="1"/>
  <c r="BY553" i="1"/>
  <c r="BX553" i="1"/>
  <c r="BW553" i="1"/>
  <c r="BV553" i="1"/>
  <c r="BU553" i="1"/>
  <c r="BT553" i="1"/>
  <c r="BS553" i="1"/>
  <c r="BR553" i="1"/>
  <c r="BQ553" i="1"/>
  <c r="F553" i="1"/>
  <c r="CM552" i="1"/>
  <c r="CI552" i="1"/>
  <c r="CE552" i="1"/>
  <c r="CH552" i="1" s="1"/>
  <c r="CB552" i="1"/>
  <c r="CK552" i="1" s="1"/>
  <c r="CA552" i="1"/>
  <c r="BY552" i="1"/>
  <c r="BX552" i="1"/>
  <c r="BW552" i="1"/>
  <c r="BV552" i="1"/>
  <c r="BU552" i="1"/>
  <c r="BT552" i="1"/>
  <c r="BS552" i="1"/>
  <c r="BR552" i="1"/>
  <c r="BQ552" i="1"/>
  <c r="F552" i="1"/>
  <c r="CM551" i="1"/>
  <c r="CI551" i="1"/>
  <c r="CE551" i="1"/>
  <c r="CH551" i="1" s="1"/>
  <c r="CB551" i="1"/>
  <c r="CK551" i="1" s="1"/>
  <c r="CA551" i="1"/>
  <c r="BY551" i="1"/>
  <c r="BX551" i="1"/>
  <c r="BW551" i="1"/>
  <c r="BV551" i="1"/>
  <c r="BU551" i="1"/>
  <c r="BT551" i="1"/>
  <c r="BS551" i="1"/>
  <c r="BR551" i="1"/>
  <c r="BQ551" i="1"/>
  <c r="F551" i="1"/>
  <c r="CM550" i="1"/>
  <c r="CI550" i="1"/>
  <c r="CE550" i="1"/>
  <c r="CH550" i="1" s="1"/>
  <c r="CB550" i="1"/>
  <c r="CK550" i="1" s="1"/>
  <c r="CA550" i="1"/>
  <c r="BY550" i="1"/>
  <c r="BX550" i="1"/>
  <c r="BW550" i="1"/>
  <c r="BV550" i="1"/>
  <c r="BU550" i="1"/>
  <c r="BT550" i="1"/>
  <c r="BS550" i="1"/>
  <c r="BR550" i="1"/>
  <c r="BQ550" i="1"/>
  <c r="F550" i="1"/>
  <c r="CM549" i="1"/>
  <c r="CI549" i="1"/>
  <c r="CE549" i="1"/>
  <c r="CH549" i="1" s="1"/>
  <c r="CB549" i="1"/>
  <c r="CK549" i="1" s="1"/>
  <c r="CA549" i="1"/>
  <c r="BY549" i="1"/>
  <c r="BX549" i="1"/>
  <c r="BW549" i="1"/>
  <c r="BV549" i="1"/>
  <c r="BU549" i="1"/>
  <c r="BT549" i="1"/>
  <c r="BS549" i="1"/>
  <c r="BR549" i="1"/>
  <c r="BQ549" i="1"/>
  <c r="F549" i="1"/>
  <c r="CM548" i="1"/>
  <c r="CI548" i="1"/>
  <c r="CE548" i="1"/>
  <c r="CH548" i="1" s="1"/>
  <c r="CB548" i="1"/>
  <c r="CK548" i="1" s="1"/>
  <c r="CA548" i="1"/>
  <c r="BY548" i="1"/>
  <c r="BX548" i="1"/>
  <c r="BW548" i="1"/>
  <c r="BV548" i="1"/>
  <c r="BU548" i="1"/>
  <c r="BT548" i="1"/>
  <c r="BS548" i="1"/>
  <c r="BR548" i="1"/>
  <c r="BQ548" i="1"/>
  <c r="F548" i="1"/>
  <c r="CM547" i="1"/>
  <c r="CI547" i="1"/>
  <c r="CE547" i="1"/>
  <c r="CH547" i="1" s="1"/>
  <c r="CB547" i="1"/>
  <c r="CK547" i="1" s="1"/>
  <c r="CA547" i="1"/>
  <c r="BY547" i="1"/>
  <c r="BX547" i="1"/>
  <c r="BW547" i="1"/>
  <c r="BV547" i="1"/>
  <c r="BU547" i="1"/>
  <c r="BT547" i="1"/>
  <c r="BS547" i="1"/>
  <c r="BR547" i="1"/>
  <c r="BQ547" i="1"/>
  <c r="CM546" i="1"/>
  <c r="CI546" i="1"/>
  <c r="CE546" i="1"/>
  <c r="CH546" i="1" s="1"/>
  <c r="CB546" i="1"/>
  <c r="CK546" i="1" s="1"/>
  <c r="CA546" i="1"/>
  <c r="BY546" i="1"/>
  <c r="BX546" i="1"/>
  <c r="BW546" i="1"/>
  <c r="BV546" i="1"/>
  <c r="BU546" i="1"/>
  <c r="BT546" i="1"/>
  <c r="BS546" i="1"/>
  <c r="BR546" i="1"/>
  <c r="BQ546" i="1"/>
  <c r="CM545" i="1"/>
  <c r="CI545" i="1"/>
  <c r="CE545" i="1"/>
  <c r="CH545" i="1" s="1"/>
  <c r="CB545" i="1"/>
  <c r="CK545" i="1" s="1"/>
  <c r="CA545" i="1"/>
  <c r="BY545" i="1"/>
  <c r="BX545" i="1"/>
  <c r="BW545" i="1"/>
  <c r="BV545" i="1"/>
  <c r="BU545" i="1"/>
  <c r="BT545" i="1"/>
  <c r="BS545" i="1"/>
  <c r="BR545" i="1"/>
  <c r="BQ545" i="1"/>
  <c r="CM544" i="1"/>
  <c r="CI544" i="1"/>
  <c r="CE544" i="1"/>
  <c r="CH544" i="1" s="1"/>
  <c r="CB544" i="1"/>
  <c r="CK544" i="1" s="1"/>
  <c r="CA544" i="1"/>
  <c r="BY544" i="1"/>
  <c r="BX544" i="1"/>
  <c r="BW544" i="1"/>
  <c r="BV544" i="1"/>
  <c r="BU544" i="1"/>
  <c r="BT544" i="1"/>
  <c r="BS544" i="1"/>
  <c r="BR544" i="1"/>
  <c r="BQ544" i="1"/>
  <c r="CM543" i="1"/>
  <c r="CI543" i="1"/>
  <c r="CE543" i="1"/>
  <c r="CH543" i="1" s="1"/>
  <c r="CB543" i="1"/>
  <c r="CK543" i="1" s="1"/>
  <c r="CA543" i="1"/>
  <c r="BY543" i="1"/>
  <c r="BX543" i="1"/>
  <c r="BW543" i="1"/>
  <c r="BV543" i="1"/>
  <c r="BU543" i="1"/>
  <c r="BT543" i="1"/>
  <c r="BS543" i="1"/>
  <c r="BR543" i="1"/>
  <c r="BQ543" i="1"/>
  <c r="CM542" i="1"/>
  <c r="CI542" i="1"/>
  <c r="CE542" i="1"/>
  <c r="CH542" i="1" s="1"/>
  <c r="CB542" i="1"/>
  <c r="CK542" i="1" s="1"/>
  <c r="CA542" i="1"/>
  <c r="BY542" i="1"/>
  <c r="BX542" i="1"/>
  <c r="BW542" i="1"/>
  <c r="BV542" i="1"/>
  <c r="BU542" i="1"/>
  <c r="BT542" i="1"/>
  <c r="BS542" i="1"/>
  <c r="BR542" i="1"/>
  <c r="BQ542" i="1"/>
  <c r="CM541" i="1"/>
  <c r="CI541" i="1"/>
  <c r="CE541" i="1"/>
  <c r="CH541" i="1" s="1"/>
  <c r="CB541" i="1"/>
  <c r="CK541" i="1" s="1"/>
  <c r="CA541" i="1"/>
  <c r="BY541" i="1"/>
  <c r="BX541" i="1"/>
  <c r="BW541" i="1"/>
  <c r="BV541" i="1"/>
  <c r="BU541" i="1"/>
  <c r="BT541" i="1"/>
  <c r="BS541" i="1"/>
  <c r="BR541" i="1"/>
  <c r="BQ541" i="1"/>
  <c r="CM540" i="1"/>
  <c r="CI540" i="1"/>
  <c r="CE540" i="1"/>
  <c r="CH540" i="1" s="1"/>
  <c r="CB540" i="1"/>
  <c r="CK540" i="1" s="1"/>
  <c r="CA540" i="1"/>
  <c r="BY540" i="1"/>
  <c r="BX540" i="1"/>
  <c r="BW540" i="1"/>
  <c r="BV540" i="1"/>
  <c r="BU540" i="1"/>
  <c r="BT540" i="1"/>
  <c r="BS540" i="1"/>
  <c r="BR540" i="1"/>
  <c r="BQ540" i="1"/>
  <c r="CM539" i="1"/>
  <c r="CI539" i="1"/>
  <c r="CE539" i="1"/>
  <c r="CH539" i="1" s="1"/>
  <c r="CB539" i="1"/>
  <c r="CK539" i="1" s="1"/>
  <c r="CA539" i="1"/>
  <c r="BY539" i="1"/>
  <c r="BX539" i="1"/>
  <c r="BW539" i="1"/>
  <c r="BV539" i="1"/>
  <c r="BU539" i="1"/>
  <c r="BT539" i="1"/>
  <c r="BS539" i="1"/>
  <c r="BR539" i="1"/>
  <c r="BQ539" i="1"/>
  <c r="CM538" i="1"/>
  <c r="CI538" i="1"/>
  <c r="CE538" i="1"/>
  <c r="CH538" i="1" s="1"/>
  <c r="CB538" i="1"/>
  <c r="CK538" i="1" s="1"/>
  <c r="CA538" i="1"/>
  <c r="BY538" i="1"/>
  <c r="BX538" i="1"/>
  <c r="BW538" i="1"/>
  <c r="BV538" i="1"/>
  <c r="BU538" i="1"/>
  <c r="BT538" i="1"/>
  <c r="BS538" i="1"/>
  <c r="BR538" i="1"/>
  <c r="BQ538" i="1"/>
  <c r="CM537" i="1"/>
  <c r="CI537" i="1"/>
  <c r="CE537" i="1"/>
  <c r="CH537" i="1" s="1"/>
  <c r="CB537" i="1"/>
  <c r="CK537" i="1" s="1"/>
  <c r="CA537" i="1"/>
  <c r="BY537" i="1"/>
  <c r="BX537" i="1"/>
  <c r="BW537" i="1"/>
  <c r="BV537" i="1"/>
  <c r="BU537" i="1"/>
  <c r="BT537" i="1"/>
  <c r="BS537" i="1"/>
  <c r="BR537" i="1"/>
  <c r="BQ537" i="1"/>
  <c r="CM536" i="1"/>
  <c r="CI536" i="1"/>
  <c r="CE536" i="1"/>
  <c r="CH536" i="1" s="1"/>
  <c r="CB536" i="1"/>
  <c r="CK536" i="1" s="1"/>
  <c r="CA536" i="1"/>
  <c r="BY536" i="1"/>
  <c r="BX536" i="1"/>
  <c r="BW536" i="1"/>
  <c r="BV536" i="1"/>
  <c r="BU536" i="1"/>
  <c r="BT536" i="1"/>
  <c r="BS536" i="1"/>
  <c r="BR536" i="1"/>
  <c r="BQ536" i="1"/>
  <c r="CM535" i="1"/>
  <c r="CI535" i="1"/>
  <c r="CE535" i="1"/>
  <c r="CH535" i="1" s="1"/>
  <c r="CB535" i="1"/>
  <c r="CK535" i="1" s="1"/>
  <c r="CA535" i="1"/>
  <c r="BY535" i="1"/>
  <c r="BX535" i="1"/>
  <c r="BW535" i="1"/>
  <c r="BV535" i="1"/>
  <c r="BU535" i="1"/>
  <c r="BT535" i="1"/>
  <c r="BS535" i="1"/>
  <c r="BR535" i="1"/>
  <c r="BQ535" i="1"/>
  <c r="CM534" i="1"/>
  <c r="CI534" i="1"/>
  <c r="CE534" i="1"/>
  <c r="CH534" i="1" s="1"/>
  <c r="CB534" i="1"/>
  <c r="CK534" i="1" s="1"/>
  <c r="CA534" i="1"/>
  <c r="BY534" i="1"/>
  <c r="BX534" i="1"/>
  <c r="BW534" i="1"/>
  <c r="BV534" i="1"/>
  <c r="BU534" i="1"/>
  <c r="BT534" i="1"/>
  <c r="BS534" i="1"/>
  <c r="BR534" i="1"/>
  <c r="BQ534" i="1"/>
  <c r="CM533" i="1"/>
  <c r="CI533" i="1"/>
  <c r="CE533" i="1"/>
  <c r="CH533" i="1" s="1"/>
  <c r="CB533" i="1"/>
  <c r="CK533" i="1" s="1"/>
  <c r="CA533" i="1"/>
  <c r="BY533" i="1"/>
  <c r="BX533" i="1"/>
  <c r="BW533" i="1"/>
  <c r="BV533" i="1"/>
  <c r="BU533" i="1"/>
  <c r="BT533" i="1"/>
  <c r="BS533" i="1"/>
  <c r="BR533" i="1"/>
  <c r="BQ533" i="1"/>
  <c r="CM532" i="1"/>
  <c r="CI532" i="1"/>
  <c r="CE532" i="1"/>
  <c r="CH532" i="1" s="1"/>
  <c r="CB532" i="1"/>
  <c r="CK532" i="1" s="1"/>
  <c r="CA532" i="1"/>
  <c r="BY532" i="1"/>
  <c r="BX532" i="1"/>
  <c r="BW532" i="1"/>
  <c r="BV532" i="1"/>
  <c r="BU532" i="1"/>
  <c r="BT532" i="1"/>
  <c r="BS532" i="1"/>
  <c r="BR532" i="1"/>
  <c r="BQ532" i="1"/>
  <c r="CM531" i="1"/>
  <c r="CI531" i="1"/>
  <c r="CE531" i="1"/>
  <c r="CH531" i="1" s="1"/>
  <c r="CB531" i="1"/>
  <c r="CK531" i="1" s="1"/>
  <c r="CA531" i="1"/>
  <c r="BY531" i="1"/>
  <c r="BX531" i="1"/>
  <c r="BW531" i="1"/>
  <c r="BV531" i="1"/>
  <c r="BU531" i="1"/>
  <c r="BT531" i="1"/>
  <c r="BS531" i="1"/>
  <c r="BR531" i="1"/>
  <c r="BQ531" i="1"/>
  <c r="CM530" i="1"/>
  <c r="CI530" i="1"/>
  <c r="CE530" i="1"/>
  <c r="CH530" i="1" s="1"/>
  <c r="CB530" i="1"/>
  <c r="CK530" i="1" s="1"/>
  <c r="CA530" i="1"/>
  <c r="BY530" i="1"/>
  <c r="BX530" i="1"/>
  <c r="BW530" i="1"/>
  <c r="BV530" i="1"/>
  <c r="BU530" i="1"/>
  <c r="BT530" i="1"/>
  <c r="BS530" i="1"/>
  <c r="BR530" i="1"/>
  <c r="BQ530" i="1"/>
  <c r="CM529" i="1"/>
  <c r="CI529" i="1"/>
  <c r="CE529" i="1"/>
  <c r="CH529" i="1" s="1"/>
  <c r="CB529" i="1"/>
  <c r="CK529" i="1" s="1"/>
  <c r="CA529" i="1"/>
  <c r="BY529" i="1"/>
  <c r="BX529" i="1"/>
  <c r="BW529" i="1"/>
  <c r="BV529" i="1"/>
  <c r="BU529" i="1"/>
  <c r="BT529" i="1"/>
  <c r="BS529" i="1"/>
  <c r="BR529" i="1"/>
  <c r="BQ529" i="1"/>
  <c r="CM528" i="1"/>
  <c r="CI528" i="1"/>
  <c r="CE528" i="1"/>
  <c r="CH528" i="1" s="1"/>
  <c r="CB528" i="1"/>
  <c r="CK528" i="1" s="1"/>
  <c r="CA528" i="1"/>
  <c r="BY528" i="1"/>
  <c r="BX528" i="1"/>
  <c r="BW528" i="1"/>
  <c r="BV528" i="1"/>
  <c r="BU528" i="1"/>
  <c r="BT528" i="1"/>
  <c r="BS528" i="1"/>
  <c r="BR528" i="1"/>
  <c r="BQ528" i="1"/>
  <c r="CM527" i="1"/>
  <c r="CI527" i="1"/>
  <c r="CE527" i="1"/>
  <c r="CH527" i="1" s="1"/>
  <c r="CB527" i="1"/>
  <c r="CK527" i="1" s="1"/>
  <c r="CA527" i="1"/>
  <c r="BY527" i="1"/>
  <c r="BX527" i="1"/>
  <c r="BW527" i="1"/>
  <c r="BV527" i="1"/>
  <c r="BU527" i="1"/>
  <c r="BT527" i="1"/>
  <c r="BS527" i="1"/>
  <c r="BR527" i="1"/>
  <c r="BQ527" i="1"/>
  <c r="CM526" i="1"/>
  <c r="CI526" i="1"/>
  <c r="CE526" i="1"/>
  <c r="CH526" i="1" s="1"/>
  <c r="CB526" i="1"/>
  <c r="CK526" i="1" s="1"/>
  <c r="CA526" i="1"/>
  <c r="BY526" i="1"/>
  <c r="BX526" i="1"/>
  <c r="BW526" i="1"/>
  <c r="BV526" i="1"/>
  <c r="BU526" i="1"/>
  <c r="BT526" i="1"/>
  <c r="BS526" i="1"/>
  <c r="BR526" i="1"/>
  <c r="BQ526" i="1"/>
  <c r="CM525" i="1"/>
  <c r="CI525" i="1"/>
  <c r="CE525" i="1"/>
  <c r="CH525" i="1" s="1"/>
  <c r="CB525" i="1"/>
  <c r="CK525" i="1" s="1"/>
  <c r="CA525" i="1"/>
  <c r="BY525" i="1"/>
  <c r="BX525" i="1"/>
  <c r="BW525" i="1"/>
  <c r="BV525" i="1"/>
  <c r="BU525" i="1"/>
  <c r="BT525" i="1"/>
  <c r="BS525" i="1"/>
  <c r="BR525" i="1"/>
  <c r="BQ525" i="1"/>
  <c r="CM524" i="1"/>
  <c r="CI524" i="1"/>
  <c r="CE524" i="1"/>
  <c r="CH524" i="1" s="1"/>
  <c r="CB524" i="1"/>
  <c r="CK524" i="1" s="1"/>
  <c r="CA524" i="1"/>
  <c r="BY524" i="1"/>
  <c r="BX524" i="1"/>
  <c r="BW524" i="1"/>
  <c r="BV524" i="1"/>
  <c r="BU524" i="1"/>
  <c r="BT524" i="1"/>
  <c r="BS524" i="1"/>
  <c r="BR524" i="1"/>
  <c r="BQ524" i="1"/>
  <c r="CM523" i="1"/>
  <c r="CI523" i="1"/>
  <c r="CE523" i="1"/>
  <c r="CH523" i="1" s="1"/>
  <c r="CB523" i="1"/>
  <c r="CK523" i="1" s="1"/>
  <c r="CA523" i="1"/>
  <c r="BY523" i="1"/>
  <c r="BX523" i="1"/>
  <c r="BW523" i="1"/>
  <c r="BV523" i="1"/>
  <c r="BU523" i="1"/>
  <c r="BT523" i="1"/>
  <c r="BS523" i="1"/>
  <c r="BR523" i="1"/>
  <c r="BQ523" i="1"/>
  <c r="CM522" i="1"/>
  <c r="CI522" i="1"/>
  <c r="CE522" i="1"/>
  <c r="CH522" i="1" s="1"/>
  <c r="CB522" i="1"/>
  <c r="CK522" i="1" s="1"/>
  <c r="CA522" i="1"/>
  <c r="BY522" i="1"/>
  <c r="BX522" i="1"/>
  <c r="BW522" i="1"/>
  <c r="BV522" i="1"/>
  <c r="BU522" i="1"/>
  <c r="BT522" i="1"/>
  <c r="BS522" i="1"/>
  <c r="BR522" i="1"/>
  <c r="BQ522" i="1"/>
  <c r="CM521" i="1"/>
  <c r="CI521" i="1"/>
  <c r="CE521" i="1"/>
  <c r="CH521" i="1" s="1"/>
  <c r="CB521" i="1"/>
  <c r="CK521" i="1" s="1"/>
  <c r="CA521" i="1"/>
  <c r="BY521" i="1"/>
  <c r="BX521" i="1"/>
  <c r="BW521" i="1"/>
  <c r="BV521" i="1"/>
  <c r="BU521" i="1"/>
  <c r="BT521" i="1"/>
  <c r="BS521" i="1"/>
  <c r="BR521" i="1"/>
  <c r="BQ521" i="1"/>
  <c r="CM520" i="1"/>
  <c r="CI520" i="1"/>
  <c r="CE520" i="1"/>
  <c r="CH520" i="1" s="1"/>
  <c r="CB520" i="1"/>
  <c r="CK520" i="1" s="1"/>
  <c r="CA520" i="1"/>
  <c r="BY520" i="1"/>
  <c r="CG520" i="1" s="1"/>
  <c r="BX520" i="1"/>
  <c r="BW520" i="1"/>
  <c r="BV520" i="1"/>
  <c r="BU520" i="1"/>
  <c r="BT520" i="1"/>
  <c r="BS520" i="1"/>
  <c r="BR520" i="1"/>
  <c r="BQ520" i="1"/>
  <c r="CM519" i="1"/>
  <c r="CI519" i="1"/>
  <c r="CE519" i="1"/>
  <c r="CH519" i="1" s="1"/>
  <c r="CB519" i="1"/>
  <c r="CK519" i="1" s="1"/>
  <c r="CA519" i="1"/>
  <c r="BY519" i="1"/>
  <c r="BX519" i="1"/>
  <c r="BW519" i="1"/>
  <c r="BV519" i="1"/>
  <c r="BU519" i="1"/>
  <c r="BT519" i="1"/>
  <c r="BS519" i="1"/>
  <c r="BR519" i="1"/>
  <c r="BQ519" i="1"/>
  <c r="CM518" i="1"/>
  <c r="CI518" i="1"/>
  <c r="CE518" i="1"/>
  <c r="CH518" i="1" s="1"/>
  <c r="CB518" i="1"/>
  <c r="CK518" i="1" s="1"/>
  <c r="CA518" i="1"/>
  <c r="BY518" i="1"/>
  <c r="BX518" i="1"/>
  <c r="BW518" i="1"/>
  <c r="BV518" i="1"/>
  <c r="BU518" i="1"/>
  <c r="BT518" i="1"/>
  <c r="BS518" i="1"/>
  <c r="BR518" i="1"/>
  <c r="BQ518" i="1"/>
  <c r="CM517" i="1"/>
  <c r="CI517" i="1"/>
  <c r="CE517" i="1"/>
  <c r="CH517" i="1" s="1"/>
  <c r="CB517" i="1"/>
  <c r="CK517" i="1" s="1"/>
  <c r="CA517" i="1"/>
  <c r="BY517" i="1"/>
  <c r="BX517" i="1"/>
  <c r="BW517" i="1"/>
  <c r="BV517" i="1"/>
  <c r="BU517" i="1"/>
  <c r="BT517" i="1"/>
  <c r="BS517" i="1"/>
  <c r="BR517" i="1"/>
  <c r="BQ517" i="1"/>
  <c r="CM516" i="1"/>
  <c r="CI516" i="1"/>
  <c r="CE516" i="1"/>
  <c r="CH516" i="1" s="1"/>
  <c r="CB516" i="1"/>
  <c r="CK516" i="1" s="1"/>
  <c r="CA516" i="1"/>
  <c r="BY516" i="1"/>
  <c r="BX516" i="1"/>
  <c r="BW516" i="1"/>
  <c r="BV516" i="1"/>
  <c r="BU516" i="1"/>
  <c r="BT516" i="1"/>
  <c r="BS516" i="1"/>
  <c r="BR516" i="1"/>
  <c r="BQ516" i="1"/>
  <c r="CM515" i="1"/>
  <c r="CI515" i="1"/>
  <c r="CE515" i="1"/>
  <c r="CH515" i="1" s="1"/>
  <c r="CB515" i="1"/>
  <c r="CK515" i="1" s="1"/>
  <c r="CA515" i="1"/>
  <c r="BY515" i="1"/>
  <c r="BX515" i="1"/>
  <c r="BW515" i="1"/>
  <c r="BV515" i="1"/>
  <c r="BU515" i="1"/>
  <c r="BT515" i="1"/>
  <c r="BS515" i="1"/>
  <c r="BR515" i="1"/>
  <c r="BQ515" i="1"/>
  <c r="CM514" i="1"/>
  <c r="CI514" i="1"/>
  <c r="CE514" i="1"/>
  <c r="CH514" i="1" s="1"/>
  <c r="CB514" i="1"/>
  <c r="CK514" i="1" s="1"/>
  <c r="CA514" i="1"/>
  <c r="BY514" i="1"/>
  <c r="BX514" i="1"/>
  <c r="BW514" i="1"/>
  <c r="BV514" i="1"/>
  <c r="BU514" i="1"/>
  <c r="BT514" i="1"/>
  <c r="BS514" i="1"/>
  <c r="BR514" i="1"/>
  <c r="BQ514" i="1"/>
  <c r="CM513" i="1"/>
  <c r="CI513" i="1"/>
  <c r="CE513" i="1"/>
  <c r="CH513" i="1" s="1"/>
  <c r="CB513" i="1"/>
  <c r="CK513" i="1" s="1"/>
  <c r="CA513" i="1"/>
  <c r="BY513" i="1"/>
  <c r="BX513" i="1"/>
  <c r="BW513" i="1"/>
  <c r="BV513" i="1"/>
  <c r="BU513" i="1"/>
  <c r="BT513" i="1"/>
  <c r="BS513" i="1"/>
  <c r="BR513" i="1"/>
  <c r="BQ513" i="1"/>
  <c r="CM512" i="1"/>
  <c r="CI512" i="1"/>
  <c r="CE512" i="1"/>
  <c r="CH512" i="1" s="1"/>
  <c r="CB512" i="1"/>
  <c r="CK512" i="1" s="1"/>
  <c r="CA512" i="1"/>
  <c r="BY512" i="1"/>
  <c r="BX512" i="1"/>
  <c r="BW512" i="1"/>
  <c r="BV512" i="1"/>
  <c r="BU512" i="1"/>
  <c r="BT512" i="1"/>
  <c r="BS512" i="1"/>
  <c r="BR512" i="1"/>
  <c r="BQ512" i="1"/>
  <c r="CM511" i="1"/>
  <c r="CI511" i="1"/>
  <c r="CE511" i="1"/>
  <c r="CH511" i="1" s="1"/>
  <c r="CB511" i="1"/>
  <c r="CK511" i="1" s="1"/>
  <c r="CA511" i="1"/>
  <c r="BY511" i="1"/>
  <c r="BX511" i="1"/>
  <c r="BW511" i="1"/>
  <c r="BV511" i="1"/>
  <c r="BU511" i="1"/>
  <c r="BT511" i="1"/>
  <c r="BS511" i="1"/>
  <c r="BR511" i="1"/>
  <c r="BQ511" i="1"/>
  <c r="CM510" i="1"/>
  <c r="CI510" i="1"/>
  <c r="CE510" i="1"/>
  <c r="CH510" i="1" s="1"/>
  <c r="CB510" i="1"/>
  <c r="CK510" i="1" s="1"/>
  <c r="CA510" i="1"/>
  <c r="BY510" i="1"/>
  <c r="BX510" i="1"/>
  <c r="BW510" i="1"/>
  <c r="BV510" i="1"/>
  <c r="BU510" i="1"/>
  <c r="BT510" i="1"/>
  <c r="BS510" i="1"/>
  <c r="BR510" i="1"/>
  <c r="BQ510" i="1"/>
  <c r="CM509" i="1"/>
  <c r="CI509" i="1"/>
  <c r="CE509" i="1"/>
  <c r="CH509" i="1" s="1"/>
  <c r="CB509" i="1"/>
  <c r="CK509" i="1" s="1"/>
  <c r="CA509" i="1"/>
  <c r="CJ509" i="1" s="1"/>
  <c r="BY509" i="1"/>
  <c r="BX509" i="1"/>
  <c r="BW509" i="1"/>
  <c r="BV509" i="1"/>
  <c r="BU509" i="1"/>
  <c r="BT509" i="1"/>
  <c r="BS509" i="1"/>
  <c r="BR509" i="1"/>
  <c r="BQ509" i="1"/>
  <c r="CM508" i="1"/>
  <c r="CI508" i="1"/>
  <c r="CH508" i="1"/>
  <c r="CE508" i="1"/>
  <c r="CB508" i="1"/>
  <c r="CK508" i="1" s="1"/>
  <c r="CA508" i="1"/>
  <c r="BY508" i="1"/>
  <c r="BX508" i="1"/>
  <c r="BW508" i="1"/>
  <c r="BV508" i="1"/>
  <c r="BU508" i="1"/>
  <c r="BT508" i="1"/>
  <c r="BS508" i="1"/>
  <c r="BR508" i="1"/>
  <c r="BQ508" i="1"/>
  <c r="CM507" i="1"/>
  <c r="CI507" i="1"/>
  <c r="CE507" i="1"/>
  <c r="CH507" i="1" s="1"/>
  <c r="CB507" i="1"/>
  <c r="CK507" i="1" s="1"/>
  <c r="CA507" i="1"/>
  <c r="BY507" i="1"/>
  <c r="BX507" i="1"/>
  <c r="BW507" i="1"/>
  <c r="BV507" i="1"/>
  <c r="BU507" i="1"/>
  <c r="BT507" i="1"/>
  <c r="BS507" i="1"/>
  <c r="BR507" i="1"/>
  <c r="BQ507" i="1"/>
  <c r="CM506" i="1"/>
  <c r="CI506" i="1"/>
  <c r="CE506" i="1"/>
  <c r="CH506" i="1" s="1"/>
  <c r="CB506" i="1"/>
  <c r="CK506" i="1" s="1"/>
  <c r="CA506" i="1"/>
  <c r="BY506" i="1"/>
  <c r="BX506" i="1"/>
  <c r="BW506" i="1"/>
  <c r="BV506" i="1"/>
  <c r="BU506" i="1"/>
  <c r="BT506" i="1"/>
  <c r="BS506" i="1"/>
  <c r="BR506" i="1"/>
  <c r="BQ506" i="1"/>
  <c r="CM505" i="1"/>
  <c r="CI505" i="1"/>
  <c r="CE505" i="1"/>
  <c r="CH505" i="1" s="1"/>
  <c r="CB505" i="1"/>
  <c r="CK505" i="1" s="1"/>
  <c r="CA505" i="1"/>
  <c r="BY505" i="1"/>
  <c r="BX505" i="1"/>
  <c r="BW505" i="1"/>
  <c r="BV505" i="1"/>
  <c r="BU505" i="1"/>
  <c r="BT505" i="1"/>
  <c r="BS505" i="1"/>
  <c r="BR505" i="1"/>
  <c r="BQ505" i="1"/>
  <c r="CM504" i="1"/>
  <c r="CI504" i="1"/>
  <c r="CE504" i="1"/>
  <c r="CH504" i="1" s="1"/>
  <c r="CB504" i="1"/>
  <c r="CK504" i="1" s="1"/>
  <c r="CA504" i="1"/>
  <c r="BY504" i="1"/>
  <c r="BX504" i="1"/>
  <c r="BW504" i="1"/>
  <c r="BV504" i="1"/>
  <c r="BU504" i="1"/>
  <c r="BT504" i="1"/>
  <c r="BS504" i="1"/>
  <c r="BR504" i="1"/>
  <c r="BQ504" i="1"/>
  <c r="CM503" i="1"/>
  <c r="CI503" i="1"/>
  <c r="CE503" i="1"/>
  <c r="CH503" i="1" s="1"/>
  <c r="CB503" i="1"/>
  <c r="CK503" i="1" s="1"/>
  <c r="CA503" i="1"/>
  <c r="BY503" i="1"/>
  <c r="BX503" i="1"/>
  <c r="BW503" i="1"/>
  <c r="BV503" i="1"/>
  <c r="BU503" i="1"/>
  <c r="BT503" i="1"/>
  <c r="BS503" i="1"/>
  <c r="BR503" i="1"/>
  <c r="BQ503" i="1"/>
  <c r="CM502" i="1"/>
  <c r="CI502" i="1"/>
  <c r="CE502" i="1"/>
  <c r="CH502" i="1" s="1"/>
  <c r="CB502" i="1"/>
  <c r="CK502" i="1" s="1"/>
  <c r="CA502" i="1"/>
  <c r="BY502" i="1"/>
  <c r="BX502" i="1"/>
  <c r="BW502" i="1"/>
  <c r="BV502" i="1"/>
  <c r="BU502" i="1"/>
  <c r="BT502" i="1"/>
  <c r="BS502" i="1"/>
  <c r="BR502" i="1"/>
  <c r="BQ502" i="1"/>
  <c r="CM501" i="1"/>
  <c r="CI501" i="1"/>
  <c r="CE501" i="1"/>
  <c r="CH501" i="1" s="1"/>
  <c r="CB501" i="1"/>
  <c r="CK501" i="1" s="1"/>
  <c r="CA501" i="1"/>
  <c r="BY501" i="1"/>
  <c r="BX501" i="1"/>
  <c r="BW501" i="1"/>
  <c r="BV501" i="1"/>
  <c r="BU501" i="1"/>
  <c r="BT501" i="1"/>
  <c r="BS501" i="1"/>
  <c r="BR501" i="1"/>
  <c r="BQ501" i="1"/>
  <c r="CM500" i="1"/>
  <c r="CI500" i="1"/>
  <c r="CE500" i="1"/>
  <c r="CH500" i="1" s="1"/>
  <c r="CB500" i="1"/>
  <c r="CK500" i="1" s="1"/>
  <c r="CA500" i="1"/>
  <c r="BY500" i="1"/>
  <c r="BX500" i="1"/>
  <c r="BW500" i="1"/>
  <c r="BV500" i="1"/>
  <c r="BU500" i="1"/>
  <c r="BT500" i="1"/>
  <c r="BS500" i="1"/>
  <c r="BR500" i="1"/>
  <c r="BQ500" i="1"/>
  <c r="CM499" i="1"/>
  <c r="CI499" i="1"/>
  <c r="CE499" i="1"/>
  <c r="CH499" i="1" s="1"/>
  <c r="CB499" i="1"/>
  <c r="CK499" i="1" s="1"/>
  <c r="CA499" i="1"/>
  <c r="BY499" i="1"/>
  <c r="BX499" i="1"/>
  <c r="BW499" i="1"/>
  <c r="BV499" i="1"/>
  <c r="BU499" i="1"/>
  <c r="BT499" i="1"/>
  <c r="BS499" i="1"/>
  <c r="BR499" i="1"/>
  <c r="BQ499" i="1"/>
  <c r="CM498" i="1"/>
  <c r="CI498" i="1"/>
  <c r="CE498" i="1"/>
  <c r="CH498" i="1" s="1"/>
  <c r="CB498" i="1"/>
  <c r="CK498" i="1" s="1"/>
  <c r="CA498" i="1"/>
  <c r="BY498" i="1"/>
  <c r="BX498" i="1"/>
  <c r="BW498" i="1"/>
  <c r="BV498" i="1"/>
  <c r="BU498" i="1"/>
  <c r="BT498" i="1"/>
  <c r="BS498" i="1"/>
  <c r="BR498" i="1"/>
  <c r="BQ498" i="1"/>
  <c r="CM497" i="1"/>
  <c r="CI497" i="1"/>
  <c r="CE497" i="1"/>
  <c r="CH497" i="1" s="1"/>
  <c r="CB497" i="1"/>
  <c r="CK497" i="1" s="1"/>
  <c r="CA497" i="1"/>
  <c r="BY497" i="1"/>
  <c r="BX497" i="1"/>
  <c r="BW497" i="1"/>
  <c r="BV497" i="1"/>
  <c r="BU497" i="1"/>
  <c r="BT497" i="1"/>
  <c r="BS497" i="1"/>
  <c r="BR497" i="1"/>
  <c r="BQ497" i="1"/>
  <c r="CM496" i="1"/>
  <c r="CI496" i="1"/>
  <c r="CE496" i="1"/>
  <c r="CH496" i="1" s="1"/>
  <c r="CB496" i="1"/>
  <c r="CK496" i="1" s="1"/>
  <c r="CA496" i="1"/>
  <c r="BY496" i="1"/>
  <c r="BX496" i="1"/>
  <c r="BW496" i="1"/>
  <c r="BV496" i="1"/>
  <c r="BU496" i="1"/>
  <c r="BT496" i="1"/>
  <c r="BS496" i="1"/>
  <c r="BR496" i="1"/>
  <c r="BQ496" i="1"/>
  <c r="CN496" i="1" s="1"/>
  <c r="CM495" i="1"/>
  <c r="CI495" i="1"/>
  <c r="CE495" i="1"/>
  <c r="CH495" i="1" s="1"/>
  <c r="CB495" i="1"/>
  <c r="CK495" i="1" s="1"/>
  <c r="CA495" i="1"/>
  <c r="BY495" i="1"/>
  <c r="BX495" i="1"/>
  <c r="BW495" i="1"/>
  <c r="BV495" i="1"/>
  <c r="BU495" i="1"/>
  <c r="BT495" i="1"/>
  <c r="BS495" i="1"/>
  <c r="BR495" i="1"/>
  <c r="BQ495" i="1"/>
  <c r="CM494" i="1"/>
  <c r="CI494" i="1"/>
  <c r="CE494" i="1"/>
  <c r="CH494" i="1" s="1"/>
  <c r="CB494" i="1"/>
  <c r="CK494" i="1" s="1"/>
  <c r="CA494" i="1"/>
  <c r="BY494" i="1"/>
  <c r="BX494" i="1"/>
  <c r="BW494" i="1"/>
  <c r="BV494" i="1"/>
  <c r="BU494" i="1"/>
  <c r="BT494" i="1"/>
  <c r="BS494" i="1"/>
  <c r="BR494" i="1"/>
  <c r="BQ494" i="1"/>
  <c r="CN494" i="1" s="1"/>
  <c r="CM493" i="1"/>
  <c r="CI493" i="1"/>
  <c r="CE493" i="1"/>
  <c r="CH493" i="1" s="1"/>
  <c r="CB493" i="1"/>
  <c r="CK493" i="1" s="1"/>
  <c r="CA493" i="1"/>
  <c r="BY493" i="1"/>
  <c r="BX493" i="1"/>
  <c r="BW493" i="1"/>
  <c r="BV493" i="1"/>
  <c r="BU493" i="1"/>
  <c r="BT493" i="1"/>
  <c r="BS493" i="1"/>
  <c r="BR493" i="1"/>
  <c r="BQ493" i="1"/>
  <c r="CM492" i="1"/>
  <c r="CI492" i="1"/>
  <c r="CE492" i="1"/>
  <c r="CH492" i="1" s="1"/>
  <c r="CB492" i="1"/>
  <c r="CK492" i="1" s="1"/>
  <c r="CA492" i="1"/>
  <c r="BY492" i="1"/>
  <c r="BX492" i="1"/>
  <c r="BW492" i="1"/>
  <c r="BV492" i="1"/>
  <c r="BU492" i="1"/>
  <c r="BT492" i="1"/>
  <c r="BS492" i="1"/>
  <c r="BR492" i="1"/>
  <c r="BQ492" i="1"/>
  <c r="CM491" i="1"/>
  <c r="CI491" i="1"/>
  <c r="CE491" i="1"/>
  <c r="CH491" i="1" s="1"/>
  <c r="CB491" i="1"/>
  <c r="CK491" i="1" s="1"/>
  <c r="CA491" i="1"/>
  <c r="BY491" i="1"/>
  <c r="BX491" i="1"/>
  <c r="BW491" i="1"/>
  <c r="BV491" i="1"/>
  <c r="BU491" i="1"/>
  <c r="BT491" i="1"/>
  <c r="BS491" i="1"/>
  <c r="BR491" i="1"/>
  <c r="BQ491" i="1"/>
  <c r="CM490" i="1"/>
  <c r="CI490" i="1"/>
  <c r="CE490" i="1"/>
  <c r="CH490" i="1" s="1"/>
  <c r="CB490" i="1"/>
  <c r="CK490" i="1" s="1"/>
  <c r="CA490" i="1"/>
  <c r="BY490" i="1"/>
  <c r="BX490" i="1"/>
  <c r="BW490" i="1"/>
  <c r="BV490" i="1"/>
  <c r="BU490" i="1"/>
  <c r="BT490" i="1"/>
  <c r="BS490" i="1"/>
  <c r="BR490" i="1"/>
  <c r="BQ490" i="1"/>
  <c r="CM489" i="1"/>
  <c r="CI489" i="1"/>
  <c r="CE489" i="1"/>
  <c r="CH489" i="1" s="1"/>
  <c r="CB489" i="1"/>
  <c r="CK489" i="1" s="1"/>
  <c r="CA489" i="1"/>
  <c r="BY489" i="1"/>
  <c r="BX489" i="1"/>
  <c r="BW489" i="1"/>
  <c r="BV489" i="1"/>
  <c r="BU489" i="1"/>
  <c r="BT489" i="1"/>
  <c r="BS489" i="1"/>
  <c r="BR489" i="1"/>
  <c r="BQ489" i="1"/>
  <c r="CM488" i="1"/>
  <c r="CI488" i="1"/>
  <c r="CE488" i="1"/>
  <c r="CH488" i="1" s="1"/>
  <c r="CB488" i="1"/>
  <c r="CK488" i="1" s="1"/>
  <c r="CA488" i="1"/>
  <c r="BY488" i="1"/>
  <c r="BX488" i="1"/>
  <c r="BW488" i="1"/>
  <c r="BV488" i="1"/>
  <c r="BU488" i="1"/>
  <c r="BT488" i="1"/>
  <c r="BS488" i="1"/>
  <c r="BR488" i="1"/>
  <c r="BQ488" i="1"/>
  <c r="CM487" i="1"/>
  <c r="CI487" i="1"/>
  <c r="CE487" i="1"/>
  <c r="CH487" i="1" s="1"/>
  <c r="CB487" i="1"/>
  <c r="CK487" i="1" s="1"/>
  <c r="CA487" i="1"/>
  <c r="BY487" i="1"/>
  <c r="BX487" i="1"/>
  <c r="BW487" i="1"/>
  <c r="BV487" i="1"/>
  <c r="BU487" i="1"/>
  <c r="BT487" i="1"/>
  <c r="BS487" i="1"/>
  <c r="BR487" i="1"/>
  <c r="BQ487" i="1"/>
  <c r="CM486" i="1"/>
  <c r="CI486" i="1"/>
  <c r="CE486" i="1"/>
  <c r="CH486" i="1" s="1"/>
  <c r="CB486" i="1"/>
  <c r="CK486" i="1" s="1"/>
  <c r="CA486" i="1"/>
  <c r="CJ486" i="1" s="1"/>
  <c r="BY486" i="1"/>
  <c r="BX486" i="1"/>
  <c r="BW486" i="1"/>
  <c r="BV486" i="1"/>
  <c r="BU486" i="1"/>
  <c r="BT486" i="1"/>
  <c r="BS486" i="1"/>
  <c r="BR486" i="1"/>
  <c r="BQ486" i="1"/>
  <c r="CM485" i="1"/>
  <c r="CI485" i="1"/>
  <c r="CE485" i="1"/>
  <c r="CH485" i="1" s="1"/>
  <c r="CB485" i="1"/>
  <c r="CK485" i="1" s="1"/>
  <c r="CA485" i="1"/>
  <c r="BY485" i="1"/>
  <c r="BX485" i="1"/>
  <c r="BW485" i="1"/>
  <c r="BV485" i="1"/>
  <c r="BU485" i="1"/>
  <c r="BT485" i="1"/>
  <c r="BS485" i="1"/>
  <c r="BR485" i="1"/>
  <c r="BQ485" i="1"/>
  <c r="CM484" i="1"/>
  <c r="CI484" i="1"/>
  <c r="CE484" i="1"/>
  <c r="CH484" i="1" s="1"/>
  <c r="CB484" i="1"/>
  <c r="CK484" i="1" s="1"/>
  <c r="CA484" i="1"/>
  <c r="BY484" i="1"/>
  <c r="BX484" i="1"/>
  <c r="BW484" i="1"/>
  <c r="BV484" i="1"/>
  <c r="BU484" i="1"/>
  <c r="BT484" i="1"/>
  <c r="BS484" i="1"/>
  <c r="BR484" i="1"/>
  <c r="BQ484" i="1"/>
  <c r="CM483" i="1"/>
  <c r="CI483" i="1"/>
  <c r="CE483" i="1"/>
  <c r="CH483" i="1" s="1"/>
  <c r="CB483" i="1"/>
  <c r="CK483" i="1" s="1"/>
  <c r="CA483" i="1"/>
  <c r="BY483" i="1"/>
  <c r="BX483" i="1"/>
  <c r="BW483" i="1"/>
  <c r="BV483" i="1"/>
  <c r="BU483" i="1"/>
  <c r="BT483" i="1"/>
  <c r="BS483" i="1"/>
  <c r="BR483" i="1"/>
  <c r="BQ483" i="1"/>
  <c r="CM482" i="1"/>
  <c r="CI482" i="1"/>
  <c r="CE482" i="1"/>
  <c r="CH482" i="1" s="1"/>
  <c r="CB482" i="1"/>
  <c r="CK482" i="1" s="1"/>
  <c r="CA482" i="1"/>
  <c r="BY482" i="1"/>
  <c r="BX482" i="1"/>
  <c r="BW482" i="1"/>
  <c r="BV482" i="1"/>
  <c r="BU482" i="1"/>
  <c r="BT482" i="1"/>
  <c r="BS482" i="1"/>
  <c r="BR482" i="1"/>
  <c r="BQ482" i="1"/>
  <c r="CM481" i="1"/>
  <c r="CI481" i="1"/>
  <c r="CE481" i="1"/>
  <c r="CH481" i="1" s="1"/>
  <c r="CB481" i="1"/>
  <c r="CK481" i="1" s="1"/>
  <c r="CA481" i="1"/>
  <c r="BY481" i="1"/>
  <c r="BX481" i="1"/>
  <c r="BW481" i="1"/>
  <c r="BV481" i="1"/>
  <c r="BU481" i="1"/>
  <c r="BT481" i="1"/>
  <c r="BS481" i="1"/>
  <c r="BR481" i="1"/>
  <c r="BQ481" i="1"/>
  <c r="CM480" i="1"/>
  <c r="CI480" i="1"/>
  <c r="CE480" i="1"/>
  <c r="CH480" i="1" s="1"/>
  <c r="CB480" i="1"/>
  <c r="CK480" i="1" s="1"/>
  <c r="CA480" i="1"/>
  <c r="BY480" i="1"/>
  <c r="BX480" i="1"/>
  <c r="BW480" i="1"/>
  <c r="BV480" i="1"/>
  <c r="BU480" i="1"/>
  <c r="BT480" i="1"/>
  <c r="BS480" i="1"/>
  <c r="BR480" i="1"/>
  <c r="BQ480" i="1"/>
  <c r="CM479" i="1"/>
  <c r="CI479" i="1"/>
  <c r="CE479" i="1"/>
  <c r="CH479" i="1" s="1"/>
  <c r="CB479" i="1"/>
  <c r="CK479" i="1" s="1"/>
  <c r="CA479" i="1"/>
  <c r="BY479" i="1"/>
  <c r="BX479" i="1"/>
  <c r="BW479" i="1"/>
  <c r="BV479" i="1"/>
  <c r="BU479" i="1"/>
  <c r="BT479" i="1"/>
  <c r="BS479" i="1"/>
  <c r="BR479" i="1"/>
  <c r="BQ479" i="1"/>
  <c r="CM478" i="1"/>
  <c r="CI478" i="1"/>
  <c r="CH478" i="1"/>
  <c r="CE478" i="1"/>
  <c r="CB478" i="1"/>
  <c r="CK478" i="1" s="1"/>
  <c r="CA478" i="1"/>
  <c r="BY478" i="1"/>
  <c r="BX478" i="1"/>
  <c r="BW478" i="1"/>
  <c r="BV478" i="1"/>
  <c r="BU478" i="1"/>
  <c r="BT478" i="1"/>
  <c r="BS478" i="1"/>
  <c r="BR478" i="1"/>
  <c r="BQ478" i="1"/>
  <c r="CM477" i="1"/>
  <c r="CI477" i="1"/>
  <c r="CE477" i="1"/>
  <c r="CH477" i="1" s="1"/>
  <c r="CB477" i="1"/>
  <c r="CK477" i="1" s="1"/>
  <c r="CA477" i="1"/>
  <c r="BY477" i="1"/>
  <c r="BX477" i="1"/>
  <c r="BW477" i="1"/>
  <c r="BV477" i="1"/>
  <c r="BU477" i="1"/>
  <c r="BT477" i="1"/>
  <c r="BS477" i="1"/>
  <c r="BR477" i="1"/>
  <c r="BQ477" i="1"/>
  <c r="CM476" i="1"/>
  <c r="CI476" i="1"/>
  <c r="CE476" i="1"/>
  <c r="CH476" i="1" s="1"/>
  <c r="CB476" i="1"/>
  <c r="CK476" i="1" s="1"/>
  <c r="CA476" i="1"/>
  <c r="BY476" i="1"/>
  <c r="BX476" i="1"/>
  <c r="BW476" i="1"/>
  <c r="BV476" i="1"/>
  <c r="BU476" i="1"/>
  <c r="BT476" i="1"/>
  <c r="BS476" i="1"/>
  <c r="BR476" i="1"/>
  <c r="BQ476" i="1"/>
  <c r="CM475" i="1"/>
  <c r="CI475" i="1"/>
  <c r="CE475" i="1"/>
  <c r="CH475" i="1" s="1"/>
  <c r="CB475" i="1"/>
  <c r="CK475" i="1" s="1"/>
  <c r="CA475" i="1"/>
  <c r="BY475" i="1"/>
  <c r="BX475" i="1"/>
  <c r="BW475" i="1"/>
  <c r="BV475" i="1"/>
  <c r="BU475" i="1"/>
  <c r="BT475" i="1"/>
  <c r="BS475" i="1"/>
  <c r="BR475" i="1"/>
  <c r="BQ475" i="1"/>
  <c r="CM474" i="1"/>
  <c r="CI474" i="1"/>
  <c r="CE474" i="1"/>
  <c r="CH474" i="1" s="1"/>
  <c r="CB474" i="1"/>
  <c r="CK474" i="1" s="1"/>
  <c r="CA474" i="1"/>
  <c r="BY474" i="1"/>
  <c r="BX474" i="1"/>
  <c r="BW474" i="1"/>
  <c r="BV474" i="1"/>
  <c r="BU474" i="1"/>
  <c r="BT474" i="1"/>
  <c r="BS474" i="1"/>
  <c r="BR474" i="1"/>
  <c r="BQ474" i="1"/>
  <c r="CM473" i="1"/>
  <c r="CI473" i="1"/>
  <c r="CE473" i="1"/>
  <c r="CH473" i="1" s="1"/>
  <c r="CB473" i="1"/>
  <c r="CK473" i="1" s="1"/>
  <c r="CA473" i="1"/>
  <c r="BY473" i="1"/>
  <c r="BX473" i="1"/>
  <c r="BW473" i="1"/>
  <c r="BV473" i="1"/>
  <c r="BU473" i="1"/>
  <c r="BT473" i="1"/>
  <c r="BS473" i="1"/>
  <c r="BR473" i="1"/>
  <c r="BQ473" i="1"/>
  <c r="CM472" i="1"/>
  <c r="CI472" i="1"/>
  <c r="CE472" i="1"/>
  <c r="CH472" i="1" s="1"/>
  <c r="CB472" i="1"/>
  <c r="CK472" i="1" s="1"/>
  <c r="CA472" i="1"/>
  <c r="BY472" i="1"/>
  <c r="BX472" i="1"/>
  <c r="BW472" i="1"/>
  <c r="BV472" i="1"/>
  <c r="BU472" i="1"/>
  <c r="BT472" i="1"/>
  <c r="BS472" i="1"/>
  <c r="BR472" i="1"/>
  <c r="BQ472" i="1"/>
  <c r="CM471" i="1"/>
  <c r="CI471" i="1"/>
  <c r="CE471" i="1"/>
  <c r="CH471" i="1" s="1"/>
  <c r="CB471" i="1"/>
  <c r="CK471" i="1" s="1"/>
  <c r="CA471" i="1"/>
  <c r="BY471" i="1"/>
  <c r="BX471" i="1"/>
  <c r="BW471" i="1"/>
  <c r="BV471" i="1"/>
  <c r="BU471" i="1"/>
  <c r="BT471" i="1"/>
  <c r="BS471" i="1"/>
  <c r="BR471" i="1"/>
  <c r="BQ471" i="1"/>
  <c r="CM470" i="1"/>
  <c r="CI470" i="1"/>
  <c r="CE470" i="1"/>
  <c r="CH470" i="1" s="1"/>
  <c r="CB470" i="1"/>
  <c r="CK470" i="1" s="1"/>
  <c r="CA470" i="1"/>
  <c r="CJ470" i="1" s="1"/>
  <c r="BY470" i="1"/>
  <c r="BX470" i="1"/>
  <c r="BW470" i="1"/>
  <c r="BV470" i="1"/>
  <c r="BU470" i="1"/>
  <c r="BT470" i="1"/>
  <c r="BS470" i="1"/>
  <c r="BR470" i="1"/>
  <c r="BQ470" i="1"/>
  <c r="CM469" i="1"/>
  <c r="CI469" i="1"/>
  <c r="CE469" i="1"/>
  <c r="CH469" i="1" s="1"/>
  <c r="CB469" i="1"/>
  <c r="CK469" i="1" s="1"/>
  <c r="CA469" i="1"/>
  <c r="BY469" i="1"/>
  <c r="BX469" i="1"/>
  <c r="BW469" i="1"/>
  <c r="BV469" i="1"/>
  <c r="BU469" i="1"/>
  <c r="BT469" i="1"/>
  <c r="BS469" i="1"/>
  <c r="BR469" i="1"/>
  <c r="BQ469" i="1"/>
  <c r="CM468" i="1"/>
  <c r="CI468" i="1"/>
  <c r="CE468" i="1"/>
  <c r="CH468" i="1" s="1"/>
  <c r="CB468" i="1"/>
  <c r="CK468" i="1" s="1"/>
  <c r="CA468" i="1"/>
  <c r="CJ468" i="1" s="1"/>
  <c r="BY468" i="1"/>
  <c r="BX468" i="1"/>
  <c r="BW468" i="1"/>
  <c r="BV468" i="1"/>
  <c r="BU468" i="1"/>
  <c r="BT468" i="1"/>
  <c r="BS468" i="1"/>
  <c r="BR468" i="1"/>
  <c r="BQ468" i="1"/>
  <c r="CM467" i="1"/>
  <c r="CI467" i="1"/>
  <c r="CE467" i="1"/>
  <c r="CH467" i="1" s="1"/>
  <c r="CB467" i="1"/>
  <c r="CK467" i="1" s="1"/>
  <c r="CA467" i="1"/>
  <c r="BY467" i="1"/>
  <c r="BX467" i="1"/>
  <c r="BW467" i="1"/>
  <c r="BV467" i="1"/>
  <c r="BU467" i="1"/>
  <c r="BT467" i="1"/>
  <c r="BS467" i="1"/>
  <c r="BR467" i="1"/>
  <c r="BQ467" i="1"/>
  <c r="CM466" i="1"/>
  <c r="CI466" i="1"/>
  <c r="CE466" i="1"/>
  <c r="CH466" i="1" s="1"/>
  <c r="CB466" i="1"/>
  <c r="CK466" i="1" s="1"/>
  <c r="CA466" i="1"/>
  <c r="CJ466" i="1" s="1"/>
  <c r="BY466" i="1"/>
  <c r="BX466" i="1"/>
  <c r="BW466" i="1"/>
  <c r="BV466" i="1"/>
  <c r="BU466" i="1"/>
  <c r="BT466" i="1"/>
  <c r="BS466" i="1"/>
  <c r="BR466" i="1"/>
  <c r="BQ466" i="1"/>
  <c r="CM465" i="1"/>
  <c r="CI465" i="1"/>
  <c r="CE465" i="1"/>
  <c r="CH465" i="1" s="1"/>
  <c r="CB465" i="1"/>
  <c r="CK465" i="1" s="1"/>
  <c r="CA465" i="1"/>
  <c r="BY465" i="1"/>
  <c r="BX465" i="1"/>
  <c r="BW465" i="1"/>
  <c r="BV465" i="1"/>
  <c r="BU465" i="1"/>
  <c r="BT465" i="1"/>
  <c r="BS465" i="1"/>
  <c r="BR465" i="1"/>
  <c r="BQ465" i="1"/>
  <c r="CM464" i="1"/>
  <c r="CI464" i="1"/>
  <c r="CE464" i="1"/>
  <c r="CH464" i="1" s="1"/>
  <c r="CB464" i="1"/>
  <c r="CK464" i="1" s="1"/>
  <c r="CA464" i="1"/>
  <c r="CJ464" i="1" s="1"/>
  <c r="BY464" i="1"/>
  <c r="BX464" i="1"/>
  <c r="BW464" i="1"/>
  <c r="BV464" i="1"/>
  <c r="BU464" i="1"/>
  <c r="BT464" i="1"/>
  <c r="BS464" i="1"/>
  <c r="BR464" i="1"/>
  <c r="BQ464" i="1"/>
  <c r="CM463" i="1"/>
  <c r="CI463" i="1"/>
  <c r="CE463" i="1"/>
  <c r="CH463" i="1" s="1"/>
  <c r="CB463" i="1"/>
  <c r="CK463" i="1" s="1"/>
  <c r="CA463" i="1"/>
  <c r="BY463" i="1"/>
  <c r="BX463" i="1"/>
  <c r="BW463" i="1"/>
  <c r="BV463" i="1"/>
  <c r="BU463" i="1"/>
  <c r="BT463" i="1"/>
  <c r="BS463" i="1"/>
  <c r="BR463" i="1"/>
  <c r="BQ463" i="1"/>
  <c r="CM462" i="1"/>
  <c r="CI462" i="1"/>
  <c r="CE462" i="1"/>
  <c r="CH462" i="1" s="1"/>
  <c r="CB462" i="1"/>
  <c r="CK462" i="1" s="1"/>
  <c r="CA462" i="1"/>
  <c r="CJ462" i="1" s="1"/>
  <c r="BY462" i="1"/>
  <c r="BX462" i="1"/>
  <c r="BW462" i="1"/>
  <c r="BV462" i="1"/>
  <c r="BU462" i="1"/>
  <c r="BT462" i="1"/>
  <c r="BS462" i="1"/>
  <c r="BR462" i="1"/>
  <c r="BQ462" i="1"/>
  <c r="CM461" i="1"/>
  <c r="CI461" i="1"/>
  <c r="CE461" i="1"/>
  <c r="CH461" i="1" s="1"/>
  <c r="CB461" i="1"/>
  <c r="CK461" i="1" s="1"/>
  <c r="CA461" i="1"/>
  <c r="BY461" i="1"/>
  <c r="BX461" i="1"/>
  <c r="BW461" i="1"/>
  <c r="BV461" i="1"/>
  <c r="BU461" i="1"/>
  <c r="BT461" i="1"/>
  <c r="BS461" i="1"/>
  <c r="BR461" i="1"/>
  <c r="BQ461" i="1"/>
  <c r="CM460" i="1"/>
  <c r="CI460" i="1"/>
  <c r="CE460" i="1"/>
  <c r="CH460" i="1" s="1"/>
  <c r="CB460" i="1"/>
  <c r="CK460" i="1" s="1"/>
  <c r="CA460" i="1"/>
  <c r="CJ460" i="1" s="1"/>
  <c r="BY460" i="1"/>
  <c r="BX460" i="1"/>
  <c r="BW460" i="1"/>
  <c r="BV460" i="1"/>
  <c r="BU460" i="1"/>
  <c r="BT460" i="1"/>
  <c r="BS460" i="1"/>
  <c r="BR460" i="1"/>
  <c r="BQ460" i="1"/>
  <c r="CM459" i="1"/>
  <c r="CI459" i="1"/>
  <c r="CE459" i="1"/>
  <c r="CH459" i="1" s="1"/>
  <c r="CB459" i="1"/>
  <c r="CK459" i="1" s="1"/>
  <c r="CA459" i="1"/>
  <c r="BY459" i="1"/>
  <c r="BX459" i="1"/>
  <c r="BW459" i="1"/>
  <c r="BV459" i="1"/>
  <c r="BU459" i="1"/>
  <c r="BT459" i="1"/>
  <c r="BS459" i="1"/>
  <c r="BR459" i="1"/>
  <c r="BQ459" i="1"/>
  <c r="CM458" i="1"/>
  <c r="CI458" i="1"/>
  <c r="CE458" i="1"/>
  <c r="CH458" i="1" s="1"/>
  <c r="CB458" i="1"/>
  <c r="CK458" i="1" s="1"/>
  <c r="CA458" i="1"/>
  <c r="CJ458" i="1" s="1"/>
  <c r="BY458" i="1"/>
  <c r="BX458" i="1"/>
  <c r="BW458" i="1"/>
  <c r="BV458" i="1"/>
  <c r="BU458" i="1"/>
  <c r="BT458" i="1"/>
  <c r="BS458" i="1"/>
  <c r="BR458" i="1"/>
  <c r="BQ458" i="1"/>
  <c r="CM457" i="1"/>
  <c r="CI457" i="1"/>
  <c r="CE457" i="1"/>
  <c r="CH457" i="1" s="1"/>
  <c r="CB457" i="1"/>
  <c r="CK457" i="1" s="1"/>
  <c r="CA457" i="1"/>
  <c r="BY457" i="1"/>
  <c r="BX457" i="1"/>
  <c r="BW457" i="1"/>
  <c r="BV457" i="1"/>
  <c r="BU457" i="1"/>
  <c r="BT457" i="1"/>
  <c r="BS457" i="1"/>
  <c r="BR457" i="1"/>
  <c r="BQ457" i="1"/>
  <c r="CM456" i="1"/>
  <c r="CI456" i="1"/>
  <c r="CE456" i="1"/>
  <c r="CH456" i="1" s="1"/>
  <c r="CB456" i="1"/>
  <c r="CK456" i="1" s="1"/>
  <c r="CA456" i="1"/>
  <c r="CJ456" i="1" s="1"/>
  <c r="BY456" i="1"/>
  <c r="BX456" i="1"/>
  <c r="BW456" i="1"/>
  <c r="BV456" i="1"/>
  <c r="BU456" i="1"/>
  <c r="BT456" i="1"/>
  <c r="BS456" i="1"/>
  <c r="BR456" i="1"/>
  <c r="BQ456" i="1"/>
  <c r="CM455" i="1"/>
  <c r="CI455" i="1"/>
  <c r="CE455" i="1"/>
  <c r="CH455" i="1" s="1"/>
  <c r="CB455" i="1"/>
  <c r="CK455" i="1" s="1"/>
  <c r="CA455" i="1"/>
  <c r="BY455" i="1"/>
  <c r="BX455" i="1"/>
  <c r="BW455" i="1"/>
  <c r="BV455" i="1"/>
  <c r="BU455" i="1"/>
  <c r="BT455" i="1"/>
  <c r="BS455" i="1"/>
  <c r="BR455" i="1"/>
  <c r="BQ455" i="1"/>
  <c r="CM454" i="1"/>
  <c r="CI454" i="1"/>
  <c r="CE454" i="1"/>
  <c r="CH454" i="1" s="1"/>
  <c r="CB454" i="1"/>
  <c r="CK454" i="1" s="1"/>
  <c r="CA454" i="1"/>
  <c r="BY454" i="1"/>
  <c r="BX454" i="1"/>
  <c r="BW454" i="1"/>
  <c r="BV454" i="1"/>
  <c r="BU454" i="1"/>
  <c r="BT454" i="1"/>
  <c r="BS454" i="1"/>
  <c r="BR454" i="1"/>
  <c r="BQ454" i="1"/>
  <c r="CM453" i="1"/>
  <c r="CI453" i="1"/>
  <c r="CE453" i="1"/>
  <c r="CH453" i="1" s="1"/>
  <c r="CB453" i="1"/>
  <c r="CK453" i="1" s="1"/>
  <c r="CA453" i="1"/>
  <c r="BY453" i="1"/>
  <c r="BX453" i="1"/>
  <c r="BW453" i="1"/>
  <c r="BV453" i="1"/>
  <c r="BU453" i="1"/>
  <c r="BT453" i="1"/>
  <c r="BS453" i="1"/>
  <c r="BR453" i="1"/>
  <c r="BQ453" i="1"/>
  <c r="CM452" i="1"/>
  <c r="CI452" i="1"/>
  <c r="CE452" i="1"/>
  <c r="CH452" i="1" s="1"/>
  <c r="CB452" i="1"/>
  <c r="CK452" i="1" s="1"/>
  <c r="CA452" i="1"/>
  <c r="BY452" i="1"/>
  <c r="BX452" i="1"/>
  <c r="BW452" i="1"/>
  <c r="BV452" i="1"/>
  <c r="BU452" i="1"/>
  <c r="BT452" i="1"/>
  <c r="BS452" i="1"/>
  <c r="BR452" i="1"/>
  <c r="BQ452" i="1"/>
  <c r="CM451" i="1"/>
  <c r="CI451" i="1"/>
  <c r="CE451" i="1"/>
  <c r="CH451" i="1" s="1"/>
  <c r="CB451" i="1"/>
  <c r="CK451" i="1" s="1"/>
  <c r="CA451" i="1"/>
  <c r="BY451" i="1"/>
  <c r="BX451" i="1"/>
  <c r="BW451" i="1"/>
  <c r="BV451" i="1"/>
  <c r="BU451" i="1"/>
  <c r="BT451" i="1"/>
  <c r="BS451" i="1"/>
  <c r="BR451" i="1"/>
  <c r="BQ451" i="1"/>
  <c r="CM450" i="1"/>
  <c r="CI450" i="1"/>
  <c r="CE450" i="1"/>
  <c r="CH450" i="1" s="1"/>
  <c r="CB450" i="1"/>
  <c r="CK450" i="1" s="1"/>
  <c r="CA450" i="1"/>
  <c r="BY450" i="1"/>
  <c r="BX450" i="1"/>
  <c r="BW450" i="1"/>
  <c r="BV450" i="1"/>
  <c r="BU450" i="1"/>
  <c r="BT450" i="1"/>
  <c r="BS450" i="1"/>
  <c r="BR450" i="1"/>
  <c r="BQ450" i="1"/>
  <c r="CM449" i="1"/>
  <c r="CI449" i="1"/>
  <c r="CE449" i="1"/>
  <c r="CH449" i="1" s="1"/>
  <c r="CB449" i="1"/>
  <c r="CK449" i="1" s="1"/>
  <c r="CA449" i="1"/>
  <c r="BY449" i="1"/>
  <c r="BX449" i="1"/>
  <c r="BW449" i="1"/>
  <c r="BV449" i="1"/>
  <c r="BU449" i="1"/>
  <c r="BT449" i="1"/>
  <c r="BS449" i="1"/>
  <c r="BR449" i="1"/>
  <c r="BQ449" i="1"/>
  <c r="CM448" i="1"/>
  <c r="CI448" i="1"/>
  <c r="CE448" i="1"/>
  <c r="CH448" i="1" s="1"/>
  <c r="CB448" i="1"/>
  <c r="CK448" i="1" s="1"/>
  <c r="CA448" i="1"/>
  <c r="BY448" i="1"/>
  <c r="BX448" i="1"/>
  <c r="BW448" i="1"/>
  <c r="BV448" i="1"/>
  <c r="BU448" i="1"/>
  <c r="BT448" i="1"/>
  <c r="BS448" i="1"/>
  <c r="BR448" i="1"/>
  <c r="BQ448" i="1"/>
  <c r="CM447" i="1"/>
  <c r="CI447" i="1"/>
  <c r="CE447" i="1"/>
  <c r="CH447" i="1" s="1"/>
  <c r="CB447" i="1"/>
  <c r="CK447" i="1" s="1"/>
  <c r="CA447" i="1"/>
  <c r="BY447" i="1"/>
  <c r="BX447" i="1"/>
  <c r="BW447" i="1"/>
  <c r="BV447" i="1"/>
  <c r="BU447" i="1"/>
  <c r="BT447" i="1"/>
  <c r="BS447" i="1"/>
  <c r="BR447" i="1"/>
  <c r="BQ447" i="1"/>
  <c r="CM446" i="1"/>
  <c r="CI446" i="1"/>
  <c r="CE446" i="1"/>
  <c r="CH446" i="1" s="1"/>
  <c r="CB446" i="1"/>
  <c r="CK446" i="1" s="1"/>
  <c r="CA446" i="1"/>
  <c r="BY446" i="1"/>
  <c r="BX446" i="1"/>
  <c r="BW446" i="1"/>
  <c r="BV446" i="1"/>
  <c r="BU446" i="1"/>
  <c r="BT446" i="1"/>
  <c r="BS446" i="1"/>
  <c r="BR446" i="1"/>
  <c r="BQ446" i="1"/>
  <c r="CM445" i="1"/>
  <c r="CI445" i="1"/>
  <c r="CE445" i="1"/>
  <c r="CH445" i="1" s="1"/>
  <c r="CB445" i="1"/>
  <c r="CK445" i="1" s="1"/>
  <c r="CA445" i="1"/>
  <c r="BY445" i="1"/>
  <c r="BX445" i="1"/>
  <c r="BW445" i="1"/>
  <c r="BV445" i="1"/>
  <c r="BU445" i="1"/>
  <c r="BT445" i="1"/>
  <c r="BS445" i="1"/>
  <c r="BR445" i="1"/>
  <c r="BQ445" i="1"/>
  <c r="CM444" i="1"/>
  <c r="CI444" i="1"/>
  <c r="CE444" i="1"/>
  <c r="CH444" i="1" s="1"/>
  <c r="CB444" i="1"/>
  <c r="CK444" i="1" s="1"/>
  <c r="CA444" i="1"/>
  <c r="BY444" i="1"/>
  <c r="BX444" i="1"/>
  <c r="BW444" i="1"/>
  <c r="BV444" i="1"/>
  <c r="BU444" i="1"/>
  <c r="BT444" i="1"/>
  <c r="BS444" i="1"/>
  <c r="BR444" i="1"/>
  <c r="BQ444" i="1"/>
  <c r="CM443" i="1"/>
  <c r="CI443" i="1"/>
  <c r="CE443" i="1"/>
  <c r="CH443" i="1" s="1"/>
  <c r="CB443" i="1"/>
  <c r="CK443" i="1" s="1"/>
  <c r="CA443" i="1"/>
  <c r="BY443" i="1"/>
  <c r="BX443" i="1"/>
  <c r="BW443" i="1"/>
  <c r="BV443" i="1"/>
  <c r="BU443" i="1"/>
  <c r="BT443" i="1"/>
  <c r="BS443" i="1"/>
  <c r="BR443" i="1"/>
  <c r="BQ443" i="1"/>
  <c r="CM442" i="1"/>
  <c r="CI442" i="1"/>
  <c r="CE442" i="1"/>
  <c r="CH442" i="1" s="1"/>
  <c r="CB442" i="1"/>
  <c r="CK442" i="1" s="1"/>
  <c r="CA442" i="1"/>
  <c r="BY442" i="1"/>
  <c r="BX442" i="1"/>
  <c r="BW442" i="1"/>
  <c r="BV442" i="1"/>
  <c r="BU442" i="1"/>
  <c r="BT442" i="1"/>
  <c r="BS442" i="1"/>
  <c r="BR442" i="1"/>
  <c r="BQ442" i="1"/>
  <c r="CM441" i="1"/>
  <c r="CI441" i="1"/>
  <c r="CE441" i="1"/>
  <c r="CH441" i="1" s="1"/>
  <c r="CB441" i="1"/>
  <c r="CK441" i="1" s="1"/>
  <c r="CA441" i="1"/>
  <c r="BY441" i="1"/>
  <c r="BX441" i="1"/>
  <c r="BW441" i="1"/>
  <c r="BV441" i="1"/>
  <c r="BU441" i="1"/>
  <c r="BT441" i="1"/>
  <c r="BS441" i="1"/>
  <c r="BR441" i="1"/>
  <c r="BQ441" i="1"/>
  <c r="CM440" i="1"/>
  <c r="CI440" i="1"/>
  <c r="CE440" i="1"/>
  <c r="CH440" i="1" s="1"/>
  <c r="CB440" i="1"/>
  <c r="CK440" i="1" s="1"/>
  <c r="CA440" i="1"/>
  <c r="BY440" i="1"/>
  <c r="BX440" i="1"/>
  <c r="BW440" i="1"/>
  <c r="BV440" i="1"/>
  <c r="BU440" i="1"/>
  <c r="BT440" i="1"/>
  <c r="BS440" i="1"/>
  <c r="BR440" i="1"/>
  <c r="BQ440" i="1"/>
  <c r="CM439" i="1"/>
  <c r="CI439" i="1"/>
  <c r="CE439" i="1"/>
  <c r="CH439" i="1" s="1"/>
  <c r="CB439" i="1"/>
  <c r="CK439" i="1" s="1"/>
  <c r="CA439" i="1"/>
  <c r="BY439" i="1"/>
  <c r="BX439" i="1"/>
  <c r="BW439" i="1"/>
  <c r="BV439" i="1"/>
  <c r="BU439" i="1"/>
  <c r="BT439" i="1"/>
  <c r="BS439" i="1"/>
  <c r="BR439" i="1"/>
  <c r="BQ439" i="1"/>
  <c r="CM438" i="1"/>
  <c r="CI438" i="1"/>
  <c r="CE438" i="1"/>
  <c r="CH438" i="1" s="1"/>
  <c r="CB438" i="1"/>
  <c r="CK438" i="1" s="1"/>
  <c r="CA438" i="1"/>
  <c r="BY438" i="1"/>
  <c r="BX438" i="1"/>
  <c r="BW438" i="1"/>
  <c r="BV438" i="1"/>
  <c r="BU438" i="1"/>
  <c r="BT438" i="1"/>
  <c r="BS438" i="1"/>
  <c r="BR438" i="1"/>
  <c r="BQ438" i="1"/>
  <c r="CM437" i="1"/>
  <c r="CI437" i="1"/>
  <c r="CE437" i="1"/>
  <c r="CH437" i="1" s="1"/>
  <c r="CB437" i="1"/>
  <c r="CK437" i="1" s="1"/>
  <c r="CA437" i="1"/>
  <c r="BY437" i="1"/>
  <c r="BX437" i="1"/>
  <c r="BW437" i="1"/>
  <c r="BV437" i="1"/>
  <c r="BU437" i="1"/>
  <c r="BT437" i="1"/>
  <c r="BS437" i="1"/>
  <c r="BR437" i="1"/>
  <c r="BQ437" i="1"/>
  <c r="CM436" i="1"/>
  <c r="CI436" i="1"/>
  <c r="CE436" i="1"/>
  <c r="CH436" i="1" s="1"/>
  <c r="CB436" i="1"/>
  <c r="CK436" i="1" s="1"/>
  <c r="CA436" i="1"/>
  <c r="BY436" i="1"/>
  <c r="BX436" i="1"/>
  <c r="BW436" i="1"/>
  <c r="BV436" i="1"/>
  <c r="BU436" i="1"/>
  <c r="BT436" i="1"/>
  <c r="BS436" i="1"/>
  <c r="BR436" i="1"/>
  <c r="BQ436" i="1"/>
  <c r="CM435" i="1"/>
  <c r="CI435" i="1"/>
  <c r="CE435" i="1"/>
  <c r="CH435" i="1" s="1"/>
  <c r="CB435" i="1"/>
  <c r="CK435" i="1" s="1"/>
  <c r="CA435" i="1"/>
  <c r="BY435" i="1"/>
  <c r="BX435" i="1"/>
  <c r="BW435" i="1"/>
  <c r="BV435" i="1"/>
  <c r="BU435" i="1"/>
  <c r="BT435" i="1"/>
  <c r="BS435" i="1"/>
  <c r="BR435" i="1"/>
  <c r="BQ435" i="1"/>
  <c r="CM434" i="1"/>
  <c r="CI434" i="1"/>
  <c r="CE434" i="1"/>
  <c r="CH434" i="1" s="1"/>
  <c r="CB434" i="1"/>
  <c r="CK434" i="1" s="1"/>
  <c r="CA434" i="1"/>
  <c r="BY434" i="1"/>
  <c r="BX434" i="1"/>
  <c r="BW434" i="1"/>
  <c r="BV434" i="1"/>
  <c r="BU434" i="1"/>
  <c r="BT434" i="1"/>
  <c r="BS434" i="1"/>
  <c r="BR434" i="1"/>
  <c r="BQ434" i="1"/>
  <c r="CM433" i="1"/>
  <c r="CI433" i="1"/>
  <c r="CE433" i="1"/>
  <c r="CH433" i="1" s="1"/>
  <c r="CB433" i="1"/>
  <c r="CK433" i="1" s="1"/>
  <c r="CA433" i="1"/>
  <c r="BY433" i="1"/>
  <c r="BX433" i="1"/>
  <c r="BW433" i="1"/>
  <c r="BV433" i="1"/>
  <c r="BU433" i="1"/>
  <c r="BT433" i="1"/>
  <c r="BS433" i="1"/>
  <c r="BR433" i="1"/>
  <c r="BQ433" i="1"/>
  <c r="CM432" i="1"/>
  <c r="CI432" i="1"/>
  <c r="CE432" i="1"/>
  <c r="CH432" i="1" s="1"/>
  <c r="CB432" i="1"/>
  <c r="CK432" i="1" s="1"/>
  <c r="CA432" i="1"/>
  <c r="BY432" i="1"/>
  <c r="BX432" i="1"/>
  <c r="BW432" i="1"/>
  <c r="BV432" i="1"/>
  <c r="BU432" i="1"/>
  <c r="BT432" i="1"/>
  <c r="BS432" i="1"/>
  <c r="BR432" i="1"/>
  <c r="BQ432" i="1"/>
  <c r="CM431" i="1"/>
  <c r="CI431" i="1"/>
  <c r="CE431" i="1"/>
  <c r="CH431" i="1" s="1"/>
  <c r="CB431" i="1"/>
  <c r="CK431" i="1" s="1"/>
  <c r="CA431" i="1"/>
  <c r="BY431" i="1"/>
  <c r="BX431" i="1"/>
  <c r="BW431" i="1"/>
  <c r="BV431" i="1"/>
  <c r="BU431" i="1"/>
  <c r="BT431" i="1"/>
  <c r="BS431" i="1"/>
  <c r="BR431" i="1"/>
  <c r="BQ431" i="1"/>
  <c r="CM430" i="1"/>
  <c r="CI430" i="1"/>
  <c r="CE430" i="1"/>
  <c r="CH430" i="1" s="1"/>
  <c r="CB430" i="1"/>
  <c r="CK430" i="1" s="1"/>
  <c r="CA430" i="1"/>
  <c r="BY430" i="1"/>
  <c r="BX430" i="1"/>
  <c r="BW430" i="1"/>
  <c r="BV430" i="1"/>
  <c r="BU430" i="1"/>
  <c r="BT430" i="1"/>
  <c r="BS430" i="1"/>
  <c r="BR430" i="1"/>
  <c r="BQ430" i="1"/>
  <c r="CM429" i="1"/>
  <c r="CI429" i="1"/>
  <c r="CE429" i="1"/>
  <c r="CH429" i="1" s="1"/>
  <c r="CB429" i="1"/>
  <c r="CK429" i="1" s="1"/>
  <c r="CA429" i="1"/>
  <c r="BY429" i="1"/>
  <c r="BX429" i="1"/>
  <c r="BW429" i="1"/>
  <c r="BV429" i="1"/>
  <c r="BU429" i="1"/>
  <c r="BT429" i="1"/>
  <c r="BS429" i="1"/>
  <c r="BR429" i="1"/>
  <c r="BQ429" i="1"/>
  <c r="CM428" i="1"/>
  <c r="CI428" i="1"/>
  <c r="CE428" i="1"/>
  <c r="CH428" i="1" s="1"/>
  <c r="CB428" i="1"/>
  <c r="CK428" i="1" s="1"/>
  <c r="CA428" i="1"/>
  <c r="BY428" i="1"/>
  <c r="BX428" i="1"/>
  <c r="BW428" i="1"/>
  <c r="BV428" i="1"/>
  <c r="BU428" i="1"/>
  <c r="BT428" i="1"/>
  <c r="BS428" i="1"/>
  <c r="BR428" i="1"/>
  <c r="BQ428" i="1"/>
  <c r="CM427" i="1"/>
  <c r="CI427" i="1"/>
  <c r="CE427" i="1"/>
  <c r="CH427" i="1" s="1"/>
  <c r="CB427" i="1"/>
  <c r="CK427" i="1" s="1"/>
  <c r="CA427" i="1"/>
  <c r="BY427" i="1"/>
  <c r="BX427" i="1"/>
  <c r="BW427" i="1"/>
  <c r="BV427" i="1"/>
  <c r="BU427" i="1"/>
  <c r="BT427" i="1"/>
  <c r="BS427" i="1"/>
  <c r="BR427" i="1"/>
  <c r="BQ427" i="1"/>
  <c r="CM426" i="1"/>
  <c r="CI426" i="1"/>
  <c r="CE426" i="1"/>
  <c r="CH426" i="1" s="1"/>
  <c r="CB426" i="1"/>
  <c r="CK426" i="1" s="1"/>
  <c r="CA426" i="1"/>
  <c r="BY426" i="1"/>
  <c r="BX426" i="1"/>
  <c r="BW426" i="1"/>
  <c r="BV426" i="1"/>
  <c r="BU426" i="1"/>
  <c r="BT426" i="1"/>
  <c r="BS426" i="1"/>
  <c r="BR426" i="1"/>
  <c r="BQ426" i="1"/>
  <c r="CM425" i="1"/>
  <c r="CI425" i="1"/>
  <c r="CE425" i="1"/>
  <c r="CH425" i="1" s="1"/>
  <c r="CB425" i="1"/>
  <c r="CK425" i="1" s="1"/>
  <c r="CA425" i="1"/>
  <c r="BY425" i="1"/>
  <c r="BX425" i="1"/>
  <c r="BW425" i="1"/>
  <c r="BV425" i="1"/>
  <c r="BU425" i="1"/>
  <c r="BT425" i="1"/>
  <c r="BS425" i="1"/>
  <c r="BR425" i="1"/>
  <c r="BQ425" i="1"/>
  <c r="CM424" i="1"/>
  <c r="CI424" i="1"/>
  <c r="CE424" i="1"/>
  <c r="CH424" i="1" s="1"/>
  <c r="CB424" i="1"/>
  <c r="CK424" i="1" s="1"/>
  <c r="CA424" i="1"/>
  <c r="BY424" i="1"/>
  <c r="BX424" i="1"/>
  <c r="BW424" i="1"/>
  <c r="BV424" i="1"/>
  <c r="BU424" i="1"/>
  <c r="BT424" i="1"/>
  <c r="BS424" i="1"/>
  <c r="BR424" i="1"/>
  <c r="BQ424" i="1"/>
  <c r="CM423" i="1"/>
  <c r="CI423" i="1"/>
  <c r="CE423" i="1"/>
  <c r="CH423" i="1" s="1"/>
  <c r="CB423" i="1"/>
  <c r="CK423" i="1" s="1"/>
  <c r="CA423" i="1"/>
  <c r="BY423" i="1"/>
  <c r="BX423" i="1"/>
  <c r="BW423" i="1"/>
  <c r="BV423" i="1"/>
  <c r="BU423" i="1"/>
  <c r="BT423" i="1"/>
  <c r="BS423" i="1"/>
  <c r="BR423" i="1"/>
  <c r="BQ423" i="1"/>
  <c r="CM422" i="1"/>
  <c r="CI422" i="1"/>
  <c r="CE422" i="1"/>
  <c r="CH422" i="1" s="1"/>
  <c r="CB422" i="1"/>
  <c r="CK422" i="1" s="1"/>
  <c r="CA422" i="1"/>
  <c r="BY422" i="1"/>
  <c r="BX422" i="1"/>
  <c r="BW422" i="1"/>
  <c r="BV422" i="1"/>
  <c r="BU422" i="1"/>
  <c r="BT422" i="1"/>
  <c r="BS422" i="1"/>
  <c r="BR422" i="1"/>
  <c r="BQ422" i="1"/>
  <c r="CM421" i="1"/>
  <c r="CI421" i="1"/>
  <c r="CE421" i="1"/>
  <c r="CH421" i="1" s="1"/>
  <c r="CB421" i="1"/>
  <c r="CK421" i="1" s="1"/>
  <c r="CA421" i="1"/>
  <c r="BY421" i="1"/>
  <c r="BX421" i="1"/>
  <c r="BW421" i="1"/>
  <c r="BV421" i="1"/>
  <c r="BU421" i="1"/>
  <c r="BT421" i="1"/>
  <c r="BS421" i="1"/>
  <c r="BR421" i="1"/>
  <c r="BQ421" i="1"/>
  <c r="CM420" i="1"/>
  <c r="CI420" i="1"/>
  <c r="CE420" i="1"/>
  <c r="CH420" i="1" s="1"/>
  <c r="CB420" i="1"/>
  <c r="CK420" i="1" s="1"/>
  <c r="CA420" i="1"/>
  <c r="BY420" i="1"/>
  <c r="BX420" i="1"/>
  <c r="BW420" i="1"/>
  <c r="BV420" i="1"/>
  <c r="BU420" i="1"/>
  <c r="BT420" i="1"/>
  <c r="BS420" i="1"/>
  <c r="BR420" i="1"/>
  <c r="BQ420" i="1"/>
  <c r="CM419" i="1"/>
  <c r="CI419" i="1"/>
  <c r="CE419" i="1"/>
  <c r="CH419" i="1" s="1"/>
  <c r="CB419" i="1"/>
  <c r="CK419" i="1" s="1"/>
  <c r="CA419" i="1"/>
  <c r="BY419" i="1"/>
  <c r="BX419" i="1"/>
  <c r="BW419" i="1"/>
  <c r="BV419" i="1"/>
  <c r="BU419" i="1"/>
  <c r="BT419" i="1"/>
  <c r="BS419" i="1"/>
  <c r="BR419" i="1"/>
  <c r="BQ419" i="1"/>
  <c r="CM418" i="1"/>
  <c r="CI418" i="1"/>
  <c r="CE418" i="1"/>
  <c r="CH418" i="1" s="1"/>
  <c r="CB418" i="1"/>
  <c r="CK418" i="1" s="1"/>
  <c r="CA418" i="1"/>
  <c r="BY418" i="1"/>
  <c r="BX418" i="1"/>
  <c r="BW418" i="1"/>
  <c r="BV418" i="1"/>
  <c r="BU418" i="1"/>
  <c r="BT418" i="1"/>
  <c r="BS418" i="1"/>
  <c r="BR418" i="1"/>
  <c r="BQ418" i="1"/>
  <c r="CM417" i="1"/>
  <c r="CI417" i="1"/>
  <c r="CE417" i="1"/>
  <c r="CH417" i="1" s="1"/>
  <c r="CB417" i="1"/>
  <c r="CK417" i="1" s="1"/>
  <c r="CA417" i="1"/>
  <c r="BY417" i="1"/>
  <c r="BX417" i="1"/>
  <c r="BW417" i="1"/>
  <c r="BV417" i="1"/>
  <c r="BU417" i="1"/>
  <c r="BT417" i="1"/>
  <c r="BS417" i="1"/>
  <c r="BR417" i="1"/>
  <c r="BQ417" i="1"/>
  <c r="CM416" i="1"/>
  <c r="CI416" i="1"/>
  <c r="CE416" i="1"/>
  <c r="CH416" i="1" s="1"/>
  <c r="CB416" i="1"/>
  <c r="CK416" i="1" s="1"/>
  <c r="CA416" i="1"/>
  <c r="BY416" i="1"/>
  <c r="BX416" i="1"/>
  <c r="BW416" i="1"/>
  <c r="BV416" i="1"/>
  <c r="BU416" i="1"/>
  <c r="BT416" i="1"/>
  <c r="BS416" i="1"/>
  <c r="BR416" i="1"/>
  <c r="BQ416" i="1"/>
  <c r="CM415" i="1"/>
  <c r="CI415" i="1"/>
  <c r="CE415" i="1"/>
  <c r="CH415" i="1" s="1"/>
  <c r="CB415" i="1"/>
  <c r="CK415" i="1" s="1"/>
  <c r="CA415" i="1"/>
  <c r="BY415" i="1"/>
  <c r="BX415" i="1"/>
  <c r="BW415" i="1"/>
  <c r="BV415" i="1"/>
  <c r="BU415" i="1"/>
  <c r="BT415" i="1"/>
  <c r="BS415" i="1"/>
  <c r="BR415" i="1"/>
  <c r="BQ415" i="1"/>
  <c r="CM414" i="1"/>
  <c r="CI414" i="1"/>
  <c r="CE414" i="1"/>
  <c r="CH414" i="1" s="1"/>
  <c r="CB414" i="1"/>
  <c r="CK414" i="1" s="1"/>
  <c r="CA414" i="1"/>
  <c r="BY414" i="1"/>
  <c r="BX414" i="1"/>
  <c r="BW414" i="1"/>
  <c r="BV414" i="1"/>
  <c r="BU414" i="1"/>
  <c r="BT414" i="1"/>
  <c r="BS414" i="1"/>
  <c r="BR414" i="1"/>
  <c r="BQ414" i="1"/>
  <c r="CM413" i="1"/>
  <c r="CI413" i="1"/>
  <c r="CE413" i="1"/>
  <c r="CH413" i="1" s="1"/>
  <c r="CB413" i="1"/>
  <c r="CK413" i="1" s="1"/>
  <c r="CA413" i="1"/>
  <c r="BY413" i="1"/>
  <c r="BX413" i="1"/>
  <c r="BW413" i="1"/>
  <c r="BV413" i="1"/>
  <c r="BU413" i="1"/>
  <c r="BT413" i="1"/>
  <c r="BS413" i="1"/>
  <c r="BR413" i="1"/>
  <c r="BQ413" i="1"/>
  <c r="CM412" i="1"/>
  <c r="CI412" i="1"/>
  <c r="CE412" i="1"/>
  <c r="CH412" i="1" s="1"/>
  <c r="CB412" i="1"/>
  <c r="CK412" i="1" s="1"/>
  <c r="CA412" i="1"/>
  <c r="BY412" i="1"/>
  <c r="BX412" i="1"/>
  <c r="BW412" i="1"/>
  <c r="BV412" i="1"/>
  <c r="BU412" i="1"/>
  <c r="BT412" i="1"/>
  <c r="BS412" i="1"/>
  <c r="BR412" i="1"/>
  <c r="BQ412" i="1"/>
  <c r="CM411" i="1"/>
  <c r="CI411" i="1"/>
  <c r="CE411" i="1"/>
  <c r="CH411" i="1" s="1"/>
  <c r="CB411" i="1"/>
  <c r="CK411" i="1" s="1"/>
  <c r="CA411" i="1"/>
  <c r="BY411" i="1"/>
  <c r="BX411" i="1"/>
  <c r="BW411" i="1"/>
  <c r="BV411" i="1"/>
  <c r="BU411" i="1"/>
  <c r="BT411" i="1"/>
  <c r="BS411" i="1"/>
  <c r="BR411" i="1"/>
  <c r="BQ411" i="1"/>
  <c r="CM410" i="1"/>
  <c r="CI410" i="1"/>
  <c r="CE410" i="1"/>
  <c r="CH410" i="1" s="1"/>
  <c r="CB410" i="1"/>
  <c r="CK410" i="1" s="1"/>
  <c r="CA410" i="1"/>
  <c r="BY410" i="1"/>
  <c r="BX410" i="1"/>
  <c r="BW410" i="1"/>
  <c r="BV410" i="1"/>
  <c r="BU410" i="1"/>
  <c r="BT410" i="1"/>
  <c r="BS410" i="1"/>
  <c r="BR410" i="1"/>
  <c r="BQ410" i="1"/>
  <c r="CM409" i="1"/>
  <c r="CI409" i="1"/>
  <c r="CE409" i="1"/>
  <c r="CH409" i="1" s="1"/>
  <c r="CB409" i="1"/>
  <c r="CK409" i="1" s="1"/>
  <c r="CA409" i="1"/>
  <c r="BY409" i="1"/>
  <c r="BX409" i="1"/>
  <c r="BW409" i="1"/>
  <c r="BV409" i="1"/>
  <c r="BU409" i="1"/>
  <c r="BT409" i="1"/>
  <c r="BS409" i="1"/>
  <c r="BR409" i="1"/>
  <c r="BQ409" i="1"/>
  <c r="CM408" i="1"/>
  <c r="CI408" i="1"/>
  <c r="CE408" i="1"/>
  <c r="CH408" i="1" s="1"/>
  <c r="CB408" i="1"/>
  <c r="CK408" i="1" s="1"/>
  <c r="CA408" i="1"/>
  <c r="BY408" i="1"/>
  <c r="BX408" i="1"/>
  <c r="BW408" i="1"/>
  <c r="BV408" i="1"/>
  <c r="BU408" i="1"/>
  <c r="BT408" i="1"/>
  <c r="BS408" i="1"/>
  <c r="BR408" i="1"/>
  <c r="BQ408" i="1"/>
  <c r="CM407" i="1"/>
  <c r="CI407" i="1"/>
  <c r="CE407" i="1"/>
  <c r="CH407" i="1" s="1"/>
  <c r="CB407" i="1"/>
  <c r="CK407" i="1" s="1"/>
  <c r="CA407" i="1"/>
  <c r="BY407" i="1"/>
  <c r="BX407" i="1"/>
  <c r="BW407" i="1"/>
  <c r="BV407" i="1"/>
  <c r="BU407" i="1"/>
  <c r="BT407" i="1"/>
  <c r="BS407" i="1"/>
  <c r="BR407" i="1"/>
  <c r="BQ407" i="1"/>
  <c r="CM406" i="1"/>
  <c r="CI406" i="1"/>
  <c r="CE406" i="1"/>
  <c r="CH406" i="1" s="1"/>
  <c r="CB406" i="1"/>
  <c r="CK406" i="1" s="1"/>
  <c r="CA406" i="1"/>
  <c r="BY406" i="1"/>
  <c r="BX406" i="1"/>
  <c r="BW406" i="1"/>
  <c r="BV406" i="1"/>
  <c r="BU406" i="1"/>
  <c r="BT406" i="1"/>
  <c r="BS406" i="1"/>
  <c r="BR406" i="1"/>
  <c r="BQ406" i="1"/>
  <c r="CM405" i="1"/>
  <c r="CI405" i="1"/>
  <c r="CE405" i="1"/>
  <c r="CH405" i="1" s="1"/>
  <c r="CB405" i="1"/>
  <c r="CK405" i="1" s="1"/>
  <c r="CA405" i="1"/>
  <c r="BY405" i="1"/>
  <c r="BX405" i="1"/>
  <c r="BW405" i="1"/>
  <c r="BV405" i="1"/>
  <c r="BU405" i="1"/>
  <c r="BT405" i="1"/>
  <c r="BS405" i="1"/>
  <c r="BR405" i="1"/>
  <c r="BQ405" i="1"/>
  <c r="CM404" i="1"/>
  <c r="CI404" i="1"/>
  <c r="CE404" i="1"/>
  <c r="CH404" i="1" s="1"/>
  <c r="CB404" i="1"/>
  <c r="CK404" i="1" s="1"/>
  <c r="CA404" i="1"/>
  <c r="BY404" i="1"/>
  <c r="BX404" i="1"/>
  <c r="BW404" i="1"/>
  <c r="BV404" i="1"/>
  <c r="BU404" i="1"/>
  <c r="BT404" i="1"/>
  <c r="BS404" i="1"/>
  <c r="BR404" i="1"/>
  <c r="BQ404" i="1"/>
  <c r="CM403" i="1"/>
  <c r="CI403" i="1"/>
  <c r="CE403" i="1"/>
  <c r="CH403" i="1" s="1"/>
  <c r="CB403" i="1"/>
  <c r="CK403" i="1" s="1"/>
  <c r="CA403" i="1"/>
  <c r="BY403" i="1"/>
  <c r="BX403" i="1"/>
  <c r="BW403" i="1"/>
  <c r="BV403" i="1"/>
  <c r="BU403" i="1"/>
  <c r="BT403" i="1"/>
  <c r="BS403" i="1"/>
  <c r="BR403" i="1"/>
  <c r="BQ403" i="1"/>
  <c r="CM402" i="1"/>
  <c r="CI402" i="1"/>
  <c r="CE402" i="1"/>
  <c r="CH402" i="1" s="1"/>
  <c r="CB402" i="1"/>
  <c r="CK402" i="1" s="1"/>
  <c r="CA402" i="1"/>
  <c r="BY402" i="1"/>
  <c r="BX402" i="1"/>
  <c r="BW402" i="1"/>
  <c r="BV402" i="1"/>
  <c r="BU402" i="1"/>
  <c r="BT402" i="1"/>
  <c r="BS402" i="1"/>
  <c r="BR402" i="1"/>
  <c r="BQ402" i="1"/>
  <c r="CM401" i="1"/>
  <c r="CI401" i="1"/>
  <c r="CE401" i="1"/>
  <c r="CH401" i="1" s="1"/>
  <c r="CB401" i="1"/>
  <c r="CK401" i="1" s="1"/>
  <c r="CA401" i="1"/>
  <c r="BY401" i="1"/>
  <c r="BX401" i="1"/>
  <c r="BW401" i="1"/>
  <c r="BV401" i="1"/>
  <c r="BU401" i="1"/>
  <c r="BT401" i="1"/>
  <c r="BS401" i="1"/>
  <c r="BR401" i="1"/>
  <c r="BQ401" i="1"/>
  <c r="CM400" i="1"/>
  <c r="CI400" i="1"/>
  <c r="CE400" i="1"/>
  <c r="CH400" i="1" s="1"/>
  <c r="CB400" i="1"/>
  <c r="CK400" i="1" s="1"/>
  <c r="CA400" i="1"/>
  <c r="BY400" i="1"/>
  <c r="BX400" i="1"/>
  <c r="BW400" i="1"/>
  <c r="BV400" i="1"/>
  <c r="BU400" i="1"/>
  <c r="BT400" i="1"/>
  <c r="BS400" i="1"/>
  <c r="BR400" i="1"/>
  <c r="BQ400" i="1"/>
  <c r="CM399" i="1"/>
  <c r="CI399" i="1"/>
  <c r="CE399" i="1"/>
  <c r="CH399" i="1" s="1"/>
  <c r="CB399" i="1"/>
  <c r="CK399" i="1" s="1"/>
  <c r="CA399" i="1"/>
  <c r="BY399" i="1"/>
  <c r="BX399" i="1"/>
  <c r="BW399" i="1"/>
  <c r="BW398" i="1" s="1"/>
  <c r="BV399" i="1"/>
  <c r="BU399" i="1"/>
  <c r="BT399" i="1"/>
  <c r="BS399" i="1"/>
  <c r="BS398" i="1" s="1"/>
  <c r="BR399" i="1"/>
  <c r="BQ399" i="1"/>
  <c r="CC398" i="1"/>
  <c r="BT398" i="1"/>
  <c r="A398" i="1"/>
  <c r="CM396" i="1"/>
  <c r="CM395" i="1" s="1"/>
  <c r="CI396" i="1"/>
  <c r="CE396" i="1"/>
  <c r="CE395" i="1" s="1"/>
  <c r="CB396" i="1"/>
  <c r="CK396" i="1" s="1"/>
  <c r="CA396" i="1"/>
  <c r="BY396" i="1"/>
  <c r="BY395" i="1" s="1"/>
  <c r="BX396" i="1"/>
  <c r="BX395" i="1" s="1"/>
  <c r="BW396" i="1"/>
  <c r="BW395" i="1" s="1"/>
  <c r="BV396" i="1"/>
  <c r="BU396" i="1"/>
  <c r="BU395" i="1" s="1"/>
  <c r="BT396" i="1"/>
  <c r="BT395" i="1" s="1"/>
  <c r="BS396" i="1"/>
  <c r="BS395" i="1" s="1"/>
  <c r="BR396" i="1"/>
  <c r="BR395" i="1" s="1"/>
  <c r="BQ396" i="1"/>
  <c r="CI395" i="1"/>
  <c r="CC395" i="1"/>
  <c r="CA395" i="1"/>
  <c r="BV395" i="1"/>
  <c r="A395" i="1"/>
  <c r="CM393" i="1"/>
  <c r="CI393" i="1"/>
  <c r="CE393" i="1"/>
  <c r="CH393" i="1" s="1"/>
  <c r="CB393" i="1"/>
  <c r="CK393" i="1" s="1"/>
  <c r="CA393" i="1"/>
  <c r="BY393" i="1"/>
  <c r="BX393" i="1"/>
  <c r="BW393" i="1"/>
  <c r="BV393" i="1"/>
  <c r="BU393" i="1"/>
  <c r="BT393" i="1"/>
  <c r="BS393" i="1"/>
  <c r="BR393" i="1"/>
  <c r="BQ393" i="1"/>
  <c r="CM392" i="1"/>
  <c r="CI392" i="1"/>
  <c r="CE392" i="1"/>
  <c r="CH392" i="1" s="1"/>
  <c r="CB392" i="1"/>
  <c r="CK392" i="1" s="1"/>
  <c r="CA392" i="1"/>
  <c r="BY392" i="1"/>
  <c r="BX392" i="1"/>
  <c r="BW392" i="1"/>
  <c r="BV392" i="1"/>
  <c r="BU392" i="1"/>
  <c r="BT392" i="1"/>
  <c r="BS392" i="1"/>
  <c r="BR392" i="1"/>
  <c r="BQ392" i="1"/>
  <c r="CM391" i="1"/>
  <c r="CI391" i="1"/>
  <c r="CE391" i="1"/>
  <c r="CH391" i="1" s="1"/>
  <c r="CB391" i="1"/>
  <c r="CK391" i="1" s="1"/>
  <c r="CA391" i="1"/>
  <c r="BY391" i="1"/>
  <c r="BX391" i="1"/>
  <c r="BW391" i="1"/>
  <c r="BV391" i="1"/>
  <c r="BU391" i="1"/>
  <c r="BT391" i="1"/>
  <c r="BS391" i="1"/>
  <c r="BR391" i="1"/>
  <c r="BQ391" i="1"/>
  <c r="CM390" i="1"/>
  <c r="CI390" i="1"/>
  <c r="CE390" i="1"/>
  <c r="CH390" i="1" s="1"/>
  <c r="CB390" i="1"/>
  <c r="CK390" i="1" s="1"/>
  <c r="CA390" i="1"/>
  <c r="BY390" i="1"/>
  <c r="BX390" i="1"/>
  <c r="BW390" i="1"/>
  <c r="BV390" i="1"/>
  <c r="BU390" i="1"/>
  <c r="BT390" i="1"/>
  <c r="BS390" i="1"/>
  <c r="BR390" i="1"/>
  <c r="BQ390" i="1"/>
  <c r="CM389" i="1"/>
  <c r="CI389" i="1"/>
  <c r="CE389" i="1"/>
  <c r="CH389" i="1" s="1"/>
  <c r="CB389" i="1"/>
  <c r="CK389" i="1" s="1"/>
  <c r="CA389" i="1"/>
  <c r="CJ389" i="1" s="1"/>
  <c r="BY389" i="1"/>
  <c r="BX389" i="1"/>
  <c r="BW389" i="1"/>
  <c r="BV389" i="1"/>
  <c r="BU389" i="1"/>
  <c r="BT389" i="1"/>
  <c r="BS389" i="1"/>
  <c r="BR389" i="1"/>
  <c r="BQ389" i="1"/>
  <c r="CM388" i="1"/>
  <c r="CI388" i="1"/>
  <c r="CE388" i="1"/>
  <c r="CH388" i="1" s="1"/>
  <c r="CB388" i="1"/>
  <c r="CK388" i="1" s="1"/>
  <c r="CA388" i="1"/>
  <c r="BY388" i="1"/>
  <c r="BX388" i="1"/>
  <c r="BW388" i="1"/>
  <c r="BV388" i="1"/>
  <c r="BU388" i="1"/>
  <c r="BT388" i="1"/>
  <c r="BS388" i="1"/>
  <c r="BR388" i="1"/>
  <c r="BQ388" i="1"/>
  <c r="CM387" i="1"/>
  <c r="CI387" i="1"/>
  <c r="CE387" i="1"/>
  <c r="CH387" i="1" s="1"/>
  <c r="CB387" i="1"/>
  <c r="CK387" i="1" s="1"/>
  <c r="CA387" i="1"/>
  <c r="BY387" i="1"/>
  <c r="BX387" i="1"/>
  <c r="BW387" i="1"/>
  <c r="BV387" i="1"/>
  <c r="BU387" i="1"/>
  <c r="BT387" i="1"/>
  <c r="BS387" i="1"/>
  <c r="BR387" i="1"/>
  <c r="BQ387" i="1"/>
  <c r="CM386" i="1"/>
  <c r="CI386" i="1"/>
  <c r="CE386" i="1"/>
  <c r="CH386" i="1" s="1"/>
  <c r="CB386" i="1"/>
  <c r="CK386" i="1" s="1"/>
  <c r="CA386" i="1"/>
  <c r="BY386" i="1"/>
  <c r="BX386" i="1"/>
  <c r="BW386" i="1"/>
  <c r="BV386" i="1"/>
  <c r="BU386" i="1"/>
  <c r="BT386" i="1"/>
  <c r="BS386" i="1"/>
  <c r="BR386" i="1"/>
  <c r="BQ386" i="1"/>
  <c r="CM385" i="1"/>
  <c r="CI385" i="1"/>
  <c r="CE385" i="1"/>
  <c r="CH385" i="1" s="1"/>
  <c r="CB385" i="1"/>
  <c r="CK385" i="1" s="1"/>
  <c r="CA385" i="1"/>
  <c r="CJ385" i="1" s="1"/>
  <c r="BY385" i="1"/>
  <c r="BX385" i="1"/>
  <c r="BW385" i="1"/>
  <c r="BV385" i="1"/>
  <c r="BU385" i="1"/>
  <c r="BT385" i="1"/>
  <c r="BS385" i="1"/>
  <c r="BR385" i="1"/>
  <c r="BQ385" i="1"/>
  <c r="CM384" i="1"/>
  <c r="CI384" i="1"/>
  <c r="CE384" i="1"/>
  <c r="CH384" i="1" s="1"/>
  <c r="CB384" i="1"/>
  <c r="CK384" i="1" s="1"/>
  <c r="CA384" i="1"/>
  <c r="BY384" i="1"/>
  <c r="BX384" i="1"/>
  <c r="BW384" i="1"/>
  <c r="BV384" i="1"/>
  <c r="BU384" i="1"/>
  <c r="BT384" i="1"/>
  <c r="BS384" i="1"/>
  <c r="BR384" i="1"/>
  <c r="BQ384" i="1"/>
  <c r="CM383" i="1"/>
  <c r="CI383" i="1"/>
  <c r="CE383" i="1"/>
  <c r="CH383" i="1" s="1"/>
  <c r="CB383" i="1"/>
  <c r="CK383" i="1" s="1"/>
  <c r="CA383" i="1"/>
  <c r="CJ383" i="1" s="1"/>
  <c r="BY383" i="1"/>
  <c r="BX383" i="1"/>
  <c r="BW383" i="1"/>
  <c r="BV383" i="1"/>
  <c r="BU383" i="1"/>
  <c r="BT383" i="1"/>
  <c r="BS383" i="1"/>
  <c r="BR383" i="1"/>
  <c r="BQ383" i="1"/>
  <c r="CM382" i="1"/>
  <c r="CI382" i="1"/>
  <c r="CE382" i="1"/>
  <c r="CH382" i="1" s="1"/>
  <c r="CB382" i="1"/>
  <c r="CK382" i="1" s="1"/>
  <c r="CA382" i="1"/>
  <c r="BY382" i="1"/>
  <c r="BX382" i="1"/>
  <c r="BW382" i="1"/>
  <c r="BV382" i="1"/>
  <c r="BU382" i="1"/>
  <c r="BT382" i="1"/>
  <c r="BS382" i="1"/>
  <c r="BR382" i="1"/>
  <c r="BQ382" i="1"/>
  <c r="CM381" i="1"/>
  <c r="CI381" i="1"/>
  <c r="CE381" i="1"/>
  <c r="CH381" i="1" s="1"/>
  <c r="CB381" i="1"/>
  <c r="CK381" i="1" s="1"/>
  <c r="CA381" i="1"/>
  <c r="CJ381" i="1" s="1"/>
  <c r="BY381" i="1"/>
  <c r="BX381" i="1"/>
  <c r="BW381" i="1"/>
  <c r="BV381" i="1"/>
  <c r="BU381" i="1"/>
  <c r="BT381" i="1"/>
  <c r="BS381" i="1"/>
  <c r="BR381" i="1"/>
  <c r="BQ381" i="1"/>
  <c r="CM380" i="1"/>
  <c r="CI380" i="1"/>
  <c r="CE380" i="1"/>
  <c r="CH380" i="1" s="1"/>
  <c r="CB380" i="1"/>
  <c r="CK380" i="1" s="1"/>
  <c r="CA380" i="1"/>
  <c r="BY380" i="1"/>
  <c r="BX380" i="1"/>
  <c r="BW380" i="1"/>
  <c r="BV380" i="1"/>
  <c r="BU380" i="1"/>
  <c r="BT380" i="1"/>
  <c r="BS380" i="1"/>
  <c r="BR380" i="1"/>
  <c r="BQ380" i="1"/>
  <c r="CM379" i="1"/>
  <c r="CI379" i="1"/>
  <c r="CE379" i="1"/>
  <c r="CH379" i="1" s="1"/>
  <c r="CB379" i="1"/>
  <c r="CK379" i="1" s="1"/>
  <c r="CA379" i="1"/>
  <c r="BY379" i="1"/>
  <c r="BX379" i="1"/>
  <c r="BW379" i="1"/>
  <c r="BV379" i="1"/>
  <c r="BU379" i="1"/>
  <c r="BT379" i="1"/>
  <c r="BS379" i="1"/>
  <c r="BR379" i="1"/>
  <c r="BQ379" i="1"/>
  <c r="CM378" i="1"/>
  <c r="CI378" i="1"/>
  <c r="CE378" i="1"/>
  <c r="CH378" i="1" s="1"/>
  <c r="CB378" i="1"/>
  <c r="CK378" i="1" s="1"/>
  <c r="CA378" i="1"/>
  <c r="BY378" i="1"/>
  <c r="BX378" i="1"/>
  <c r="BW378" i="1"/>
  <c r="BV378" i="1"/>
  <c r="BU378" i="1"/>
  <c r="BT378" i="1"/>
  <c r="BS378" i="1"/>
  <c r="BR378" i="1"/>
  <c r="BQ378" i="1"/>
  <c r="CM377" i="1"/>
  <c r="CI377" i="1"/>
  <c r="CE377" i="1"/>
  <c r="CH377" i="1" s="1"/>
  <c r="CB377" i="1"/>
  <c r="CK377" i="1" s="1"/>
  <c r="CA377" i="1"/>
  <c r="BY377" i="1"/>
  <c r="BX377" i="1"/>
  <c r="BW377" i="1"/>
  <c r="BV377" i="1"/>
  <c r="BV375" i="1" s="1"/>
  <c r="BU377" i="1"/>
  <c r="BT377" i="1"/>
  <c r="BS377" i="1"/>
  <c r="BR377" i="1"/>
  <c r="BQ377" i="1"/>
  <c r="CM376" i="1"/>
  <c r="CI376" i="1"/>
  <c r="CE376" i="1"/>
  <c r="CH376" i="1" s="1"/>
  <c r="CB376" i="1"/>
  <c r="CK376" i="1" s="1"/>
  <c r="CA376" i="1"/>
  <c r="BY376" i="1"/>
  <c r="BX376" i="1"/>
  <c r="BW376" i="1"/>
  <c r="BV376" i="1"/>
  <c r="BU376" i="1"/>
  <c r="BT376" i="1"/>
  <c r="BS376" i="1"/>
  <c r="BR376" i="1"/>
  <c r="BQ376" i="1"/>
  <c r="CC375" i="1"/>
  <c r="A375" i="1"/>
  <c r="CM374" i="1"/>
  <c r="CI374" i="1"/>
  <c r="CE374" i="1"/>
  <c r="CH374" i="1" s="1"/>
  <c r="CB374" i="1"/>
  <c r="CK374" i="1" s="1"/>
  <c r="CA374" i="1"/>
  <c r="BY374" i="1"/>
  <c r="BX374" i="1"/>
  <c r="BW374" i="1"/>
  <c r="BV374" i="1"/>
  <c r="BU374" i="1"/>
  <c r="BT374" i="1"/>
  <c r="BS374" i="1"/>
  <c r="BR374" i="1"/>
  <c r="BQ374" i="1"/>
  <c r="F374" i="1"/>
  <c r="CM373" i="1"/>
  <c r="CI373" i="1"/>
  <c r="CE373" i="1"/>
  <c r="CH373" i="1" s="1"/>
  <c r="CB373" i="1"/>
  <c r="CK373" i="1" s="1"/>
  <c r="CA373" i="1"/>
  <c r="BY373" i="1"/>
  <c r="BX373" i="1"/>
  <c r="BW373" i="1"/>
  <c r="BV373" i="1"/>
  <c r="BU373" i="1"/>
  <c r="BT373" i="1"/>
  <c r="BS373" i="1"/>
  <c r="BR373" i="1"/>
  <c r="BQ373" i="1"/>
  <c r="F373" i="1"/>
  <c r="CM372" i="1"/>
  <c r="CI372" i="1"/>
  <c r="CE372" i="1"/>
  <c r="CH372" i="1" s="1"/>
  <c r="CB372" i="1"/>
  <c r="CK372" i="1" s="1"/>
  <c r="CA372" i="1"/>
  <c r="BY372" i="1"/>
  <c r="BX372" i="1"/>
  <c r="BW372" i="1"/>
  <c r="BV372" i="1"/>
  <c r="BU372" i="1"/>
  <c r="BT372" i="1"/>
  <c r="BS372" i="1"/>
  <c r="BR372" i="1"/>
  <c r="BQ372" i="1"/>
  <c r="F372" i="1"/>
  <c r="CM371" i="1"/>
  <c r="CI371" i="1"/>
  <c r="CE371" i="1"/>
  <c r="CH371" i="1" s="1"/>
  <c r="CB371" i="1"/>
  <c r="CK371" i="1" s="1"/>
  <c r="CA371" i="1"/>
  <c r="BY371" i="1"/>
  <c r="BX371" i="1"/>
  <c r="BW371" i="1"/>
  <c r="BV371" i="1"/>
  <c r="BU371" i="1"/>
  <c r="BT371" i="1"/>
  <c r="BS371" i="1"/>
  <c r="BR371" i="1"/>
  <c r="BQ371" i="1"/>
  <c r="F371" i="1"/>
  <c r="CM370" i="1"/>
  <c r="CI370" i="1"/>
  <c r="CE370" i="1"/>
  <c r="CH370" i="1" s="1"/>
  <c r="CB370" i="1"/>
  <c r="CK370" i="1" s="1"/>
  <c r="CA370" i="1"/>
  <c r="BY370" i="1"/>
  <c r="BX370" i="1"/>
  <c r="BW370" i="1"/>
  <c r="BV370" i="1"/>
  <c r="BU370" i="1"/>
  <c r="BT370" i="1"/>
  <c r="BS370" i="1"/>
  <c r="BR370" i="1"/>
  <c r="BQ370" i="1"/>
  <c r="F370" i="1"/>
  <c r="CM369" i="1"/>
  <c r="CI369" i="1"/>
  <c r="CE369" i="1"/>
  <c r="CH369" i="1" s="1"/>
  <c r="CB369" i="1"/>
  <c r="CK369" i="1" s="1"/>
  <c r="CA369" i="1"/>
  <c r="BY369" i="1"/>
  <c r="BX369" i="1"/>
  <c r="BW369" i="1"/>
  <c r="BV369" i="1"/>
  <c r="BU369" i="1"/>
  <c r="BT369" i="1"/>
  <c r="BS369" i="1"/>
  <c r="BR369" i="1"/>
  <c r="BQ369" i="1"/>
  <c r="F369" i="1"/>
  <c r="CM368" i="1"/>
  <c r="CI368" i="1"/>
  <c r="CE368" i="1"/>
  <c r="CH368" i="1" s="1"/>
  <c r="CB368" i="1"/>
  <c r="CK368" i="1" s="1"/>
  <c r="CA368" i="1"/>
  <c r="BY368" i="1"/>
  <c r="BX368" i="1"/>
  <c r="BW368" i="1"/>
  <c r="BV368" i="1"/>
  <c r="BU368" i="1"/>
  <c r="BT368" i="1"/>
  <c r="BS368" i="1"/>
  <c r="BR368" i="1"/>
  <c r="BQ368" i="1"/>
  <c r="F368" i="1"/>
  <c r="CG368" i="1" s="1"/>
  <c r="CM367" i="1"/>
  <c r="CI367" i="1"/>
  <c r="CE367" i="1"/>
  <c r="CH367" i="1" s="1"/>
  <c r="CB367" i="1"/>
  <c r="CK367" i="1" s="1"/>
  <c r="CA367" i="1"/>
  <c r="CJ367" i="1" s="1"/>
  <c r="CL367" i="1" s="1"/>
  <c r="BY367" i="1"/>
  <c r="BX367" i="1"/>
  <c r="BW367" i="1"/>
  <c r="BV367" i="1"/>
  <c r="BU367" i="1"/>
  <c r="BT367" i="1"/>
  <c r="BS367" i="1"/>
  <c r="BR367" i="1"/>
  <c r="BQ367" i="1"/>
  <c r="CM366" i="1"/>
  <c r="CI366" i="1"/>
  <c r="CE366" i="1"/>
  <c r="CH366" i="1" s="1"/>
  <c r="CB366" i="1"/>
  <c r="CK366" i="1" s="1"/>
  <c r="CA366" i="1"/>
  <c r="CJ366" i="1" s="1"/>
  <c r="BY366" i="1"/>
  <c r="BX366" i="1"/>
  <c r="BW366" i="1"/>
  <c r="BV366" i="1"/>
  <c r="BU366" i="1"/>
  <c r="BT366" i="1"/>
  <c r="BS366" i="1"/>
  <c r="BR366" i="1"/>
  <c r="BQ366" i="1"/>
  <c r="CM365" i="1"/>
  <c r="CI365" i="1"/>
  <c r="CE365" i="1"/>
  <c r="CH365" i="1" s="1"/>
  <c r="CB365" i="1"/>
  <c r="CK365" i="1" s="1"/>
  <c r="CA365" i="1"/>
  <c r="CJ365" i="1" s="1"/>
  <c r="CL365" i="1" s="1"/>
  <c r="BY365" i="1"/>
  <c r="BX365" i="1"/>
  <c r="BW365" i="1"/>
  <c r="BV365" i="1"/>
  <c r="BU365" i="1"/>
  <c r="BT365" i="1"/>
  <c r="BS365" i="1"/>
  <c r="BR365" i="1"/>
  <c r="BQ365" i="1"/>
  <c r="CM364" i="1"/>
  <c r="CI364" i="1"/>
  <c r="CH364" i="1"/>
  <c r="CE364" i="1"/>
  <c r="CB364" i="1"/>
  <c r="CK364" i="1" s="1"/>
  <c r="CA364" i="1"/>
  <c r="CJ364" i="1" s="1"/>
  <c r="BY364" i="1"/>
  <c r="BX364" i="1"/>
  <c r="BW364" i="1"/>
  <c r="BV364" i="1"/>
  <c r="BU364" i="1"/>
  <c r="BT364" i="1"/>
  <c r="BS364" i="1"/>
  <c r="BR364" i="1"/>
  <c r="BQ364" i="1"/>
  <c r="CM363" i="1"/>
  <c r="CI363" i="1"/>
  <c r="CE363" i="1"/>
  <c r="CH363" i="1" s="1"/>
  <c r="CB363" i="1"/>
  <c r="CK363" i="1" s="1"/>
  <c r="CA363" i="1"/>
  <c r="BY363" i="1"/>
  <c r="BX363" i="1"/>
  <c r="BW363" i="1"/>
  <c r="BV363" i="1"/>
  <c r="BU363" i="1"/>
  <c r="BT363" i="1"/>
  <c r="BS363" i="1"/>
  <c r="BR363" i="1"/>
  <c r="BQ363" i="1"/>
  <c r="CM362" i="1"/>
  <c r="CI362" i="1"/>
  <c r="CE362" i="1"/>
  <c r="CH362" i="1" s="1"/>
  <c r="CB362" i="1"/>
  <c r="CA362" i="1"/>
  <c r="BY362" i="1"/>
  <c r="BX362" i="1"/>
  <c r="BW362" i="1"/>
  <c r="BV362" i="1"/>
  <c r="BU362" i="1"/>
  <c r="BT362" i="1"/>
  <c r="BS362" i="1"/>
  <c r="BR362" i="1"/>
  <c r="BQ362" i="1"/>
  <c r="F362" i="1"/>
  <c r="CM361" i="1"/>
  <c r="CI361" i="1"/>
  <c r="CE361" i="1"/>
  <c r="CH361" i="1" s="1"/>
  <c r="CB361" i="1"/>
  <c r="CK361" i="1" s="1"/>
  <c r="CA361" i="1"/>
  <c r="CJ361" i="1" s="1"/>
  <c r="BY361" i="1"/>
  <c r="BX361" i="1"/>
  <c r="BW361" i="1"/>
  <c r="BV361" i="1"/>
  <c r="BU361" i="1"/>
  <c r="BT361" i="1"/>
  <c r="BS361" i="1"/>
  <c r="BR361" i="1"/>
  <c r="BQ361" i="1"/>
  <c r="CM360" i="1"/>
  <c r="CI360" i="1"/>
  <c r="CE360" i="1"/>
  <c r="CH360" i="1" s="1"/>
  <c r="CB360" i="1"/>
  <c r="CK360" i="1" s="1"/>
  <c r="CA360" i="1"/>
  <c r="BY360" i="1"/>
  <c r="BX360" i="1"/>
  <c r="BW360" i="1"/>
  <c r="BV360" i="1"/>
  <c r="BU360" i="1"/>
  <c r="BT360" i="1"/>
  <c r="BS360" i="1"/>
  <c r="BR360" i="1"/>
  <c r="BQ360" i="1"/>
  <c r="CM359" i="1"/>
  <c r="CI359" i="1"/>
  <c r="CE359" i="1"/>
  <c r="CH359" i="1" s="1"/>
  <c r="CB359" i="1"/>
  <c r="CK359" i="1" s="1"/>
  <c r="CA359" i="1"/>
  <c r="CJ359" i="1" s="1"/>
  <c r="BY359" i="1"/>
  <c r="BX359" i="1"/>
  <c r="BW359" i="1"/>
  <c r="BV359" i="1"/>
  <c r="BU359" i="1"/>
  <c r="BT359" i="1"/>
  <c r="BS359" i="1"/>
  <c r="BR359" i="1"/>
  <c r="BQ359" i="1"/>
  <c r="CM358" i="1"/>
  <c r="CI358" i="1"/>
  <c r="CE358" i="1"/>
  <c r="CH358" i="1" s="1"/>
  <c r="CB358" i="1"/>
  <c r="CK358" i="1" s="1"/>
  <c r="CA358" i="1"/>
  <c r="BY358" i="1"/>
  <c r="BX358" i="1"/>
  <c r="BW358" i="1"/>
  <c r="BV358" i="1"/>
  <c r="BU358" i="1"/>
  <c r="BT358" i="1"/>
  <c r="BS358" i="1"/>
  <c r="BR358" i="1"/>
  <c r="BQ358" i="1"/>
  <c r="CM357" i="1"/>
  <c r="CI357" i="1"/>
  <c r="CE357" i="1"/>
  <c r="CH357" i="1" s="1"/>
  <c r="CB357" i="1"/>
  <c r="CK357" i="1" s="1"/>
  <c r="CA357" i="1"/>
  <c r="BY357" i="1"/>
  <c r="BX357" i="1"/>
  <c r="BW357" i="1"/>
  <c r="BV357" i="1"/>
  <c r="BU357" i="1"/>
  <c r="BT357" i="1"/>
  <c r="BS357" i="1"/>
  <c r="BR357" i="1"/>
  <c r="BQ357" i="1"/>
  <c r="CM356" i="1"/>
  <c r="CI356" i="1"/>
  <c r="CE356" i="1"/>
  <c r="CH356" i="1" s="1"/>
  <c r="CB356" i="1"/>
  <c r="CK356" i="1" s="1"/>
  <c r="CA356" i="1"/>
  <c r="BY356" i="1"/>
  <c r="BX356" i="1"/>
  <c r="BW356" i="1"/>
  <c r="BV356" i="1"/>
  <c r="BU356" i="1"/>
  <c r="BT356" i="1"/>
  <c r="BS356" i="1"/>
  <c r="BR356" i="1"/>
  <c r="BQ356" i="1"/>
  <c r="CM355" i="1"/>
  <c r="CI355" i="1"/>
  <c r="CE355" i="1"/>
  <c r="CH355" i="1" s="1"/>
  <c r="CB355" i="1"/>
  <c r="CK355" i="1" s="1"/>
  <c r="CA355" i="1"/>
  <c r="CJ355" i="1" s="1"/>
  <c r="BY355" i="1"/>
  <c r="BX355" i="1"/>
  <c r="BW355" i="1"/>
  <c r="BV355" i="1"/>
  <c r="BU355" i="1"/>
  <c r="BT355" i="1"/>
  <c r="BS355" i="1"/>
  <c r="BR355" i="1"/>
  <c r="BQ355" i="1"/>
  <c r="CM354" i="1"/>
  <c r="CI354" i="1"/>
  <c r="CE354" i="1"/>
  <c r="CH354" i="1" s="1"/>
  <c r="CB354" i="1"/>
  <c r="CK354" i="1" s="1"/>
  <c r="CA354" i="1"/>
  <c r="BY354" i="1"/>
  <c r="BX354" i="1"/>
  <c r="BW354" i="1"/>
  <c r="BV354" i="1"/>
  <c r="BU354" i="1"/>
  <c r="BT354" i="1"/>
  <c r="BS354" i="1"/>
  <c r="CN354" i="1" s="1"/>
  <c r="BR354" i="1"/>
  <c r="BQ354" i="1"/>
  <c r="CM353" i="1"/>
  <c r="CI353" i="1"/>
  <c r="CE353" i="1"/>
  <c r="CH353" i="1" s="1"/>
  <c r="CB353" i="1"/>
  <c r="CK353" i="1" s="1"/>
  <c r="CA353" i="1"/>
  <c r="CJ353" i="1" s="1"/>
  <c r="BY353" i="1"/>
  <c r="BX353" i="1"/>
  <c r="BW353" i="1"/>
  <c r="BV353" i="1"/>
  <c r="BU353" i="1"/>
  <c r="BT353" i="1"/>
  <c r="BS353" i="1"/>
  <c r="BR353" i="1"/>
  <c r="BQ353" i="1"/>
  <c r="CM352" i="1"/>
  <c r="CI352" i="1"/>
  <c r="CE352" i="1"/>
  <c r="CH352" i="1" s="1"/>
  <c r="CB352" i="1"/>
  <c r="CK352" i="1" s="1"/>
  <c r="CA352" i="1"/>
  <c r="BY352" i="1"/>
  <c r="BX352" i="1"/>
  <c r="BW352" i="1"/>
  <c r="BV352" i="1"/>
  <c r="BU352" i="1"/>
  <c r="BT352" i="1"/>
  <c r="BS352" i="1"/>
  <c r="BR352" i="1"/>
  <c r="BQ352" i="1"/>
  <c r="CM351" i="1"/>
  <c r="CI351" i="1"/>
  <c r="CE351" i="1"/>
  <c r="CB351" i="1"/>
  <c r="CK351" i="1" s="1"/>
  <c r="CA351" i="1"/>
  <c r="CJ351" i="1" s="1"/>
  <c r="BY351" i="1"/>
  <c r="BX351" i="1"/>
  <c r="BW351" i="1"/>
  <c r="BV351" i="1"/>
  <c r="BU351" i="1"/>
  <c r="BT351" i="1"/>
  <c r="BS351" i="1"/>
  <c r="BR351" i="1"/>
  <c r="BQ351" i="1"/>
  <c r="CM350" i="1"/>
  <c r="CI350" i="1"/>
  <c r="CE350" i="1"/>
  <c r="CH350" i="1" s="1"/>
  <c r="CB350" i="1"/>
  <c r="CK350" i="1" s="1"/>
  <c r="CA350" i="1"/>
  <c r="BY350" i="1"/>
  <c r="BX350" i="1"/>
  <c r="BW350" i="1"/>
  <c r="BV350" i="1"/>
  <c r="BV349" i="1" s="1"/>
  <c r="BU350" i="1"/>
  <c r="BT350" i="1"/>
  <c r="BS350" i="1"/>
  <c r="BR350" i="1"/>
  <c r="BQ350" i="1"/>
  <c r="CC349" i="1"/>
  <c r="A349" i="1"/>
  <c r="CM348" i="1"/>
  <c r="CI348" i="1"/>
  <c r="CE348" i="1"/>
  <c r="CH348" i="1" s="1"/>
  <c r="CB348" i="1"/>
  <c r="CK348" i="1" s="1"/>
  <c r="CA348" i="1"/>
  <c r="BY348" i="1"/>
  <c r="BX348" i="1"/>
  <c r="BW348" i="1"/>
  <c r="BV348" i="1"/>
  <c r="BU348" i="1"/>
  <c r="BT348" i="1"/>
  <c r="BS348" i="1"/>
  <c r="BR348" i="1"/>
  <c r="BQ348" i="1"/>
  <c r="F348" i="1"/>
  <c r="CM347" i="1"/>
  <c r="CI347" i="1"/>
  <c r="CE347" i="1"/>
  <c r="CH347" i="1" s="1"/>
  <c r="CB347" i="1"/>
  <c r="CK347" i="1" s="1"/>
  <c r="CA347" i="1"/>
  <c r="BY347" i="1"/>
  <c r="BX347" i="1"/>
  <c r="BW347" i="1"/>
  <c r="BV347" i="1"/>
  <c r="BU347" i="1"/>
  <c r="BT347" i="1"/>
  <c r="BS347" i="1"/>
  <c r="BR347" i="1"/>
  <c r="BQ347" i="1"/>
  <c r="F347" i="1"/>
  <c r="CM346" i="1"/>
  <c r="CI346" i="1"/>
  <c r="CE346" i="1"/>
  <c r="CH346" i="1" s="1"/>
  <c r="CB346" i="1"/>
  <c r="CK346" i="1" s="1"/>
  <c r="CA346" i="1"/>
  <c r="BY346" i="1"/>
  <c r="BX346" i="1"/>
  <c r="BW346" i="1"/>
  <c r="BV346" i="1"/>
  <c r="BU346" i="1"/>
  <c r="BT346" i="1"/>
  <c r="BS346" i="1"/>
  <c r="BR346" i="1"/>
  <c r="BQ346" i="1"/>
  <c r="F346" i="1"/>
  <c r="CM345" i="1"/>
  <c r="CI345" i="1"/>
  <c r="CE345" i="1"/>
  <c r="CH345" i="1" s="1"/>
  <c r="CB345" i="1"/>
  <c r="CK345" i="1" s="1"/>
  <c r="CA345" i="1"/>
  <c r="BY345" i="1"/>
  <c r="BX345" i="1"/>
  <c r="BW345" i="1"/>
  <c r="BV345" i="1"/>
  <c r="BU345" i="1"/>
  <c r="BT345" i="1"/>
  <c r="BS345" i="1"/>
  <c r="BR345" i="1"/>
  <c r="BQ345" i="1"/>
  <c r="F345" i="1"/>
  <c r="CM344" i="1"/>
  <c r="CI344" i="1"/>
  <c r="CE344" i="1"/>
  <c r="CH344" i="1" s="1"/>
  <c r="CB344" i="1"/>
  <c r="CK344" i="1" s="1"/>
  <c r="CA344" i="1"/>
  <c r="BY344" i="1"/>
  <c r="BX344" i="1"/>
  <c r="BW344" i="1"/>
  <c r="BV344" i="1"/>
  <c r="BU344" i="1"/>
  <c r="BT344" i="1"/>
  <c r="BS344" i="1"/>
  <c r="BR344" i="1"/>
  <c r="BQ344" i="1"/>
  <c r="BZ344" i="1" s="1"/>
  <c r="CM343" i="1"/>
  <c r="CI343" i="1"/>
  <c r="CE343" i="1"/>
  <c r="CH343" i="1" s="1"/>
  <c r="CB343" i="1"/>
  <c r="CK343" i="1" s="1"/>
  <c r="CA343" i="1"/>
  <c r="BY343" i="1"/>
  <c r="BX343" i="1"/>
  <c r="BW343" i="1"/>
  <c r="BV343" i="1"/>
  <c r="BU343" i="1"/>
  <c r="BT343" i="1"/>
  <c r="BS343" i="1"/>
  <c r="BR343" i="1"/>
  <c r="BQ343" i="1"/>
  <c r="CM342" i="1"/>
  <c r="CI342" i="1"/>
  <c r="CE342" i="1"/>
  <c r="CH342" i="1" s="1"/>
  <c r="CB342" i="1"/>
  <c r="CK342" i="1" s="1"/>
  <c r="CA342" i="1"/>
  <c r="BY342" i="1"/>
  <c r="BX342" i="1"/>
  <c r="BW342" i="1"/>
  <c r="BV342" i="1"/>
  <c r="BU342" i="1"/>
  <c r="BT342" i="1"/>
  <c r="BS342" i="1"/>
  <c r="BR342" i="1"/>
  <c r="BQ342" i="1"/>
  <c r="CM341" i="1"/>
  <c r="CI341" i="1"/>
  <c r="CE341" i="1"/>
  <c r="CH341" i="1" s="1"/>
  <c r="CB341" i="1"/>
  <c r="CK341" i="1" s="1"/>
  <c r="CA341" i="1"/>
  <c r="BY341" i="1"/>
  <c r="BX341" i="1"/>
  <c r="BW341" i="1"/>
  <c r="BV341" i="1"/>
  <c r="BU341" i="1"/>
  <c r="BT341" i="1"/>
  <c r="BS341" i="1"/>
  <c r="BR341" i="1"/>
  <c r="BQ341" i="1"/>
  <c r="CM340" i="1"/>
  <c r="CI340" i="1"/>
  <c r="CE340" i="1"/>
  <c r="CH340" i="1" s="1"/>
  <c r="CB340" i="1"/>
  <c r="CK340" i="1" s="1"/>
  <c r="CA340" i="1"/>
  <c r="BY340" i="1"/>
  <c r="BX340" i="1"/>
  <c r="BW340" i="1"/>
  <c r="BV340" i="1"/>
  <c r="BU340" i="1"/>
  <c r="BT340" i="1"/>
  <c r="BS340" i="1"/>
  <c r="BR340" i="1"/>
  <c r="BQ340" i="1"/>
  <c r="CM339" i="1"/>
  <c r="CI339" i="1"/>
  <c r="CE339" i="1"/>
  <c r="CH339" i="1" s="1"/>
  <c r="CB339" i="1"/>
  <c r="CK339" i="1" s="1"/>
  <c r="CA339" i="1"/>
  <c r="CJ339" i="1" s="1"/>
  <c r="BY339" i="1"/>
  <c r="BX339" i="1"/>
  <c r="BW339" i="1"/>
  <c r="BV339" i="1"/>
  <c r="BU339" i="1"/>
  <c r="BT339" i="1"/>
  <c r="BS339" i="1"/>
  <c r="BR339" i="1"/>
  <c r="BQ339" i="1"/>
  <c r="CM338" i="1"/>
  <c r="CI338" i="1"/>
  <c r="CE338" i="1"/>
  <c r="CH338" i="1" s="1"/>
  <c r="CB338" i="1"/>
  <c r="CK338" i="1" s="1"/>
  <c r="CA338" i="1"/>
  <c r="BY338" i="1"/>
  <c r="BX338" i="1"/>
  <c r="BW338" i="1"/>
  <c r="BV338" i="1"/>
  <c r="BU338" i="1"/>
  <c r="BT338" i="1"/>
  <c r="BS338" i="1"/>
  <c r="BR338" i="1"/>
  <c r="BQ338" i="1"/>
  <c r="CM337" i="1"/>
  <c r="CI337" i="1"/>
  <c r="CE337" i="1"/>
  <c r="CH337" i="1" s="1"/>
  <c r="CB337" i="1"/>
  <c r="CK337" i="1" s="1"/>
  <c r="CA337" i="1"/>
  <c r="BY337" i="1"/>
  <c r="BX337" i="1"/>
  <c r="BW337" i="1"/>
  <c r="BV337" i="1"/>
  <c r="BU337" i="1"/>
  <c r="BT337" i="1"/>
  <c r="BS337" i="1"/>
  <c r="BR337" i="1"/>
  <c r="BQ337" i="1"/>
  <c r="CM336" i="1"/>
  <c r="CI336" i="1"/>
  <c r="CE336" i="1"/>
  <c r="CH336" i="1" s="1"/>
  <c r="CB336" i="1"/>
  <c r="CK336" i="1" s="1"/>
  <c r="CA336" i="1"/>
  <c r="BY336" i="1"/>
  <c r="BX336" i="1"/>
  <c r="BW336" i="1"/>
  <c r="BV336" i="1"/>
  <c r="BU336" i="1"/>
  <c r="BT336" i="1"/>
  <c r="BS336" i="1"/>
  <c r="BR336" i="1"/>
  <c r="BQ336" i="1"/>
  <c r="CM335" i="1"/>
  <c r="CI335" i="1"/>
  <c r="CE335" i="1"/>
  <c r="CH335" i="1" s="1"/>
  <c r="CB335" i="1"/>
  <c r="CK335" i="1" s="1"/>
  <c r="CA335" i="1"/>
  <c r="CJ335" i="1" s="1"/>
  <c r="BY335" i="1"/>
  <c r="BX335" i="1"/>
  <c r="BW335" i="1"/>
  <c r="BV335" i="1"/>
  <c r="BU335" i="1"/>
  <c r="BT335" i="1"/>
  <c r="BS335" i="1"/>
  <c r="BR335" i="1"/>
  <c r="BQ335" i="1"/>
  <c r="CM334" i="1"/>
  <c r="CI334" i="1"/>
  <c r="CE334" i="1"/>
  <c r="CH334" i="1" s="1"/>
  <c r="CB334" i="1"/>
  <c r="CK334" i="1" s="1"/>
  <c r="CA334" i="1"/>
  <c r="BY334" i="1"/>
  <c r="BX334" i="1"/>
  <c r="BW334" i="1"/>
  <c r="BV334" i="1"/>
  <c r="BU334" i="1"/>
  <c r="BT334" i="1"/>
  <c r="BS334" i="1"/>
  <c r="BR334" i="1"/>
  <c r="BQ334" i="1"/>
  <c r="CM333" i="1"/>
  <c r="CI333" i="1"/>
  <c r="CE333" i="1"/>
  <c r="CH333" i="1" s="1"/>
  <c r="CB333" i="1"/>
  <c r="CK333" i="1" s="1"/>
  <c r="CA333" i="1"/>
  <c r="BY333" i="1"/>
  <c r="BX333" i="1"/>
  <c r="BW333" i="1"/>
  <c r="BV333" i="1"/>
  <c r="BU333" i="1"/>
  <c r="BT333" i="1"/>
  <c r="BS333" i="1"/>
  <c r="BR333" i="1"/>
  <c r="BQ333" i="1"/>
  <c r="CM332" i="1"/>
  <c r="CI332" i="1"/>
  <c r="CE332" i="1"/>
  <c r="CH332" i="1" s="1"/>
  <c r="CB332" i="1"/>
  <c r="CK332" i="1" s="1"/>
  <c r="CA332" i="1"/>
  <c r="BY332" i="1"/>
  <c r="BX332" i="1"/>
  <c r="BW332" i="1"/>
  <c r="BV332" i="1"/>
  <c r="BU332" i="1"/>
  <c r="BT332" i="1"/>
  <c r="BS332" i="1"/>
  <c r="BR332" i="1"/>
  <c r="BQ332" i="1"/>
  <c r="CM331" i="1"/>
  <c r="CM326" i="1" s="1"/>
  <c r="CI331" i="1"/>
  <c r="CE331" i="1"/>
  <c r="CH331" i="1" s="1"/>
  <c r="CB331" i="1"/>
  <c r="CK331" i="1" s="1"/>
  <c r="CA331" i="1"/>
  <c r="CJ331" i="1" s="1"/>
  <c r="BY331" i="1"/>
  <c r="BX331" i="1"/>
  <c r="BW331" i="1"/>
  <c r="BV331" i="1"/>
  <c r="BU331" i="1"/>
  <c r="BT331" i="1"/>
  <c r="BS331" i="1"/>
  <c r="BR331" i="1"/>
  <c r="BQ331" i="1"/>
  <c r="CM330" i="1"/>
  <c r="CI330" i="1"/>
  <c r="CH330" i="1"/>
  <c r="CE330" i="1"/>
  <c r="CB330" i="1"/>
  <c r="CK330" i="1" s="1"/>
  <c r="CA330" i="1"/>
  <c r="BY330" i="1"/>
  <c r="BX330" i="1"/>
  <c r="BW330" i="1"/>
  <c r="BV330" i="1"/>
  <c r="BU330" i="1"/>
  <c r="BT330" i="1"/>
  <c r="BS330" i="1"/>
  <c r="BR330" i="1"/>
  <c r="BQ330" i="1"/>
  <c r="BZ330" i="1" s="1"/>
  <c r="CD330" i="1" s="1"/>
  <c r="CF330" i="1" s="1"/>
  <c r="CM329" i="1"/>
  <c r="CI329" i="1"/>
  <c r="CE329" i="1"/>
  <c r="CH329" i="1" s="1"/>
  <c r="CB329" i="1"/>
  <c r="CK329" i="1" s="1"/>
  <c r="CA329" i="1"/>
  <c r="BY329" i="1"/>
  <c r="BX329" i="1"/>
  <c r="BW329" i="1"/>
  <c r="BV329" i="1"/>
  <c r="BU329" i="1"/>
  <c r="BT329" i="1"/>
  <c r="BS329" i="1"/>
  <c r="BR329" i="1"/>
  <c r="BQ329" i="1"/>
  <c r="CM328" i="1"/>
  <c r="CI328" i="1"/>
  <c r="CE328" i="1"/>
  <c r="CH328" i="1" s="1"/>
  <c r="CB328" i="1"/>
  <c r="CK328" i="1" s="1"/>
  <c r="CA328" i="1"/>
  <c r="BY328" i="1"/>
  <c r="BX328" i="1"/>
  <c r="BW328" i="1"/>
  <c r="BV328" i="1"/>
  <c r="BU328" i="1"/>
  <c r="BT328" i="1"/>
  <c r="BS328" i="1"/>
  <c r="BR328" i="1"/>
  <c r="BQ328" i="1"/>
  <c r="BQ326" i="1" s="1"/>
  <c r="CM327" i="1"/>
  <c r="CI327" i="1"/>
  <c r="CE327" i="1"/>
  <c r="CH327" i="1" s="1"/>
  <c r="CB327" i="1"/>
  <c r="CK327" i="1" s="1"/>
  <c r="CA327" i="1"/>
  <c r="BY327" i="1"/>
  <c r="BY326" i="1" s="1"/>
  <c r="BX327" i="1"/>
  <c r="BW327" i="1"/>
  <c r="BV327" i="1"/>
  <c r="BU327" i="1"/>
  <c r="BT327" i="1"/>
  <c r="BS327" i="1"/>
  <c r="BR327" i="1"/>
  <c r="BQ327" i="1"/>
  <c r="CC326" i="1"/>
  <c r="CC316" i="1" s="1"/>
  <c r="A326" i="1"/>
  <c r="CM325" i="1"/>
  <c r="CI325" i="1"/>
  <c r="CE325" i="1"/>
  <c r="CH325" i="1" s="1"/>
  <c r="CB325" i="1"/>
  <c r="CK325" i="1" s="1"/>
  <c r="CA325" i="1"/>
  <c r="BY325" i="1"/>
  <c r="BX325" i="1"/>
  <c r="BW325" i="1"/>
  <c r="BV325" i="1"/>
  <c r="BU325" i="1"/>
  <c r="BT325" i="1"/>
  <c r="BS325" i="1"/>
  <c r="BR325" i="1"/>
  <c r="BQ325" i="1"/>
  <c r="CM324" i="1"/>
  <c r="CI324" i="1"/>
  <c r="CE324" i="1"/>
  <c r="CH324" i="1" s="1"/>
  <c r="CB324" i="1"/>
  <c r="CK324" i="1" s="1"/>
  <c r="CA324" i="1"/>
  <c r="BY324" i="1"/>
  <c r="BX324" i="1"/>
  <c r="BW324" i="1"/>
  <c r="BV324" i="1"/>
  <c r="BU324" i="1"/>
  <c r="BT324" i="1"/>
  <c r="BS324" i="1"/>
  <c r="BR324" i="1"/>
  <c r="BQ324" i="1"/>
  <c r="CM323" i="1"/>
  <c r="CI323" i="1"/>
  <c r="CE323" i="1"/>
  <c r="CH323" i="1" s="1"/>
  <c r="CB323" i="1"/>
  <c r="CK323" i="1" s="1"/>
  <c r="CA323" i="1"/>
  <c r="BY323" i="1"/>
  <c r="BX323" i="1"/>
  <c r="BW323" i="1"/>
  <c r="BV323" i="1"/>
  <c r="BU323" i="1"/>
  <c r="BT323" i="1"/>
  <c r="BS323" i="1"/>
  <c r="BR323" i="1"/>
  <c r="BQ323" i="1"/>
  <c r="CM322" i="1"/>
  <c r="CI322" i="1"/>
  <c r="CE322" i="1"/>
  <c r="CH322" i="1" s="1"/>
  <c r="CB322" i="1"/>
  <c r="CK322" i="1" s="1"/>
  <c r="CA322" i="1"/>
  <c r="CJ322" i="1" s="1"/>
  <c r="BY322" i="1"/>
  <c r="BX322" i="1"/>
  <c r="BW322" i="1"/>
  <c r="BV322" i="1"/>
  <c r="BU322" i="1"/>
  <c r="BT322" i="1"/>
  <c r="BS322" i="1"/>
  <c r="BR322" i="1"/>
  <c r="BQ322" i="1"/>
  <c r="CM321" i="1"/>
  <c r="CI321" i="1"/>
  <c r="CE321" i="1"/>
  <c r="CH321" i="1" s="1"/>
  <c r="CB321" i="1"/>
  <c r="CK321" i="1" s="1"/>
  <c r="CA321" i="1"/>
  <c r="BY321" i="1"/>
  <c r="BX321" i="1"/>
  <c r="BW321" i="1"/>
  <c r="BV321" i="1"/>
  <c r="BU321" i="1"/>
  <c r="BT321" i="1"/>
  <c r="BS321" i="1"/>
  <c r="BR321" i="1"/>
  <c r="BQ321" i="1"/>
  <c r="CM320" i="1"/>
  <c r="CI320" i="1"/>
  <c r="CE320" i="1"/>
  <c r="CH320" i="1" s="1"/>
  <c r="CB320" i="1"/>
  <c r="CK320" i="1" s="1"/>
  <c r="CA320" i="1"/>
  <c r="BY320" i="1"/>
  <c r="BX320" i="1"/>
  <c r="BW320" i="1"/>
  <c r="BV320" i="1"/>
  <c r="BU320" i="1"/>
  <c r="BT320" i="1"/>
  <c r="BS320" i="1"/>
  <c r="BR320" i="1"/>
  <c r="BQ320" i="1"/>
  <c r="CM319" i="1"/>
  <c r="CI319" i="1"/>
  <c r="CE319" i="1"/>
  <c r="CH319" i="1" s="1"/>
  <c r="CB319" i="1"/>
  <c r="CK319" i="1" s="1"/>
  <c r="CA319" i="1"/>
  <c r="BY319" i="1"/>
  <c r="BX319" i="1"/>
  <c r="BW319" i="1"/>
  <c r="BV319" i="1"/>
  <c r="BU319" i="1"/>
  <c r="BT319" i="1"/>
  <c r="BS319" i="1"/>
  <c r="BR319" i="1"/>
  <c r="BQ319" i="1"/>
  <c r="CM318" i="1"/>
  <c r="CM317" i="1" s="1"/>
  <c r="CI318" i="1"/>
  <c r="CE318" i="1"/>
  <c r="CH318" i="1" s="1"/>
  <c r="CB318" i="1"/>
  <c r="CK318" i="1" s="1"/>
  <c r="CA318" i="1"/>
  <c r="BY318" i="1"/>
  <c r="BX318" i="1"/>
  <c r="BW318" i="1"/>
  <c r="BV318" i="1"/>
  <c r="BU318" i="1"/>
  <c r="BT318" i="1"/>
  <c r="BS318" i="1"/>
  <c r="BR318" i="1"/>
  <c r="BQ318" i="1"/>
  <c r="CC317" i="1"/>
  <c r="BQ317" i="1"/>
  <c r="A317" i="1"/>
  <c r="A316" i="1"/>
  <c r="CM314" i="1"/>
  <c r="CM313" i="1" s="1"/>
  <c r="CI314" i="1"/>
  <c r="CI313" i="1" s="1"/>
  <c r="CE314" i="1"/>
  <c r="CE313" i="1" s="1"/>
  <c r="CB314" i="1"/>
  <c r="CK314" i="1" s="1"/>
  <c r="CA314" i="1"/>
  <c r="CA313" i="1" s="1"/>
  <c r="BY314" i="1"/>
  <c r="BY313" i="1" s="1"/>
  <c r="BX314" i="1"/>
  <c r="BW314" i="1"/>
  <c r="BW313" i="1" s="1"/>
  <c r="BV314" i="1"/>
  <c r="BV313" i="1" s="1"/>
  <c r="BU314" i="1"/>
  <c r="BU313" i="1" s="1"/>
  <c r="BT314" i="1"/>
  <c r="BT313" i="1" s="1"/>
  <c r="BS314" i="1"/>
  <c r="BS313" i="1" s="1"/>
  <c r="BR314" i="1"/>
  <c r="BR313" i="1" s="1"/>
  <c r="BQ314" i="1"/>
  <c r="CC313" i="1"/>
  <c r="BX313" i="1"/>
  <c r="A313" i="1"/>
  <c r="A312" i="1" s="1"/>
  <c r="CM311" i="1"/>
  <c r="CI311" i="1"/>
  <c r="CE311" i="1"/>
  <c r="CH311" i="1" s="1"/>
  <c r="CB311" i="1"/>
  <c r="CK311" i="1" s="1"/>
  <c r="CA311" i="1"/>
  <c r="BY311" i="1"/>
  <c r="BX311" i="1"/>
  <c r="BW311" i="1"/>
  <c r="BW309" i="1" s="1"/>
  <c r="BV311" i="1"/>
  <c r="BU311" i="1"/>
  <c r="BU309" i="1" s="1"/>
  <c r="BT311" i="1"/>
  <c r="BS311" i="1"/>
  <c r="BR311" i="1"/>
  <c r="BQ311" i="1"/>
  <c r="BQ309" i="1" s="1"/>
  <c r="F311" i="1"/>
  <c r="CM310" i="1"/>
  <c r="CI310" i="1"/>
  <c r="CE310" i="1"/>
  <c r="CB310" i="1"/>
  <c r="CK310" i="1" s="1"/>
  <c r="CA310" i="1"/>
  <c r="BY310" i="1"/>
  <c r="BX310" i="1"/>
  <c r="BW310" i="1"/>
  <c r="BV310" i="1"/>
  <c r="BU310" i="1"/>
  <c r="BT310" i="1"/>
  <c r="BS310" i="1"/>
  <c r="BR310" i="1"/>
  <c r="BQ310" i="1"/>
  <c r="CC309" i="1"/>
  <c r="A309" i="1"/>
  <c r="CM308" i="1"/>
  <c r="CI308" i="1"/>
  <c r="CE308" i="1"/>
  <c r="CH308" i="1" s="1"/>
  <c r="CB308" i="1"/>
  <c r="CK308" i="1" s="1"/>
  <c r="CA308" i="1"/>
  <c r="BY308" i="1"/>
  <c r="BX308" i="1"/>
  <c r="BW308" i="1"/>
  <c r="BV308" i="1"/>
  <c r="BU308" i="1"/>
  <c r="BT308" i="1"/>
  <c r="BS308" i="1"/>
  <c r="BR308" i="1"/>
  <c r="BQ308" i="1"/>
  <c r="CM307" i="1"/>
  <c r="CI307" i="1"/>
  <c r="CE307" i="1"/>
  <c r="CH307" i="1" s="1"/>
  <c r="CB307" i="1"/>
  <c r="CK307" i="1" s="1"/>
  <c r="CA307" i="1"/>
  <c r="BY307" i="1"/>
  <c r="BX307" i="1"/>
  <c r="BW307" i="1"/>
  <c r="BV307" i="1"/>
  <c r="BU307" i="1"/>
  <c r="BT307" i="1"/>
  <c r="BS307" i="1"/>
  <c r="BR307" i="1"/>
  <c r="BQ307" i="1"/>
  <c r="CM306" i="1"/>
  <c r="CI306" i="1"/>
  <c r="CE306" i="1"/>
  <c r="CH306" i="1" s="1"/>
  <c r="CB306" i="1"/>
  <c r="CK306" i="1" s="1"/>
  <c r="CA306" i="1"/>
  <c r="BY306" i="1"/>
  <c r="BX306" i="1"/>
  <c r="BW306" i="1"/>
  <c r="BV306" i="1"/>
  <c r="BU306" i="1"/>
  <c r="BT306" i="1"/>
  <c r="BS306" i="1"/>
  <c r="BR306" i="1"/>
  <c r="BQ306" i="1"/>
  <c r="CM305" i="1"/>
  <c r="CI305" i="1"/>
  <c r="CE305" i="1"/>
  <c r="CH305" i="1" s="1"/>
  <c r="CB305" i="1"/>
  <c r="CK305" i="1" s="1"/>
  <c r="CA305" i="1"/>
  <c r="BY305" i="1"/>
  <c r="BX305" i="1"/>
  <c r="BW305" i="1"/>
  <c r="BV305" i="1"/>
  <c r="BU305" i="1"/>
  <c r="BT305" i="1"/>
  <c r="BS305" i="1"/>
  <c r="BR305" i="1"/>
  <c r="BQ305" i="1"/>
  <c r="CM304" i="1"/>
  <c r="CI304" i="1"/>
  <c r="CE304" i="1"/>
  <c r="CH304" i="1" s="1"/>
  <c r="CB304" i="1"/>
  <c r="CK304" i="1" s="1"/>
  <c r="CA304" i="1"/>
  <c r="BY304" i="1"/>
  <c r="BX304" i="1"/>
  <c r="BW304" i="1"/>
  <c r="BV304" i="1"/>
  <c r="BU304" i="1"/>
  <c r="BT304" i="1"/>
  <c r="BS304" i="1"/>
  <c r="BR304" i="1"/>
  <c r="BQ304" i="1"/>
  <c r="CM303" i="1"/>
  <c r="CI303" i="1"/>
  <c r="CI302" i="1" s="1"/>
  <c r="CE303" i="1"/>
  <c r="CB303" i="1"/>
  <c r="CK303" i="1" s="1"/>
  <c r="CA303" i="1"/>
  <c r="CA302" i="1" s="1"/>
  <c r="BY303" i="1"/>
  <c r="BY302" i="1" s="1"/>
  <c r="BX303" i="1"/>
  <c r="BW303" i="1"/>
  <c r="BV303" i="1"/>
  <c r="BU303" i="1"/>
  <c r="BU302" i="1" s="1"/>
  <c r="BT303" i="1"/>
  <c r="BS303" i="1"/>
  <c r="BR303" i="1"/>
  <c r="BQ303" i="1"/>
  <c r="CC302" i="1"/>
  <c r="A302" i="1"/>
  <c r="CM300" i="1"/>
  <c r="CI300" i="1"/>
  <c r="CI299" i="1" s="1"/>
  <c r="CE300" i="1"/>
  <c r="CH300" i="1" s="1"/>
  <c r="CH299" i="1" s="1"/>
  <c r="CB300" i="1"/>
  <c r="CA300" i="1"/>
  <c r="CA299" i="1" s="1"/>
  <c r="BY300" i="1"/>
  <c r="BY299" i="1" s="1"/>
  <c r="BX300" i="1"/>
  <c r="BX299" i="1" s="1"/>
  <c r="BW300" i="1"/>
  <c r="BW299" i="1" s="1"/>
  <c r="BV300" i="1"/>
  <c r="BV299" i="1" s="1"/>
  <c r="BU300" i="1"/>
  <c r="BU299" i="1" s="1"/>
  <c r="BT300" i="1"/>
  <c r="BT299" i="1" s="1"/>
  <c r="BS300" i="1"/>
  <c r="BS299" i="1" s="1"/>
  <c r="BR300" i="1"/>
  <c r="BQ300" i="1"/>
  <c r="BQ299" i="1" s="1"/>
  <c r="CC299" i="1"/>
  <c r="A299" i="1"/>
  <c r="CM298" i="1"/>
  <c r="CI298" i="1"/>
  <c r="CE298" i="1"/>
  <c r="CH298" i="1" s="1"/>
  <c r="CB298" i="1"/>
  <c r="CK298" i="1" s="1"/>
  <c r="CA298" i="1"/>
  <c r="BY298" i="1"/>
  <c r="BX298" i="1"/>
  <c r="BW298" i="1"/>
  <c r="BV298" i="1"/>
  <c r="BU298" i="1"/>
  <c r="BT298" i="1"/>
  <c r="BS298" i="1"/>
  <c r="BR298" i="1"/>
  <c r="BQ298" i="1"/>
  <c r="F298" i="1"/>
  <c r="CM297" i="1"/>
  <c r="CI297" i="1"/>
  <c r="CE297" i="1"/>
  <c r="CH297" i="1" s="1"/>
  <c r="CB297" i="1"/>
  <c r="CK297" i="1" s="1"/>
  <c r="CA297" i="1"/>
  <c r="BY297" i="1"/>
  <c r="BX297" i="1"/>
  <c r="BW297" i="1"/>
  <c r="BV297" i="1"/>
  <c r="BU297" i="1"/>
  <c r="BT297" i="1"/>
  <c r="BS297" i="1"/>
  <c r="BR297" i="1"/>
  <c r="BQ297" i="1"/>
  <c r="F297" i="1"/>
  <c r="CM296" i="1"/>
  <c r="CI296" i="1"/>
  <c r="CE296" i="1"/>
  <c r="CH296" i="1" s="1"/>
  <c r="CB296" i="1"/>
  <c r="CK296" i="1" s="1"/>
  <c r="CA296" i="1"/>
  <c r="BY296" i="1"/>
  <c r="BX296" i="1"/>
  <c r="BW296" i="1"/>
  <c r="BV296" i="1"/>
  <c r="BU296" i="1"/>
  <c r="BT296" i="1"/>
  <c r="BS296" i="1"/>
  <c r="BR296" i="1"/>
  <c r="BQ296" i="1"/>
  <c r="F296" i="1"/>
  <c r="CM295" i="1"/>
  <c r="CI295" i="1"/>
  <c r="CE295" i="1"/>
  <c r="CH295" i="1" s="1"/>
  <c r="CB295" i="1"/>
  <c r="CK295" i="1" s="1"/>
  <c r="CA295" i="1"/>
  <c r="BY295" i="1"/>
  <c r="BX295" i="1"/>
  <c r="BW295" i="1"/>
  <c r="BV295" i="1"/>
  <c r="BU295" i="1"/>
  <c r="BT295" i="1"/>
  <c r="BS295" i="1"/>
  <c r="BR295" i="1"/>
  <c r="BQ295" i="1"/>
  <c r="F295" i="1"/>
  <c r="CM294" i="1"/>
  <c r="CI294" i="1"/>
  <c r="CE294" i="1"/>
  <c r="CH294" i="1" s="1"/>
  <c r="CB294" i="1"/>
  <c r="CK294" i="1" s="1"/>
  <c r="CA294" i="1"/>
  <c r="BY294" i="1"/>
  <c r="BX294" i="1"/>
  <c r="BW294" i="1"/>
  <c r="BV294" i="1"/>
  <c r="BU294" i="1"/>
  <c r="BT294" i="1"/>
  <c r="BS294" i="1"/>
  <c r="BR294" i="1"/>
  <c r="BQ294" i="1"/>
  <c r="F294" i="1"/>
  <c r="CM293" i="1"/>
  <c r="CI293" i="1"/>
  <c r="CE293" i="1"/>
  <c r="CH293" i="1" s="1"/>
  <c r="CB293" i="1"/>
  <c r="CK293" i="1" s="1"/>
  <c r="CA293" i="1"/>
  <c r="BY293" i="1"/>
  <c r="BX293" i="1"/>
  <c r="BW293" i="1"/>
  <c r="BV293" i="1"/>
  <c r="BU293" i="1"/>
  <c r="BT293" i="1"/>
  <c r="BS293" i="1"/>
  <c r="BR293" i="1"/>
  <c r="BQ293" i="1"/>
  <c r="F293" i="1"/>
  <c r="CM292" i="1"/>
  <c r="CI292" i="1"/>
  <c r="CE292" i="1"/>
  <c r="CH292" i="1" s="1"/>
  <c r="CB292" i="1"/>
  <c r="CK292" i="1" s="1"/>
  <c r="CA292" i="1"/>
  <c r="BY292" i="1"/>
  <c r="BX292" i="1"/>
  <c r="BW292" i="1"/>
  <c r="BV292" i="1"/>
  <c r="BU292" i="1"/>
  <c r="BT292" i="1"/>
  <c r="BS292" i="1"/>
  <c r="BR292" i="1"/>
  <c r="BQ292" i="1"/>
  <c r="CM291" i="1"/>
  <c r="CI291" i="1"/>
  <c r="CE291" i="1"/>
  <c r="CH291" i="1" s="1"/>
  <c r="CB291" i="1"/>
  <c r="CK291" i="1" s="1"/>
  <c r="CA291" i="1"/>
  <c r="CJ291" i="1" s="1"/>
  <c r="BY291" i="1"/>
  <c r="BX291" i="1"/>
  <c r="BW291" i="1"/>
  <c r="BV291" i="1"/>
  <c r="BU291" i="1"/>
  <c r="BT291" i="1"/>
  <c r="BS291" i="1"/>
  <c r="BR291" i="1"/>
  <c r="BQ291" i="1"/>
  <c r="CM290" i="1"/>
  <c r="CI290" i="1"/>
  <c r="CH290" i="1"/>
  <c r="CE290" i="1"/>
  <c r="CB290" i="1"/>
  <c r="CK290" i="1" s="1"/>
  <c r="CA290" i="1"/>
  <c r="BY290" i="1"/>
  <c r="BX290" i="1"/>
  <c r="BW290" i="1"/>
  <c r="BV290" i="1"/>
  <c r="BU290" i="1"/>
  <c r="BT290" i="1"/>
  <c r="BS290" i="1"/>
  <c r="BR290" i="1"/>
  <c r="BQ290" i="1"/>
  <c r="CM289" i="1"/>
  <c r="CI289" i="1"/>
  <c r="CE289" i="1"/>
  <c r="CH289" i="1" s="1"/>
  <c r="CB289" i="1"/>
  <c r="CK289" i="1" s="1"/>
  <c r="CA289" i="1"/>
  <c r="BY289" i="1"/>
  <c r="BX289" i="1"/>
  <c r="BW289" i="1"/>
  <c r="BV289" i="1"/>
  <c r="BU289" i="1"/>
  <c r="BT289" i="1"/>
  <c r="BS289" i="1"/>
  <c r="BR289" i="1"/>
  <c r="BQ289" i="1"/>
  <c r="CM288" i="1"/>
  <c r="CI288" i="1"/>
  <c r="CE288" i="1"/>
  <c r="CH288" i="1" s="1"/>
  <c r="CB288" i="1"/>
  <c r="CK288" i="1" s="1"/>
  <c r="CA288" i="1"/>
  <c r="BY288" i="1"/>
  <c r="BX288" i="1"/>
  <c r="BW288" i="1"/>
  <c r="BV288" i="1"/>
  <c r="BU288" i="1"/>
  <c r="BT288" i="1"/>
  <c r="BS288" i="1"/>
  <c r="BR288" i="1"/>
  <c r="BQ288" i="1"/>
  <c r="CM287" i="1"/>
  <c r="CI287" i="1"/>
  <c r="CE287" i="1"/>
  <c r="CH287" i="1" s="1"/>
  <c r="CB287" i="1"/>
  <c r="CK287" i="1" s="1"/>
  <c r="CA287" i="1"/>
  <c r="BY287" i="1"/>
  <c r="BX287" i="1"/>
  <c r="BW287" i="1"/>
  <c r="BV287" i="1"/>
  <c r="BU287" i="1"/>
  <c r="BT287" i="1"/>
  <c r="BS287" i="1"/>
  <c r="BR287" i="1"/>
  <c r="BQ287" i="1"/>
  <c r="CM286" i="1"/>
  <c r="CI286" i="1"/>
  <c r="CE286" i="1"/>
  <c r="CH286" i="1" s="1"/>
  <c r="CB286" i="1"/>
  <c r="CK286" i="1" s="1"/>
  <c r="CA286" i="1"/>
  <c r="BY286" i="1"/>
  <c r="BX286" i="1"/>
  <c r="BW286" i="1"/>
  <c r="BV286" i="1"/>
  <c r="BU286" i="1"/>
  <c r="BT286" i="1"/>
  <c r="BS286" i="1"/>
  <c r="BR286" i="1"/>
  <c r="BQ286" i="1"/>
  <c r="CM285" i="1"/>
  <c r="CI285" i="1"/>
  <c r="CE285" i="1"/>
  <c r="CH285" i="1" s="1"/>
  <c r="CB285" i="1"/>
  <c r="CK285" i="1" s="1"/>
  <c r="CA285" i="1"/>
  <c r="BY285" i="1"/>
  <c r="BX285" i="1"/>
  <c r="BW285" i="1"/>
  <c r="BV285" i="1"/>
  <c r="BU285" i="1"/>
  <c r="BT285" i="1"/>
  <c r="BS285" i="1"/>
  <c r="BR285" i="1"/>
  <c r="BQ285" i="1"/>
  <c r="CM284" i="1"/>
  <c r="CI284" i="1"/>
  <c r="CE284" i="1"/>
  <c r="CH284" i="1" s="1"/>
  <c r="CB284" i="1"/>
  <c r="CK284" i="1" s="1"/>
  <c r="CA284" i="1"/>
  <c r="BY284" i="1"/>
  <c r="BX284" i="1"/>
  <c r="BW284" i="1"/>
  <c r="BV284" i="1"/>
  <c r="BU284" i="1"/>
  <c r="BT284" i="1"/>
  <c r="BS284" i="1"/>
  <c r="BR284" i="1"/>
  <c r="BQ284" i="1"/>
  <c r="CM283" i="1"/>
  <c r="CI283" i="1"/>
  <c r="CE283" i="1"/>
  <c r="CH283" i="1" s="1"/>
  <c r="CB283" i="1"/>
  <c r="CK283" i="1" s="1"/>
  <c r="CA283" i="1"/>
  <c r="BY283" i="1"/>
  <c r="BX283" i="1"/>
  <c r="BW283" i="1"/>
  <c r="BV283" i="1"/>
  <c r="BU283" i="1"/>
  <c r="BT283" i="1"/>
  <c r="BS283" i="1"/>
  <c r="BR283" i="1"/>
  <c r="BQ283" i="1"/>
  <c r="CC282" i="1"/>
  <c r="A282" i="1"/>
  <c r="CM281" i="1"/>
  <c r="CI281" i="1"/>
  <c r="CE281" i="1"/>
  <c r="CH281" i="1" s="1"/>
  <c r="CB281" i="1"/>
  <c r="CK281" i="1" s="1"/>
  <c r="CA281" i="1"/>
  <c r="BY281" i="1"/>
  <c r="BX281" i="1"/>
  <c r="BW281" i="1"/>
  <c r="BV281" i="1"/>
  <c r="BU281" i="1"/>
  <c r="BT281" i="1"/>
  <c r="BS281" i="1"/>
  <c r="BR281" i="1"/>
  <c r="BQ281" i="1"/>
  <c r="F281" i="1"/>
  <c r="CM280" i="1"/>
  <c r="CI280" i="1"/>
  <c r="CE280" i="1"/>
  <c r="CH280" i="1" s="1"/>
  <c r="CB280" i="1"/>
  <c r="CK280" i="1" s="1"/>
  <c r="CA280" i="1"/>
  <c r="BY280" i="1"/>
  <c r="BX280" i="1"/>
  <c r="BW280" i="1"/>
  <c r="BV280" i="1"/>
  <c r="BU280" i="1"/>
  <c r="BT280" i="1"/>
  <c r="BS280" i="1"/>
  <c r="BR280" i="1"/>
  <c r="BQ280" i="1"/>
  <c r="F280" i="1"/>
  <c r="CM279" i="1"/>
  <c r="CI279" i="1"/>
  <c r="CE279" i="1"/>
  <c r="CH279" i="1" s="1"/>
  <c r="CB279" i="1"/>
  <c r="CK279" i="1" s="1"/>
  <c r="CA279" i="1"/>
  <c r="BY279" i="1"/>
  <c r="BX279" i="1"/>
  <c r="BW279" i="1"/>
  <c r="BV279" i="1"/>
  <c r="BU279" i="1"/>
  <c r="BT279" i="1"/>
  <c r="BS279" i="1"/>
  <c r="BR279" i="1"/>
  <c r="BQ279" i="1"/>
  <c r="F279" i="1"/>
  <c r="CM278" i="1"/>
  <c r="CI278" i="1"/>
  <c r="CE278" i="1"/>
  <c r="CH278" i="1" s="1"/>
  <c r="CB278" i="1"/>
  <c r="CK278" i="1" s="1"/>
  <c r="CA278" i="1"/>
  <c r="BY278" i="1"/>
  <c r="BX278" i="1"/>
  <c r="BW278" i="1"/>
  <c r="BV278" i="1"/>
  <c r="BU278" i="1"/>
  <c r="BT278" i="1"/>
  <c r="BS278" i="1"/>
  <c r="BR278" i="1"/>
  <c r="BQ278" i="1"/>
  <c r="F278" i="1"/>
  <c r="CM277" i="1"/>
  <c r="CI277" i="1"/>
  <c r="CE277" i="1"/>
  <c r="CH277" i="1" s="1"/>
  <c r="CB277" i="1"/>
  <c r="CK277" i="1" s="1"/>
  <c r="CA277" i="1"/>
  <c r="BY277" i="1"/>
  <c r="BX277" i="1"/>
  <c r="BW277" i="1"/>
  <c r="BV277" i="1"/>
  <c r="BU277" i="1"/>
  <c r="BT277" i="1"/>
  <c r="BS277" i="1"/>
  <c r="BR277" i="1"/>
  <c r="BQ277" i="1"/>
  <c r="F277" i="1"/>
  <c r="CM276" i="1"/>
  <c r="CI276" i="1"/>
  <c r="CE276" i="1"/>
  <c r="CH276" i="1" s="1"/>
  <c r="CB276" i="1"/>
  <c r="CK276" i="1" s="1"/>
  <c r="CA276" i="1"/>
  <c r="BY276" i="1"/>
  <c r="BX276" i="1"/>
  <c r="BW276" i="1"/>
  <c r="BV276" i="1"/>
  <c r="BU276" i="1"/>
  <c r="BT276" i="1"/>
  <c r="BS276" i="1"/>
  <c r="BR276" i="1"/>
  <c r="BQ276" i="1"/>
  <c r="F276" i="1"/>
  <c r="CM275" i="1"/>
  <c r="CI275" i="1"/>
  <c r="CE275" i="1"/>
  <c r="CH275" i="1" s="1"/>
  <c r="CB275" i="1"/>
  <c r="CK275" i="1" s="1"/>
  <c r="CA275" i="1"/>
  <c r="BY275" i="1"/>
  <c r="BX275" i="1"/>
  <c r="BW275" i="1"/>
  <c r="BV275" i="1"/>
  <c r="BU275" i="1"/>
  <c r="BT275" i="1"/>
  <c r="BS275" i="1"/>
  <c r="BR275" i="1"/>
  <c r="BZ275" i="1" s="1"/>
  <c r="BQ275" i="1"/>
  <c r="F275" i="1"/>
  <c r="CM274" i="1"/>
  <c r="CI274" i="1"/>
  <c r="CE274" i="1"/>
  <c r="CH274" i="1" s="1"/>
  <c r="CB274" i="1"/>
  <c r="CK274" i="1" s="1"/>
  <c r="CA274" i="1"/>
  <c r="BY274" i="1"/>
  <c r="BX274" i="1"/>
  <c r="BW274" i="1"/>
  <c r="BV274" i="1"/>
  <c r="BU274" i="1"/>
  <c r="BT274" i="1"/>
  <c r="BS274" i="1"/>
  <c r="BR274" i="1"/>
  <c r="BQ274" i="1"/>
  <c r="F274" i="1"/>
  <c r="CM273" i="1"/>
  <c r="CI273" i="1"/>
  <c r="CE273" i="1"/>
  <c r="CH273" i="1" s="1"/>
  <c r="CB273" i="1"/>
  <c r="CK273" i="1" s="1"/>
  <c r="CA273" i="1"/>
  <c r="BY273" i="1"/>
  <c r="BX273" i="1"/>
  <c r="BW273" i="1"/>
  <c r="BV273" i="1"/>
  <c r="BU273" i="1"/>
  <c r="BT273" i="1"/>
  <c r="BS273" i="1"/>
  <c r="BR273" i="1"/>
  <c r="BQ273" i="1"/>
  <c r="F273" i="1"/>
  <c r="CM272" i="1"/>
  <c r="CI272" i="1"/>
  <c r="CE272" i="1"/>
  <c r="CH272" i="1" s="1"/>
  <c r="CB272" i="1"/>
  <c r="CK272" i="1" s="1"/>
  <c r="CA272" i="1"/>
  <c r="BY272" i="1"/>
  <c r="BX272" i="1"/>
  <c r="BW272" i="1"/>
  <c r="BV272" i="1"/>
  <c r="BU272" i="1"/>
  <c r="BT272" i="1"/>
  <c r="BS272" i="1"/>
  <c r="BR272" i="1"/>
  <c r="BQ272" i="1"/>
  <c r="CM271" i="1"/>
  <c r="CI271" i="1"/>
  <c r="CE271" i="1"/>
  <c r="CH271" i="1" s="1"/>
  <c r="CB271" i="1"/>
  <c r="CK271" i="1" s="1"/>
  <c r="CA271" i="1"/>
  <c r="BY271" i="1"/>
  <c r="BX271" i="1"/>
  <c r="BW271" i="1"/>
  <c r="BV271" i="1"/>
  <c r="BU271" i="1"/>
  <c r="BT271" i="1"/>
  <c r="BS271" i="1"/>
  <c r="BR271" i="1"/>
  <c r="BQ271" i="1"/>
  <c r="CM270" i="1"/>
  <c r="CI270" i="1"/>
  <c r="CE270" i="1"/>
  <c r="CH270" i="1" s="1"/>
  <c r="CB270" i="1"/>
  <c r="CK270" i="1" s="1"/>
  <c r="CA270" i="1"/>
  <c r="BY270" i="1"/>
  <c r="BX270" i="1"/>
  <c r="BW270" i="1"/>
  <c r="BV270" i="1"/>
  <c r="BU270" i="1"/>
  <c r="BT270" i="1"/>
  <c r="BS270" i="1"/>
  <c r="BR270" i="1"/>
  <c r="BQ270" i="1"/>
  <c r="CM269" i="1"/>
  <c r="CI269" i="1"/>
  <c r="CE269" i="1"/>
  <c r="CH269" i="1" s="1"/>
  <c r="CB269" i="1"/>
  <c r="CK269" i="1" s="1"/>
  <c r="CA269" i="1"/>
  <c r="BY269" i="1"/>
  <c r="CG269" i="1" s="1"/>
  <c r="BX269" i="1"/>
  <c r="BW269" i="1"/>
  <c r="BV269" i="1"/>
  <c r="BU269" i="1"/>
  <c r="BT269" i="1"/>
  <c r="BS269" i="1"/>
  <c r="BR269" i="1"/>
  <c r="BQ269" i="1"/>
  <c r="CM268" i="1"/>
  <c r="CI268" i="1"/>
  <c r="CE268" i="1"/>
  <c r="CH268" i="1" s="1"/>
  <c r="CB268" i="1"/>
  <c r="CK268" i="1" s="1"/>
  <c r="CA268" i="1"/>
  <c r="BY268" i="1"/>
  <c r="BX268" i="1"/>
  <c r="BW268" i="1"/>
  <c r="BV268" i="1"/>
  <c r="BU268" i="1"/>
  <c r="BT268" i="1"/>
  <c r="BS268" i="1"/>
  <c r="BR268" i="1"/>
  <c r="BQ268" i="1"/>
  <c r="CM267" i="1"/>
  <c r="CK267" i="1"/>
  <c r="CI267" i="1"/>
  <c r="CE267" i="1"/>
  <c r="CH267" i="1" s="1"/>
  <c r="CB267" i="1"/>
  <c r="CA267" i="1"/>
  <c r="BY267" i="1"/>
  <c r="BX267" i="1"/>
  <c r="BW267" i="1"/>
  <c r="BV267" i="1"/>
  <c r="BU267" i="1"/>
  <c r="BT267" i="1"/>
  <c r="BS267" i="1"/>
  <c r="BR267" i="1"/>
  <c r="BQ267" i="1"/>
  <c r="CM266" i="1"/>
  <c r="CI266" i="1"/>
  <c r="CE266" i="1"/>
  <c r="CH266" i="1" s="1"/>
  <c r="CB266" i="1"/>
  <c r="CK266" i="1" s="1"/>
  <c r="CA266" i="1"/>
  <c r="BY266" i="1"/>
  <c r="BX266" i="1"/>
  <c r="BW266" i="1"/>
  <c r="BV266" i="1"/>
  <c r="BU266" i="1"/>
  <c r="BT266" i="1"/>
  <c r="BS266" i="1"/>
  <c r="BR266" i="1"/>
  <c r="BQ266" i="1"/>
  <c r="CM265" i="1"/>
  <c r="CI265" i="1"/>
  <c r="CE265" i="1"/>
  <c r="CH265" i="1" s="1"/>
  <c r="CB265" i="1"/>
  <c r="CK265" i="1" s="1"/>
  <c r="CA265" i="1"/>
  <c r="BY265" i="1"/>
  <c r="BX265" i="1"/>
  <c r="BW265" i="1"/>
  <c r="BV265" i="1"/>
  <c r="BU265" i="1"/>
  <c r="BT265" i="1"/>
  <c r="BS265" i="1"/>
  <c r="BR265" i="1"/>
  <c r="BQ265" i="1"/>
  <c r="CM264" i="1"/>
  <c r="CI264" i="1"/>
  <c r="CE264" i="1"/>
  <c r="CH264" i="1" s="1"/>
  <c r="CB264" i="1"/>
  <c r="CK264" i="1" s="1"/>
  <c r="CA264" i="1"/>
  <c r="BY264" i="1"/>
  <c r="BX264" i="1"/>
  <c r="BW264" i="1"/>
  <c r="BV264" i="1"/>
  <c r="BU264" i="1"/>
  <c r="BT264" i="1"/>
  <c r="BS264" i="1"/>
  <c r="BR264" i="1"/>
  <c r="BQ264" i="1"/>
  <c r="CM263" i="1"/>
  <c r="CI263" i="1"/>
  <c r="CE263" i="1"/>
  <c r="CH263" i="1" s="1"/>
  <c r="CB263" i="1"/>
  <c r="CK263" i="1" s="1"/>
  <c r="CA263" i="1"/>
  <c r="CJ263" i="1" s="1"/>
  <c r="BY263" i="1"/>
  <c r="BX263" i="1"/>
  <c r="BW263" i="1"/>
  <c r="BV263" i="1"/>
  <c r="BU263" i="1"/>
  <c r="BT263" i="1"/>
  <c r="BS263" i="1"/>
  <c r="BR263" i="1"/>
  <c r="BQ263" i="1"/>
  <c r="CM262" i="1"/>
  <c r="CI262" i="1"/>
  <c r="CE262" i="1"/>
  <c r="CH262" i="1" s="1"/>
  <c r="CB262" i="1"/>
  <c r="CK262" i="1" s="1"/>
  <c r="CA262" i="1"/>
  <c r="BY262" i="1"/>
  <c r="BX262" i="1"/>
  <c r="BW262" i="1"/>
  <c r="BV262" i="1"/>
  <c r="BU262" i="1"/>
  <c r="BT262" i="1"/>
  <c r="BS262" i="1"/>
  <c r="BR262" i="1"/>
  <c r="BQ262" i="1"/>
  <c r="CM261" i="1"/>
  <c r="CI261" i="1"/>
  <c r="CE261" i="1"/>
  <c r="CH261" i="1" s="1"/>
  <c r="CB261" i="1"/>
  <c r="CK261" i="1" s="1"/>
  <c r="CA261" i="1"/>
  <c r="BY261" i="1"/>
  <c r="BX261" i="1"/>
  <c r="BW261" i="1"/>
  <c r="BV261" i="1"/>
  <c r="BU261" i="1"/>
  <c r="BT261" i="1"/>
  <c r="BS261" i="1"/>
  <c r="BR261" i="1"/>
  <c r="BQ261" i="1"/>
  <c r="CM260" i="1"/>
  <c r="CI260" i="1"/>
  <c r="CE260" i="1"/>
  <c r="CH260" i="1" s="1"/>
  <c r="CB260" i="1"/>
  <c r="CK260" i="1" s="1"/>
  <c r="CA260" i="1"/>
  <c r="BY260" i="1"/>
  <c r="BX260" i="1"/>
  <c r="BW260" i="1"/>
  <c r="BV260" i="1"/>
  <c r="BU260" i="1"/>
  <c r="BT260" i="1"/>
  <c r="BS260" i="1"/>
  <c r="BR260" i="1"/>
  <c r="BQ260" i="1"/>
  <c r="CM259" i="1"/>
  <c r="CI259" i="1"/>
  <c r="CE259" i="1"/>
  <c r="CH259" i="1" s="1"/>
  <c r="CB259" i="1"/>
  <c r="CK259" i="1" s="1"/>
  <c r="CA259" i="1"/>
  <c r="CJ259" i="1" s="1"/>
  <c r="BY259" i="1"/>
  <c r="BX259" i="1"/>
  <c r="BW259" i="1"/>
  <c r="BV259" i="1"/>
  <c r="BU259" i="1"/>
  <c r="BT259" i="1"/>
  <c r="BS259" i="1"/>
  <c r="BR259" i="1"/>
  <c r="BQ259" i="1"/>
  <c r="CM258" i="1"/>
  <c r="CI258" i="1"/>
  <c r="CE258" i="1"/>
  <c r="CH258" i="1" s="1"/>
  <c r="CB258" i="1"/>
  <c r="CK258" i="1" s="1"/>
  <c r="CA258" i="1"/>
  <c r="BY258" i="1"/>
  <c r="BX258" i="1"/>
  <c r="BW258" i="1"/>
  <c r="BV258" i="1"/>
  <c r="BU258" i="1"/>
  <c r="BT258" i="1"/>
  <c r="BS258" i="1"/>
  <c r="BR258" i="1"/>
  <c r="BQ258" i="1"/>
  <c r="CM257" i="1"/>
  <c r="CI257" i="1"/>
  <c r="CE257" i="1"/>
  <c r="CH257" i="1" s="1"/>
  <c r="CB257" i="1"/>
  <c r="CK257" i="1" s="1"/>
  <c r="CA257" i="1"/>
  <c r="BY257" i="1"/>
  <c r="BX257" i="1"/>
  <c r="BW257" i="1"/>
  <c r="BV257" i="1"/>
  <c r="BU257" i="1"/>
  <c r="BT257" i="1"/>
  <c r="BS257" i="1"/>
  <c r="BR257" i="1"/>
  <c r="BQ257" i="1"/>
  <c r="CM256" i="1"/>
  <c r="CI256" i="1"/>
  <c r="CE256" i="1"/>
  <c r="CH256" i="1" s="1"/>
  <c r="CB256" i="1"/>
  <c r="CK256" i="1" s="1"/>
  <c r="CA256" i="1"/>
  <c r="BY256" i="1"/>
  <c r="BX256" i="1"/>
  <c r="BW256" i="1"/>
  <c r="BV256" i="1"/>
  <c r="BU256" i="1"/>
  <c r="BT256" i="1"/>
  <c r="BS256" i="1"/>
  <c r="BR256" i="1"/>
  <c r="BQ256" i="1"/>
  <c r="CM255" i="1"/>
  <c r="CI255" i="1"/>
  <c r="CE255" i="1"/>
  <c r="CH255" i="1" s="1"/>
  <c r="CB255" i="1"/>
  <c r="CK255" i="1" s="1"/>
  <c r="CA255" i="1"/>
  <c r="CJ255" i="1" s="1"/>
  <c r="BY255" i="1"/>
  <c r="BX255" i="1"/>
  <c r="BW255" i="1"/>
  <c r="BV255" i="1"/>
  <c r="BU255" i="1"/>
  <c r="BT255" i="1"/>
  <c r="BS255" i="1"/>
  <c r="BR255" i="1"/>
  <c r="BQ255" i="1"/>
  <c r="CM254" i="1"/>
  <c r="CI254" i="1"/>
  <c r="CE254" i="1"/>
  <c r="CH254" i="1" s="1"/>
  <c r="CB254" i="1"/>
  <c r="CK254" i="1" s="1"/>
  <c r="CA254" i="1"/>
  <c r="CJ254" i="1" s="1"/>
  <c r="BY254" i="1"/>
  <c r="BX254" i="1"/>
  <c r="BW254" i="1"/>
  <c r="BV254" i="1"/>
  <c r="BU254" i="1"/>
  <c r="BT254" i="1"/>
  <c r="BS254" i="1"/>
  <c r="BR254" i="1"/>
  <c r="BQ254" i="1"/>
  <c r="CM253" i="1"/>
  <c r="CI253" i="1"/>
  <c r="CE253" i="1"/>
  <c r="CH253" i="1" s="1"/>
  <c r="CB253" i="1"/>
  <c r="CK253" i="1" s="1"/>
  <c r="CA253" i="1"/>
  <c r="BY253" i="1"/>
  <c r="BX253" i="1"/>
  <c r="BW253" i="1"/>
  <c r="BV253" i="1"/>
  <c r="BU253" i="1"/>
  <c r="BT253" i="1"/>
  <c r="BS253" i="1"/>
  <c r="BR253" i="1"/>
  <c r="BQ253" i="1"/>
  <c r="CM252" i="1"/>
  <c r="CI252" i="1"/>
  <c r="CE252" i="1"/>
  <c r="CH252" i="1" s="1"/>
  <c r="CB252" i="1"/>
  <c r="CK252" i="1" s="1"/>
  <c r="CA252" i="1"/>
  <c r="CJ252" i="1" s="1"/>
  <c r="BY252" i="1"/>
  <c r="BX252" i="1"/>
  <c r="BW252" i="1"/>
  <c r="BV252" i="1"/>
  <c r="BU252" i="1"/>
  <c r="BT252" i="1"/>
  <c r="BS252" i="1"/>
  <c r="BR252" i="1"/>
  <c r="BQ252" i="1"/>
  <c r="CM251" i="1"/>
  <c r="CI251" i="1"/>
  <c r="CE251" i="1"/>
  <c r="CH251" i="1" s="1"/>
  <c r="CB251" i="1"/>
  <c r="CK251" i="1" s="1"/>
  <c r="CA251" i="1"/>
  <c r="BY251" i="1"/>
  <c r="BX251" i="1"/>
  <c r="BW251" i="1"/>
  <c r="BV251" i="1"/>
  <c r="BU251" i="1"/>
  <c r="BT251" i="1"/>
  <c r="BS251" i="1"/>
  <c r="BR251" i="1"/>
  <c r="BQ251" i="1"/>
  <c r="CC250" i="1"/>
  <c r="CB250" i="1"/>
  <c r="A250" i="1"/>
  <c r="CM249" i="1"/>
  <c r="CI249" i="1"/>
  <c r="CE249" i="1"/>
  <c r="CH249" i="1" s="1"/>
  <c r="CB249" i="1"/>
  <c r="CK249" i="1" s="1"/>
  <c r="CA249" i="1"/>
  <c r="BY249" i="1"/>
  <c r="BX249" i="1"/>
  <c r="BW249" i="1"/>
  <c r="BV249" i="1"/>
  <c r="BU249" i="1"/>
  <c r="BT249" i="1"/>
  <c r="BS249" i="1"/>
  <c r="BR249" i="1"/>
  <c r="BQ249" i="1"/>
  <c r="CM248" i="1"/>
  <c r="CI248" i="1"/>
  <c r="CE248" i="1"/>
  <c r="CH248" i="1" s="1"/>
  <c r="CB248" i="1"/>
  <c r="CK248" i="1" s="1"/>
  <c r="CA248" i="1"/>
  <c r="CJ248" i="1" s="1"/>
  <c r="BY248" i="1"/>
  <c r="BX248" i="1"/>
  <c r="BW248" i="1"/>
  <c r="BV248" i="1"/>
  <c r="BU248" i="1"/>
  <c r="BT248" i="1"/>
  <c r="BS248" i="1"/>
  <c r="BR248" i="1"/>
  <c r="BQ248" i="1"/>
  <c r="CM247" i="1"/>
  <c r="CI247" i="1"/>
  <c r="CE247" i="1"/>
  <c r="CH247" i="1" s="1"/>
  <c r="CB247" i="1"/>
  <c r="CK247" i="1" s="1"/>
  <c r="CA247" i="1"/>
  <c r="BY247" i="1"/>
  <c r="BX247" i="1"/>
  <c r="BW247" i="1"/>
  <c r="BV247" i="1"/>
  <c r="BU247" i="1"/>
  <c r="BT247" i="1"/>
  <c r="BS247" i="1"/>
  <c r="BR247" i="1"/>
  <c r="BQ247" i="1"/>
  <c r="CM246" i="1"/>
  <c r="CI246" i="1"/>
  <c r="CE246" i="1"/>
  <c r="CH246" i="1" s="1"/>
  <c r="CB246" i="1"/>
  <c r="CK246" i="1" s="1"/>
  <c r="CA246" i="1"/>
  <c r="CJ246" i="1" s="1"/>
  <c r="BY246" i="1"/>
  <c r="BX246" i="1"/>
  <c r="BW246" i="1"/>
  <c r="BV246" i="1"/>
  <c r="BU246" i="1"/>
  <c r="BT246" i="1"/>
  <c r="BS246" i="1"/>
  <c r="BR246" i="1"/>
  <c r="BQ246" i="1"/>
  <c r="CM245" i="1"/>
  <c r="CI245" i="1"/>
  <c r="CE245" i="1"/>
  <c r="CH245" i="1" s="1"/>
  <c r="CB245" i="1"/>
  <c r="CK245" i="1" s="1"/>
  <c r="CA245" i="1"/>
  <c r="BY245" i="1"/>
  <c r="BX245" i="1"/>
  <c r="BW245" i="1"/>
  <c r="BW243" i="1" s="1"/>
  <c r="BV245" i="1"/>
  <c r="BU245" i="1"/>
  <c r="BT245" i="1"/>
  <c r="BS245" i="1"/>
  <c r="BR245" i="1"/>
  <c r="BQ245" i="1"/>
  <c r="CM244" i="1"/>
  <c r="CI244" i="1"/>
  <c r="CE244" i="1"/>
  <c r="CH244" i="1" s="1"/>
  <c r="CB244" i="1"/>
  <c r="CA244" i="1"/>
  <c r="CJ244" i="1" s="1"/>
  <c r="BY244" i="1"/>
  <c r="BX244" i="1"/>
  <c r="BW244" i="1"/>
  <c r="BV244" i="1"/>
  <c r="BU244" i="1"/>
  <c r="BT244" i="1"/>
  <c r="BS244" i="1"/>
  <c r="BR244" i="1"/>
  <c r="BQ244" i="1"/>
  <c r="CC243" i="1"/>
  <c r="A243" i="1"/>
  <c r="CM242" i="1"/>
  <c r="CI242" i="1"/>
  <c r="CE242" i="1"/>
  <c r="CH242" i="1" s="1"/>
  <c r="CB242" i="1"/>
  <c r="CK242" i="1" s="1"/>
  <c r="CA242" i="1"/>
  <c r="BY242" i="1"/>
  <c r="BX242" i="1"/>
  <c r="BW242" i="1"/>
  <c r="BV242" i="1"/>
  <c r="BU242" i="1"/>
  <c r="BT242" i="1"/>
  <c r="BS242" i="1"/>
  <c r="BR242" i="1"/>
  <c r="BQ242" i="1"/>
  <c r="F242" i="1"/>
  <c r="CM241" i="1"/>
  <c r="CI241" i="1"/>
  <c r="CE241" i="1"/>
  <c r="CH241" i="1" s="1"/>
  <c r="CB241" i="1"/>
  <c r="CK241" i="1" s="1"/>
  <c r="CA241" i="1"/>
  <c r="BY241" i="1"/>
  <c r="BX241" i="1"/>
  <c r="BW241" i="1"/>
  <c r="BV241" i="1"/>
  <c r="BU241" i="1"/>
  <c r="BT241" i="1"/>
  <c r="BS241" i="1"/>
  <c r="BR241" i="1"/>
  <c r="BQ241" i="1"/>
  <c r="F241" i="1"/>
  <c r="CM240" i="1"/>
  <c r="CI240" i="1"/>
  <c r="CE240" i="1"/>
  <c r="CH240" i="1" s="1"/>
  <c r="CB240" i="1"/>
  <c r="CK240" i="1" s="1"/>
  <c r="CA240" i="1"/>
  <c r="BY240" i="1"/>
  <c r="BX240" i="1"/>
  <c r="BW240" i="1"/>
  <c r="BV240" i="1"/>
  <c r="BU240" i="1"/>
  <c r="BT240" i="1"/>
  <c r="BS240" i="1"/>
  <c r="BR240" i="1"/>
  <c r="BQ240" i="1"/>
  <c r="F240" i="1"/>
  <c r="CM239" i="1"/>
  <c r="CI239" i="1"/>
  <c r="CE239" i="1"/>
  <c r="CH239" i="1" s="1"/>
  <c r="CB239" i="1"/>
  <c r="CK239" i="1" s="1"/>
  <c r="CA239" i="1"/>
  <c r="BY239" i="1"/>
  <c r="BX239" i="1"/>
  <c r="BW239" i="1"/>
  <c r="BV239" i="1"/>
  <c r="BU239" i="1"/>
  <c r="BT239" i="1"/>
  <c r="BS239" i="1"/>
  <c r="BR239" i="1"/>
  <c r="BQ239" i="1"/>
  <c r="F239" i="1"/>
  <c r="CM238" i="1"/>
  <c r="CI238" i="1"/>
  <c r="CE238" i="1"/>
  <c r="CH238" i="1" s="1"/>
  <c r="CB238" i="1"/>
  <c r="CK238" i="1" s="1"/>
  <c r="CA238" i="1"/>
  <c r="BY238" i="1"/>
  <c r="BX238" i="1"/>
  <c r="BW238" i="1"/>
  <c r="BV238" i="1"/>
  <c r="BU238" i="1"/>
  <c r="BT238" i="1"/>
  <c r="BS238" i="1"/>
  <c r="BR238" i="1"/>
  <c r="BQ238" i="1"/>
  <c r="F238" i="1"/>
  <c r="CM237" i="1"/>
  <c r="CI237" i="1"/>
  <c r="CE237" i="1"/>
  <c r="CH237" i="1" s="1"/>
  <c r="CB237" i="1"/>
  <c r="CK237" i="1" s="1"/>
  <c r="CA237" i="1"/>
  <c r="BY237" i="1"/>
  <c r="BX237" i="1"/>
  <c r="BW237" i="1"/>
  <c r="BV237" i="1"/>
  <c r="BU237" i="1"/>
  <c r="BT237" i="1"/>
  <c r="BS237" i="1"/>
  <c r="BR237" i="1"/>
  <c r="BQ237" i="1"/>
  <c r="F237" i="1"/>
  <c r="CM236" i="1"/>
  <c r="CI236" i="1"/>
  <c r="CE236" i="1"/>
  <c r="CH236" i="1" s="1"/>
  <c r="CB236" i="1"/>
  <c r="CK236" i="1" s="1"/>
  <c r="CA236" i="1"/>
  <c r="BY236" i="1"/>
  <c r="BX236" i="1"/>
  <c r="BW236" i="1"/>
  <c r="BV236" i="1"/>
  <c r="BU236" i="1"/>
  <c r="BT236" i="1"/>
  <c r="BS236" i="1"/>
  <c r="BR236" i="1"/>
  <c r="BQ236" i="1"/>
  <c r="F236" i="1"/>
  <c r="CM235" i="1"/>
  <c r="CI235" i="1"/>
  <c r="CE235" i="1"/>
  <c r="CH235" i="1" s="1"/>
  <c r="CB235" i="1"/>
  <c r="CK235" i="1" s="1"/>
  <c r="CA235" i="1"/>
  <c r="BY235" i="1"/>
  <c r="BX235" i="1"/>
  <c r="BW235" i="1"/>
  <c r="BV235" i="1"/>
  <c r="BU235" i="1"/>
  <c r="BT235" i="1"/>
  <c r="BS235" i="1"/>
  <c r="BR235" i="1"/>
  <c r="BQ235" i="1"/>
  <c r="F235" i="1"/>
  <c r="CM234" i="1"/>
  <c r="CI234" i="1"/>
  <c r="CE234" i="1"/>
  <c r="CH234" i="1" s="1"/>
  <c r="CB234" i="1"/>
  <c r="CK234" i="1" s="1"/>
  <c r="CA234" i="1"/>
  <c r="BY234" i="1"/>
  <c r="BX234" i="1"/>
  <c r="BW234" i="1"/>
  <c r="BV234" i="1"/>
  <c r="BU234" i="1"/>
  <c r="BT234" i="1"/>
  <c r="BS234" i="1"/>
  <c r="BR234" i="1"/>
  <c r="BQ234" i="1"/>
  <c r="F234" i="1"/>
  <c r="CM233" i="1"/>
  <c r="CI233" i="1"/>
  <c r="CE233" i="1"/>
  <c r="CH233" i="1" s="1"/>
  <c r="CB233" i="1"/>
  <c r="CK233" i="1" s="1"/>
  <c r="CA233" i="1"/>
  <c r="BY233" i="1"/>
  <c r="BX233" i="1"/>
  <c r="BW233" i="1"/>
  <c r="BV233" i="1"/>
  <c r="BU233" i="1"/>
  <c r="BT233" i="1"/>
  <c r="BS233" i="1"/>
  <c r="BR233" i="1"/>
  <c r="BQ233" i="1"/>
  <c r="CM232" i="1"/>
  <c r="CI232" i="1"/>
  <c r="CE232" i="1"/>
  <c r="CH232" i="1" s="1"/>
  <c r="CB232" i="1"/>
  <c r="CK232" i="1" s="1"/>
  <c r="CA232" i="1"/>
  <c r="BY232" i="1"/>
  <c r="BX232" i="1"/>
  <c r="BW232" i="1"/>
  <c r="BV232" i="1"/>
  <c r="BU232" i="1"/>
  <c r="BT232" i="1"/>
  <c r="BS232" i="1"/>
  <c r="BR232" i="1"/>
  <c r="BQ232" i="1"/>
  <c r="CM231" i="1"/>
  <c r="CI231" i="1"/>
  <c r="CE231" i="1"/>
  <c r="CH231" i="1" s="1"/>
  <c r="CB231" i="1"/>
  <c r="CK231" i="1" s="1"/>
  <c r="CA231" i="1"/>
  <c r="BY231" i="1"/>
  <c r="BX231" i="1"/>
  <c r="BW231" i="1"/>
  <c r="BV231" i="1"/>
  <c r="BU231" i="1"/>
  <c r="BT231" i="1"/>
  <c r="BS231" i="1"/>
  <c r="BR231" i="1"/>
  <c r="BQ231" i="1"/>
  <c r="CM230" i="1"/>
  <c r="CI230" i="1"/>
  <c r="CE230" i="1"/>
  <c r="CH230" i="1" s="1"/>
  <c r="CB230" i="1"/>
  <c r="CK230" i="1" s="1"/>
  <c r="CA230" i="1"/>
  <c r="BY230" i="1"/>
  <c r="BX230" i="1"/>
  <c r="BW230" i="1"/>
  <c r="BV230" i="1"/>
  <c r="BU230" i="1"/>
  <c r="BT230" i="1"/>
  <c r="BS230" i="1"/>
  <c r="BR230" i="1"/>
  <c r="BQ230" i="1"/>
  <c r="CM229" i="1"/>
  <c r="CI229" i="1"/>
  <c r="CE229" i="1"/>
  <c r="CH229" i="1" s="1"/>
  <c r="CB229" i="1"/>
  <c r="CK229" i="1" s="1"/>
  <c r="CA229" i="1"/>
  <c r="BY229" i="1"/>
  <c r="BX229" i="1"/>
  <c r="BW229" i="1"/>
  <c r="BV229" i="1"/>
  <c r="BU229" i="1"/>
  <c r="BT229" i="1"/>
  <c r="BS229" i="1"/>
  <c r="BR229" i="1"/>
  <c r="BQ229" i="1"/>
  <c r="CM228" i="1"/>
  <c r="CI228" i="1"/>
  <c r="CE228" i="1"/>
  <c r="CH228" i="1" s="1"/>
  <c r="CB228" i="1"/>
  <c r="CK228" i="1" s="1"/>
  <c r="CA228" i="1"/>
  <c r="BY228" i="1"/>
  <c r="BX228" i="1"/>
  <c r="BW228" i="1"/>
  <c r="BV228" i="1"/>
  <c r="BU228" i="1"/>
  <c r="BT228" i="1"/>
  <c r="BS228" i="1"/>
  <c r="BR228" i="1"/>
  <c r="BQ228" i="1"/>
  <c r="CM227" i="1"/>
  <c r="CI227" i="1"/>
  <c r="CE227" i="1"/>
  <c r="CH227" i="1" s="1"/>
  <c r="CB227" i="1"/>
  <c r="CK227" i="1" s="1"/>
  <c r="CA227" i="1"/>
  <c r="BY227" i="1"/>
  <c r="BX227" i="1"/>
  <c r="BW227" i="1"/>
  <c r="BV227" i="1"/>
  <c r="BU227" i="1"/>
  <c r="BT227" i="1"/>
  <c r="BS227" i="1"/>
  <c r="BR227" i="1"/>
  <c r="BQ227" i="1"/>
  <c r="CM226" i="1"/>
  <c r="CI226" i="1"/>
  <c r="CE226" i="1"/>
  <c r="CH226" i="1" s="1"/>
  <c r="CB226" i="1"/>
  <c r="CK226" i="1" s="1"/>
  <c r="CA226" i="1"/>
  <c r="BY226" i="1"/>
  <c r="BX226" i="1"/>
  <c r="BW226" i="1"/>
  <c r="BV226" i="1"/>
  <c r="BU226" i="1"/>
  <c r="BT226" i="1"/>
  <c r="BS226" i="1"/>
  <c r="BR226" i="1"/>
  <c r="BQ226" i="1"/>
  <c r="CM225" i="1"/>
  <c r="CI225" i="1"/>
  <c r="CE225" i="1"/>
  <c r="CH225" i="1" s="1"/>
  <c r="CB225" i="1"/>
  <c r="CK225" i="1" s="1"/>
  <c r="CA225" i="1"/>
  <c r="BY225" i="1"/>
  <c r="BX225" i="1"/>
  <c r="BW225" i="1"/>
  <c r="BV225" i="1"/>
  <c r="BU225" i="1"/>
  <c r="BT225" i="1"/>
  <c r="BS225" i="1"/>
  <c r="BR225" i="1"/>
  <c r="BQ225" i="1"/>
  <c r="CM224" i="1"/>
  <c r="CI224" i="1"/>
  <c r="CE224" i="1"/>
  <c r="CH224" i="1" s="1"/>
  <c r="CB224" i="1"/>
  <c r="CK224" i="1" s="1"/>
  <c r="CA224" i="1"/>
  <c r="BY224" i="1"/>
  <c r="BX224" i="1"/>
  <c r="BW224" i="1"/>
  <c r="BV224" i="1"/>
  <c r="BU224" i="1"/>
  <c r="BT224" i="1"/>
  <c r="BS224" i="1"/>
  <c r="BR224" i="1"/>
  <c r="BQ224" i="1"/>
  <c r="CM223" i="1"/>
  <c r="CI223" i="1"/>
  <c r="CE223" i="1"/>
  <c r="CH223" i="1" s="1"/>
  <c r="CB223" i="1"/>
  <c r="CK223" i="1" s="1"/>
  <c r="CA223" i="1"/>
  <c r="BY223" i="1"/>
  <c r="BX223" i="1"/>
  <c r="BW223" i="1"/>
  <c r="BV223" i="1"/>
  <c r="BU223" i="1"/>
  <c r="BT223" i="1"/>
  <c r="BS223" i="1"/>
  <c r="BR223" i="1"/>
  <c r="BQ223" i="1"/>
  <c r="CM222" i="1"/>
  <c r="CI222" i="1"/>
  <c r="CE222" i="1"/>
  <c r="CH222" i="1" s="1"/>
  <c r="CB222" i="1"/>
  <c r="CK222" i="1" s="1"/>
  <c r="CA222" i="1"/>
  <c r="BY222" i="1"/>
  <c r="BX222" i="1"/>
  <c r="BW222" i="1"/>
  <c r="BV222" i="1"/>
  <c r="BU222" i="1"/>
  <c r="BT222" i="1"/>
  <c r="BS222" i="1"/>
  <c r="BR222" i="1"/>
  <c r="BQ222" i="1"/>
  <c r="CM221" i="1"/>
  <c r="CI221" i="1"/>
  <c r="CE221" i="1"/>
  <c r="CH221" i="1" s="1"/>
  <c r="CB221" i="1"/>
  <c r="CK221" i="1" s="1"/>
  <c r="CA221" i="1"/>
  <c r="BY221" i="1"/>
  <c r="BX221" i="1"/>
  <c r="BW221" i="1"/>
  <c r="BV221" i="1"/>
  <c r="BU221" i="1"/>
  <c r="BT221" i="1"/>
  <c r="BS221" i="1"/>
  <c r="BR221" i="1"/>
  <c r="BQ221" i="1"/>
  <c r="CM220" i="1"/>
  <c r="CI220" i="1"/>
  <c r="CE220" i="1"/>
  <c r="CH220" i="1" s="1"/>
  <c r="CB220" i="1"/>
  <c r="CK220" i="1" s="1"/>
  <c r="CA220" i="1"/>
  <c r="BY220" i="1"/>
  <c r="BX220" i="1"/>
  <c r="BW220" i="1"/>
  <c r="BV220" i="1"/>
  <c r="BU220" i="1"/>
  <c r="BT220" i="1"/>
  <c r="BS220" i="1"/>
  <c r="BR220" i="1"/>
  <c r="BQ220" i="1"/>
  <c r="CM219" i="1"/>
  <c r="CI219" i="1"/>
  <c r="CE219" i="1"/>
  <c r="CH219" i="1" s="1"/>
  <c r="CB219" i="1"/>
  <c r="CK219" i="1" s="1"/>
  <c r="CA219" i="1"/>
  <c r="BY219" i="1"/>
  <c r="BX219" i="1"/>
  <c r="BW219" i="1"/>
  <c r="BV219" i="1"/>
  <c r="BU219" i="1"/>
  <c r="BT219" i="1"/>
  <c r="BS219" i="1"/>
  <c r="BR219" i="1"/>
  <c r="BQ219" i="1"/>
  <c r="CM218" i="1"/>
  <c r="CI218" i="1"/>
  <c r="CE218" i="1"/>
  <c r="CH218" i="1" s="1"/>
  <c r="CB218" i="1"/>
  <c r="CK218" i="1" s="1"/>
  <c r="CA218" i="1"/>
  <c r="CJ218" i="1" s="1"/>
  <c r="BY218" i="1"/>
  <c r="BX218" i="1"/>
  <c r="BW218" i="1"/>
  <c r="BV218" i="1"/>
  <c r="BU218" i="1"/>
  <c r="BT218" i="1"/>
  <c r="BS218" i="1"/>
  <c r="BR218" i="1"/>
  <c r="BQ218" i="1"/>
  <c r="CM217" i="1"/>
  <c r="CI217" i="1"/>
  <c r="CE217" i="1"/>
  <c r="CH217" i="1" s="1"/>
  <c r="CB217" i="1"/>
  <c r="CK217" i="1" s="1"/>
  <c r="CA217" i="1"/>
  <c r="BY217" i="1"/>
  <c r="BX217" i="1"/>
  <c r="BW217" i="1"/>
  <c r="BV217" i="1"/>
  <c r="BU217" i="1"/>
  <c r="BT217" i="1"/>
  <c r="BS217" i="1"/>
  <c r="BR217" i="1"/>
  <c r="BQ217" i="1"/>
  <c r="CM216" i="1"/>
  <c r="CI216" i="1"/>
  <c r="CE216" i="1"/>
  <c r="CH216" i="1" s="1"/>
  <c r="CB216" i="1"/>
  <c r="CK216" i="1" s="1"/>
  <c r="CA216" i="1"/>
  <c r="BY216" i="1"/>
  <c r="BX216" i="1"/>
  <c r="BW216" i="1"/>
  <c r="BV216" i="1"/>
  <c r="BU216" i="1"/>
  <c r="BT216" i="1"/>
  <c r="BS216" i="1"/>
  <c r="BR216" i="1"/>
  <c r="BQ216" i="1"/>
  <c r="CM215" i="1"/>
  <c r="CI215" i="1"/>
  <c r="CE215" i="1"/>
  <c r="CH215" i="1" s="1"/>
  <c r="CB215" i="1"/>
  <c r="CK215" i="1" s="1"/>
  <c r="CA215" i="1"/>
  <c r="BY215" i="1"/>
  <c r="BX215" i="1"/>
  <c r="BW215" i="1"/>
  <c r="BV215" i="1"/>
  <c r="BU215" i="1"/>
  <c r="BT215" i="1"/>
  <c r="BS215" i="1"/>
  <c r="BR215" i="1"/>
  <c r="BQ215" i="1"/>
  <c r="CM214" i="1"/>
  <c r="CI214" i="1"/>
  <c r="CE214" i="1"/>
  <c r="CH214" i="1" s="1"/>
  <c r="CB214" i="1"/>
  <c r="CK214" i="1" s="1"/>
  <c r="CA214" i="1"/>
  <c r="BY214" i="1"/>
  <c r="BX214" i="1"/>
  <c r="BW214" i="1"/>
  <c r="BV214" i="1"/>
  <c r="BU214" i="1"/>
  <c r="BT214" i="1"/>
  <c r="BS214" i="1"/>
  <c r="BR214" i="1"/>
  <c r="BQ214" i="1"/>
  <c r="CM213" i="1"/>
  <c r="CI213" i="1"/>
  <c r="CE213" i="1"/>
  <c r="CH213" i="1" s="1"/>
  <c r="CB213" i="1"/>
  <c r="CK213" i="1" s="1"/>
  <c r="CA213" i="1"/>
  <c r="BY213" i="1"/>
  <c r="BX213" i="1"/>
  <c r="BW213" i="1"/>
  <c r="BV213" i="1"/>
  <c r="BU213" i="1"/>
  <c r="BT213" i="1"/>
  <c r="BS213" i="1"/>
  <c r="BR213" i="1"/>
  <c r="BQ213" i="1"/>
  <c r="CM212" i="1"/>
  <c r="CI212" i="1"/>
  <c r="CE212" i="1"/>
  <c r="CH212" i="1" s="1"/>
  <c r="CB212" i="1"/>
  <c r="CK212" i="1" s="1"/>
  <c r="CA212" i="1"/>
  <c r="BY212" i="1"/>
  <c r="BX212" i="1"/>
  <c r="BW212" i="1"/>
  <c r="BV212" i="1"/>
  <c r="BU212" i="1"/>
  <c r="BT212" i="1"/>
  <c r="BS212" i="1"/>
  <c r="BR212" i="1"/>
  <c r="BQ212" i="1"/>
  <c r="CM211" i="1"/>
  <c r="CI211" i="1"/>
  <c r="CE211" i="1"/>
  <c r="CH211" i="1" s="1"/>
  <c r="CB211" i="1"/>
  <c r="CK211" i="1" s="1"/>
  <c r="CA211" i="1"/>
  <c r="BY211" i="1"/>
  <c r="BX211" i="1"/>
  <c r="BW211" i="1"/>
  <c r="BV211" i="1"/>
  <c r="BU211" i="1"/>
  <c r="BT211" i="1"/>
  <c r="BS211" i="1"/>
  <c r="BR211" i="1"/>
  <c r="BQ211" i="1"/>
  <c r="CM210" i="1"/>
  <c r="CI210" i="1"/>
  <c r="CE210" i="1"/>
  <c r="CH210" i="1" s="1"/>
  <c r="CB210" i="1"/>
  <c r="CK210" i="1" s="1"/>
  <c r="CA210" i="1"/>
  <c r="BY210" i="1"/>
  <c r="BX210" i="1"/>
  <c r="BW210" i="1"/>
  <c r="BV210" i="1"/>
  <c r="BU210" i="1"/>
  <c r="BT210" i="1"/>
  <c r="BS210" i="1"/>
  <c r="BR210" i="1"/>
  <c r="BQ210" i="1"/>
  <c r="CM209" i="1"/>
  <c r="CI209" i="1"/>
  <c r="CE209" i="1"/>
  <c r="CH209" i="1" s="1"/>
  <c r="CB209" i="1"/>
  <c r="CK209" i="1" s="1"/>
  <c r="CA209" i="1"/>
  <c r="BY209" i="1"/>
  <c r="BX209" i="1"/>
  <c r="BW209" i="1"/>
  <c r="BV209" i="1"/>
  <c r="BU209" i="1"/>
  <c r="BT209" i="1"/>
  <c r="BS209" i="1"/>
  <c r="BR209" i="1"/>
  <c r="BQ209" i="1"/>
  <c r="CM208" i="1"/>
  <c r="CI208" i="1"/>
  <c r="CE208" i="1"/>
  <c r="CH208" i="1" s="1"/>
  <c r="CB208" i="1"/>
  <c r="CK208" i="1" s="1"/>
  <c r="CA208" i="1"/>
  <c r="BY208" i="1"/>
  <c r="BX208" i="1"/>
  <c r="BW208" i="1"/>
  <c r="BV208" i="1"/>
  <c r="BU208" i="1"/>
  <c r="BT208" i="1"/>
  <c r="BS208" i="1"/>
  <c r="BR208" i="1"/>
  <c r="BQ208" i="1"/>
  <c r="CM207" i="1"/>
  <c r="CI207" i="1"/>
  <c r="CE207" i="1"/>
  <c r="CH207" i="1" s="1"/>
  <c r="CB207" i="1"/>
  <c r="CK207" i="1" s="1"/>
  <c r="CA207" i="1"/>
  <c r="BY207" i="1"/>
  <c r="BX207" i="1"/>
  <c r="BW207" i="1"/>
  <c r="BV207" i="1"/>
  <c r="BU207" i="1"/>
  <c r="BT207" i="1"/>
  <c r="BS207" i="1"/>
  <c r="BR207" i="1"/>
  <c r="BQ207" i="1"/>
  <c r="CM206" i="1"/>
  <c r="CI206" i="1"/>
  <c r="CE206" i="1"/>
  <c r="CH206" i="1" s="1"/>
  <c r="CB206" i="1"/>
  <c r="CK206" i="1" s="1"/>
  <c r="CA206" i="1"/>
  <c r="BY206" i="1"/>
  <c r="BX206" i="1"/>
  <c r="BW206" i="1"/>
  <c r="BV206" i="1"/>
  <c r="BU206" i="1"/>
  <c r="BT206" i="1"/>
  <c r="BS206" i="1"/>
  <c r="BR206" i="1"/>
  <c r="BQ206" i="1"/>
  <c r="CM205" i="1"/>
  <c r="CI205" i="1"/>
  <c r="CE205" i="1"/>
  <c r="CH205" i="1" s="1"/>
  <c r="CB205" i="1"/>
  <c r="CK205" i="1" s="1"/>
  <c r="CA205" i="1"/>
  <c r="BY205" i="1"/>
  <c r="BX205" i="1"/>
  <c r="BW205" i="1"/>
  <c r="BV205" i="1"/>
  <c r="BU205" i="1"/>
  <c r="BT205" i="1"/>
  <c r="BS205" i="1"/>
  <c r="BR205" i="1"/>
  <c r="BQ205" i="1"/>
  <c r="CM204" i="1"/>
  <c r="CI204" i="1"/>
  <c r="CE204" i="1"/>
  <c r="CH204" i="1" s="1"/>
  <c r="CB204" i="1"/>
  <c r="CK204" i="1" s="1"/>
  <c r="CA204" i="1"/>
  <c r="BY204" i="1"/>
  <c r="BX204" i="1"/>
  <c r="BW204" i="1"/>
  <c r="BV204" i="1"/>
  <c r="BU204" i="1"/>
  <c r="BT204" i="1"/>
  <c r="BS204" i="1"/>
  <c r="BR204" i="1"/>
  <c r="BQ204" i="1"/>
  <c r="CM203" i="1"/>
  <c r="CI203" i="1"/>
  <c r="CE203" i="1"/>
  <c r="CH203" i="1" s="1"/>
  <c r="CB203" i="1"/>
  <c r="CK203" i="1" s="1"/>
  <c r="CA203" i="1"/>
  <c r="BY203" i="1"/>
  <c r="BX203" i="1"/>
  <c r="BW203" i="1"/>
  <c r="BV203" i="1"/>
  <c r="BU203" i="1"/>
  <c r="BT203" i="1"/>
  <c r="BS203" i="1"/>
  <c r="BR203" i="1"/>
  <c r="BQ203" i="1"/>
  <c r="CM202" i="1"/>
  <c r="CI202" i="1"/>
  <c r="CE202" i="1"/>
  <c r="CH202" i="1" s="1"/>
  <c r="CB202" i="1"/>
  <c r="CK202" i="1" s="1"/>
  <c r="CA202" i="1"/>
  <c r="BY202" i="1"/>
  <c r="BX202" i="1"/>
  <c r="BW202" i="1"/>
  <c r="BV202" i="1"/>
  <c r="BU202" i="1"/>
  <c r="BT202" i="1"/>
  <c r="BS202" i="1"/>
  <c r="BR202" i="1"/>
  <c r="BQ202" i="1"/>
  <c r="CM201" i="1"/>
  <c r="CI201" i="1"/>
  <c r="CE201" i="1"/>
  <c r="CB201" i="1"/>
  <c r="CA201" i="1"/>
  <c r="BY201" i="1"/>
  <c r="BX201" i="1"/>
  <c r="BW201" i="1"/>
  <c r="BV201" i="1"/>
  <c r="BU201" i="1"/>
  <c r="BT201" i="1"/>
  <c r="BS201" i="1"/>
  <c r="BR201" i="1"/>
  <c r="BQ201" i="1"/>
  <c r="CC200" i="1"/>
  <c r="A200" i="1"/>
  <c r="CM199" i="1"/>
  <c r="CI199" i="1"/>
  <c r="CE199" i="1"/>
  <c r="CH199" i="1" s="1"/>
  <c r="CB199" i="1"/>
  <c r="CK199" i="1" s="1"/>
  <c r="CA199" i="1"/>
  <c r="BY199" i="1"/>
  <c r="BX199" i="1"/>
  <c r="BW199" i="1"/>
  <c r="BV199" i="1"/>
  <c r="BV195" i="1" s="1"/>
  <c r="BU199" i="1"/>
  <c r="BT199" i="1"/>
  <c r="BS199" i="1"/>
  <c r="BR199" i="1"/>
  <c r="BQ199" i="1"/>
  <c r="F199" i="1"/>
  <c r="CM198" i="1"/>
  <c r="CI198" i="1"/>
  <c r="CE198" i="1"/>
  <c r="CH198" i="1" s="1"/>
  <c r="CB198" i="1"/>
  <c r="CK198" i="1" s="1"/>
  <c r="CA198" i="1"/>
  <c r="BY198" i="1"/>
  <c r="BX198" i="1"/>
  <c r="BW198" i="1"/>
  <c r="BV198" i="1"/>
  <c r="BU198" i="1"/>
  <c r="BT198" i="1"/>
  <c r="BS198" i="1"/>
  <c r="BR198" i="1"/>
  <c r="BQ198" i="1"/>
  <c r="CM197" i="1"/>
  <c r="CI197" i="1"/>
  <c r="CE197" i="1"/>
  <c r="CH197" i="1" s="1"/>
  <c r="CB197" i="1"/>
  <c r="CK197" i="1" s="1"/>
  <c r="CA197" i="1"/>
  <c r="BY197" i="1"/>
  <c r="BX197" i="1"/>
  <c r="BW197" i="1"/>
  <c r="BV197" i="1"/>
  <c r="BU197" i="1"/>
  <c r="BT197" i="1"/>
  <c r="BS197" i="1"/>
  <c r="BR197" i="1"/>
  <c r="BQ197" i="1"/>
  <c r="CM196" i="1"/>
  <c r="CI196" i="1"/>
  <c r="CI195" i="1" s="1"/>
  <c r="CE196" i="1"/>
  <c r="CH196" i="1" s="1"/>
  <c r="CB196" i="1"/>
  <c r="CA196" i="1"/>
  <c r="BY196" i="1"/>
  <c r="BX196" i="1"/>
  <c r="BW196" i="1"/>
  <c r="BV196" i="1"/>
  <c r="BU196" i="1"/>
  <c r="BT196" i="1"/>
  <c r="BS196" i="1"/>
  <c r="BR196" i="1"/>
  <c r="BQ196" i="1"/>
  <c r="CC195" i="1"/>
  <c r="A195" i="1"/>
  <c r="CM194" i="1"/>
  <c r="CI194" i="1"/>
  <c r="CE194" i="1"/>
  <c r="CH194" i="1" s="1"/>
  <c r="CB194" i="1"/>
  <c r="CK194" i="1" s="1"/>
  <c r="CA194" i="1"/>
  <c r="CJ194" i="1" s="1"/>
  <c r="BY194" i="1"/>
  <c r="BX194" i="1"/>
  <c r="BW194" i="1"/>
  <c r="BV194" i="1"/>
  <c r="BU194" i="1"/>
  <c r="BT194" i="1"/>
  <c r="BS194" i="1"/>
  <c r="BR194" i="1"/>
  <c r="BQ194" i="1"/>
  <c r="F194" i="1"/>
  <c r="CM193" i="1"/>
  <c r="CI193" i="1"/>
  <c r="CE193" i="1"/>
  <c r="CH193" i="1" s="1"/>
  <c r="CB193" i="1"/>
  <c r="CK193" i="1" s="1"/>
  <c r="CA193" i="1"/>
  <c r="BY193" i="1"/>
  <c r="BX193" i="1"/>
  <c r="BW193" i="1"/>
  <c r="BV193" i="1"/>
  <c r="BU193" i="1"/>
  <c r="BT193" i="1"/>
  <c r="BS193" i="1"/>
  <c r="BR193" i="1"/>
  <c r="BQ193" i="1"/>
  <c r="F193" i="1"/>
  <c r="CM192" i="1"/>
  <c r="CI192" i="1"/>
  <c r="CE192" i="1"/>
  <c r="CH192" i="1" s="1"/>
  <c r="CB192" i="1"/>
  <c r="CK192" i="1" s="1"/>
  <c r="CA192" i="1"/>
  <c r="BY192" i="1"/>
  <c r="BX192" i="1"/>
  <c r="BW192" i="1"/>
  <c r="BV192" i="1"/>
  <c r="BU192" i="1"/>
  <c r="BT192" i="1"/>
  <c r="BS192" i="1"/>
  <c r="BR192" i="1"/>
  <c r="BQ192" i="1"/>
  <c r="F192" i="1"/>
  <c r="CM191" i="1"/>
  <c r="CI191" i="1"/>
  <c r="CE191" i="1"/>
  <c r="CH191" i="1" s="1"/>
  <c r="CB191" i="1"/>
  <c r="CK191" i="1" s="1"/>
  <c r="CA191" i="1"/>
  <c r="BY191" i="1"/>
  <c r="BX191" i="1"/>
  <c r="BW191" i="1"/>
  <c r="BV191" i="1"/>
  <c r="BU191" i="1"/>
  <c r="BT191" i="1"/>
  <c r="BS191" i="1"/>
  <c r="BR191" i="1"/>
  <c r="BQ191" i="1"/>
  <c r="F191" i="1"/>
  <c r="CM190" i="1"/>
  <c r="CI190" i="1"/>
  <c r="CE190" i="1"/>
  <c r="CH190" i="1" s="1"/>
  <c r="CB190" i="1"/>
  <c r="CK190" i="1" s="1"/>
  <c r="CA190" i="1"/>
  <c r="CJ190" i="1" s="1"/>
  <c r="BY190" i="1"/>
  <c r="BX190" i="1"/>
  <c r="BW190" i="1"/>
  <c r="BV190" i="1"/>
  <c r="BU190" i="1"/>
  <c r="BT190" i="1"/>
  <c r="BS190" i="1"/>
  <c r="BR190" i="1"/>
  <c r="BQ190" i="1"/>
  <c r="F190" i="1"/>
  <c r="CM189" i="1"/>
  <c r="CI189" i="1"/>
  <c r="CE189" i="1"/>
  <c r="CH189" i="1" s="1"/>
  <c r="CB189" i="1"/>
  <c r="CK189" i="1" s="1"/>
  <c r="CA189" i="1"/>
  <c r="BY189" i="1"/>
  <c r="BX189" i="1"/>
  <c r="BW189" i="1"/>
  <c r="BV189" i="1"/>
  <c r="BU189" i="1"/>
  <c r="BT189" i="1"/>
  <c r="BS189" i="1"/>
  <c r="BR189" i="1"/>
  <c r="BQ189" i="1"/>
  <c r="CM188" i="1"/>
  <c r="CI188" i="1"/>
  <c r="CE188" i="1"/>
  <c r="CH188" i="1" s="1"/>
  <c r="CB188" i="1"/>
  <c r="CK188" i="1" s="1"/>
  <c r="CA188" i="1"/>
  <c r="BY188" i="1"/>
  <c r="BX188" i="1"/>
  <c r="BW188" i="1"/>
  <c r="BV188" i="1"/>
  <c r="BU188" i="1"/>
  <c r="BT188" i="1"/>
  <c r="BS188" i="1"/>
  <c r="BR188" i="1"/>
  <c r="BQ188" i="1"/>
  <c r="CM187" i="1"/>
  <c r="CI187" i="1"/>
  <c r="CE187" i="1"/>
  <c r="CH187" i="1" s="1"/>
  <c r="CB187" i="1"/>
  <c r="CK187" i="1" s="1"/>
  <c r="CA187" i="1"/>
  <c r="BY187" i="1"/>
  <c r="BX187" i="1"/>
  <c r="BW187" i="1"/>
  <c r="BV187" i="1"/>
  <c r="BU187" i="1"/>
  <c r="BT187" i="1"/>
  <c r="BS187" i="1"/>
  <c r="BR187" i="1"/>
  <c r="BQ187" i="1"/>
  <c r="CM186" i="1"/>
  <c r="CI186" i="1"/>
  <c r="CE186" i="1"/>
  <c r="CH186" i="1" s="1"/>
  <c r="CB186" i="1"/>
  <c r="CK186" i="1" s="1"/>
  <c r="CA186" i="1"/>
  <c r="BY186" i="1"/>
  <c r="BX186" i="1"/>
  <c r="BW186" i="1"/>
  <c r="BV186" i="1"/>
  <c r="BU186" i="1"/>
  <c r="BT186" i="1"/>
  <c r="BS186" i="1"/>
  <c r="BR186" i="1"/>
  <c r="BQ186" i="1"/>
  <c r="CM185" i="1"/>
  <c r="CI185" i="1"/>
  <c r="CE185" i="1"/>
  <c r="CH185" i="1" s="1"/>
  <c r="CB185" i="1"/>
  <c r="CK185" i="1" s="1"/>
  <c r="CA185" i="1"/>
  <c r="BY185" i="1"/>
  <c r="BX185" i="1"/>
  <c r="BW185" i="1"/>
  <c r="BV185" i="1"/>
  <c r="BU185" i="1"/>
  <c r="BT185" i="1"/>
  <c r="BS185" i="1"/>
  <c r="BR185" i="1"/>
  <c r="BQ185" i="1"/>
  <c r="CM184" i="1"/>
  <c r="CI184" i="1"/>
  <c r="CE184" i="1"/>
  <c r="CH184" i="1" s="1"/>
  <c r="CB184" i="1"/>
  <c r="CK184" i="1" s="1"/>
  <c r="CA184" i="1"/>
  <c r="BY184" i="1"/>
  <c r="BX184" i="1"/>
  <c r="BW184" i="1"/>
  <c r="BV184" i="1"/>
  <c r="BU184" i="1"/>
  <c r="BT184" i="1"/>
  <c r="BS184" i="1"/>
  <c r="BR184" i="1"/>
  <c r="BQ184" i="1"/>
  <c r="CM183" i="1"/>
  <c r="CI183" i="1"/>
  <c r="CE183" i="1"/>
  <c r="CH183" i="1" s="1"/>
  <c r="CB183" i="1"/>
  <c r="CK183" i="1" s="1"/>
  <c r="CA183" i="1"/>
  <c r="BY183" i="1"/>
  <c r="BX183" i="1"/>
  <c r="BW183" i="1"/>
  <c r="BV183" i="1"/>
  <c r="BU183" i="1"/>
  <c r="BT183" i="1"/>
  <c r="BS183" i="1"/>
  <c r="BR183" i="1"/>
  <c r="BQ183" i="1"/>
  <c r="CM182" i="1"/>
  <c r="CI182" i="1"/>
  <c r="CE182" i="1"/>
  <c r="CH182" i="1" s="1"/>
  <c r="CB182" i="1"/>
  <c r="CK182" i="1" s="1"/>
  <c r="CA182" i="1"/>
  <c r="BY182" i="1"/>
  <c r="BX182" i="1"/>
  <c r="BW182" i="1"/>
  <c r="BV182" i="1"/>
  <c r="BU182" i="1"/>
  <c r="BT182" i="1"/>
  <c r="BS182" i="1"/>
  <c r="BR182" i="1"/>
  <c r="BQ182" i="1"/>
  <c r="CM181" i="1"/>
  <c r="CI181" i="1"/>
  <c r="CE181" i="1"/>
  <c r="CH181" i="1" s="1"/>
  <c r="CB181" i="1"/>
  <c r="CK181" i="1" s="1"/>
  <c r="CA181" i="1"/>
  <c r="BY181" i="1"/>
  <c r="BX181" i="1"/>
  <c r="BW181" i="1"/>
  <c r="BV181" i="1"/>
  <c r="BU181" i="1"/>
  <c r="BT181" i="1"/>
  <c r="BS181" i="1"/>
  <c r="BR181" i="1"/>
  <c r="BQ181" i="1"/>
  <c r="CM180" i="1"/>
  <c r="CI180" i="1"/>
  <c r="CE180" i="1"/>
  <c r="CH180" i="1" s="1"/>
  <c r="CB180" i="1"/>
  <c r="CK180" i="1" s="1"/>
  <c r="CA180" i="1"/>
  <c r="BY180" i="1"/>
  <c r="BX180" i="1"/>
  <c r="BW180" i="1"/>
  <c r="BV180" i="1"/>
  <c r="BU180" i="1"/>
  <c r="BT180" i="1"/>
  <c r="BS180" i="1"/>
  <c r="BR180" i="1"/>
  <c r="BQ180" i="1"/>
  <c r="CM179" i="1"/>
  <c r="CI179" i="1"/>
  <c r="CE179" i="1"/>
  <c r="CH179" i="1" s="1"/>
  <c r="CB179" i="1"/>
  <c r="CK179" i="1" s="1"/>
  <c r="CA179" i="1"/>
  <c r="BY179" i="1"/>
  <c r="BX179" i="1"/>
  <c r="BW179" i="1"/>
  <c r="BV179" i="1"/>
  <c r="BU179" i="1"/>
  <c r="BT179" i="1"/>
  <c r="BS179" i="1"/>
  <c r="BR179" i="1"/>
  <c r="BQ179" i="1"/>
  <c r="CM178" i="1"/>
  <c r="CI178" i="1"/>
  <c r="CE178" i="1"/>
  <c r="CH178" i="1" s="1"/>
  <c r="CB178" i="1"/>
  <c r="CK178" i="1" s="1"/>
  <c r="CA178" i="1"/>
  <c r="BY178" i="1"/>
  <c r="BX178" i="1"/>
  <c r="BW178" i="1"/>
  <c r="BV178" i="1"/>
  <c r="BU178" i="1"/>
  <c r="BT178" i="1"/>
  <c r="BS178" i="1"/>
  <c r="BR178" i="1"/>
  <c r="BQ178" i="1"/>
  <c r="CM177" i="1"/>
  <c r="CI177" i="1"/>
  <c r="CE177" i="1"/>
  <c r="CH177" i="1" s="1"/>
  <c r="CB177" i="1"/>
  <c r="CK177" i="1" s="1"/>
  <c r="CA177" i="1"/>
  <c r="BY177" i="1"/>
  <c r="BX177" i="1"/>
  <c r="BW177" i="1"/>
  <c r="BV177" i="1"/>
  <c r="BU177" i="1"/>
  <c r="BT177" i="1"/>
  <c r="BS177" i="1"/>
  <c r="BR177" i="1"/>
  <c r="BQ177" i="1"/>
  <c r="CM176" i="1"/>
  <c r="CI176" i="1"/>
  <c r="CE176" i="1"/>
  <c r="CH176" i="1" s="1"/>
  <c r="CB176" i="1"/>
  <c r="CK176" i="1" s="1"/>
  <c r="CA176" i="1"/>
  <c r="BY176" i="1"/>
  <c r="BX176" i="1"/>
  <c r="BW176" i="1"/>
  <c r="BV176" i="1"/>
  <c r="BU176" i="1"/>
  <c r="BT176" i="1"/>
  <c r="BS176" i="1"/>
  <c r="BR176" i="1"/>
  <c r="BQ176" i="1"/>
  <c r="CM175" i="1"/>
  <c r="CI175" i="1"/>
  <c r="CE175" i="1"/>
  <c r="CH175" i="1" s="1"/>
  <c r="CB175" i="1"/>
  <c r="CK175" i="1" s="1"/>
  <c r="CA175" i="1"/>
  <c r="BY175" i="1"/>
  <c r="BX175" i="1"/>
  <c r="BW175" i="1"/>
  <c r="BV175" i="1"/>
  <c r="BU175" i="1"/>
  <c r="BT175" i="1"/>
  <c r="BS175" i="1"/>
  <c r="BR175" i="1"/>
  <c r="BQ175" i="1"/>
  <c r="CM174" i="1"/>
  <c r="CI174" i="1"/>
  <c r="CE174" i="1"/>
  <c r="CH174" i="1" s="1"/>
  <c r="CB174" i="1"/>
  <c r="CK174" i="1" s="1"/>
  <c r="CA174" i="1"/>
  <c r="BY174" i="1"/>
  <c r="BX174" i="1"/>
  <c r="BW174" i="1"/>
  <c r="BV174" i="1"/>
  <c r="BU174" i="1"/>
  <c r="BT174" i="1"/>
  <c r="BS174" i="1"/>
  <c r="BS172" i="1" s="1"/>
  <c r="BR174" i="1"/>
  <c r="BQ174" i="1"/>
  <c r="CM173" i="1"/>
  <c r="CI173" i="1"/>
  <c r="CE173" i="1"/>
  <c r="CH173" i="1" s="1"/>
  <c r="CB173" i="1"/>
  <c r="CA173" i="1"/>
  <c r="BY173" i="1"/>
  <c r="BY172" i="1" s="1"/>
  <c r="BX173" i="1"/>
  <c r="BW173" i="1"/>
  <c r="BV173" i="1"/>
  <c r="BU173" i="1"/>
  <c r="BT173" i="1"/>
  <c r="BS173" i="1"/>
  <c r="BR173" i="1"/>
  <c r="BQ173" i="1"/>
  <c r="CC172" i="1"/>
  <c r="A172" i="1"/>
  <c r="A171" i="1" s="1"/>
  <c r="CM170" i="1"/>
  <c r="CK170" i="1"/>
  <c r="CI170" i="1"/>
  <c r="CE170" i="1"/>
  <c r="CH170" i="1" s="1"/>
  <c r="CB170" i="1"/>
  <c r="CA170" i="1"/>
  <c r="BY170" i="1"/>
  <c r="BX170" i="1"/>
  <c r="BW170" i="1"/>
  <c r="BV170" i="1"/>
  <c r="BU170" i="1"/>
  <c r="BT170" i="1"/>
  <c r="BS170" i="1"/>
  <c r="BR170" i="1"/>
  <c r="BQ170" i="1"/>
  <c r="CM169" i="1"/>
  <c r="CI169" i="1"/>
  <c r="CE169" i="1"/>
  <c r="CH169" i="1" s="1"/>
  <c r="CB169" i="1"/>
  <c r="CK169" i="1" s="1"/>
  <c r="CA169" i="1"/>
  <c r="BY169" i="1"/>
  <c r="BX169" i="1"/>
  <c r="BW169" i="1"/>
  <c r="BV169" i="1"/>
  <c r="BU169" i="1"/>
  <c r="BT169" i="1"/>
  <c r="BS169" i="1"/>
  <c r="BR169" i="1"/>
  <c r="BQ169" i="1"/>
  <c r="CM168" i="1"/>
  <c r="CI168" i="1"/>
  <c r="CE168" i="1"/>
  <c r="CH168" i="1" s="1"/>
  <c r="CB168" i="1"/>
  <c r="CK168" i="1" s="1"/>
  <c r="CA168" i="1"/>
  <c r="BY168" i="1"/>
  <c r="BX168" i="1"/>
  <c r="BW168" i="1"/>
  <c r="BV168" i="1"/>
  <c r="BU168" i="1"/>
  <c r="BT168" i="1"/>
  <c r="BS168" i="1"/>
  <c r="BR168" i="1"/>
  <c r="BQ168" i="1"/>
  <c r="CM167" i="1"/>
  <c r="CI167" i="1"/>
  <c r="CE167" i="1"/>
  <c r="CH167" i="1" s="1"/>
  <c r="CB167" i="1"/>
  <c r="CK167" i="1" s="1"/>
  <c r="CA167" i="1"/>
  <c r="BY167" i="1"/>
  <c r="BX167" i="1"/>
  <c r="BW167" i="1"/>
  <c r="BV167" i="1"/>
  <c r="BU167" i="1"/>
  <c r="BT167" i="1"/>
  <c r="BS167" i="1"/>
  <c r="BR167" i="1"/>
  <c r="BQ167" i="1"/>
  <c r="CM166" i="1"/>
  <c r="CI166" i="1"/>
  <c r="CE166" i="1"/>
  <c r="CH166" i="1" s="1"/>
  <c r="CB166" i="1"/>
  <c r="CK166" i="1" s="1"/>
  <c r="CA166" i="1"/>
  <c r="BY166" i="1"/>
  <c r="BX166" i="1"/>
  <c r="BW166" i="1"/>
  <c r="BV166" i="1"/>
  <c r="BU166" i="1"/>
  <c r="BT166" i="1"/>
  <c r="BS166" i="1"/>
  <c r="BR166" i="1"/>
  <c r="BQ166" i="1"/>
  <c r="CM165" i="1"/>
  <c r="CI165" i="1"/>
  <c r="CE165" i="1"/>
  <c r="CH165" i="1" s="1"/>
  <c r="CB165" i="1"/>
  <c r="CK165" i="1" s="1"/>
  <c r="CA165" i="1"/>
  <c r="BY165" i="1"/>
  <c r="BX165" i="1"/>
  <c r="BW165" i="1"/>
  <c r="BV165" i="1"/>
  <c r="BU165" i="1"/>
  <c r="BT165" i="1"/>
  <c r="BS165" i="1"/>
  <c r="BR165" i="1"/>
  <c r="BQ165" i="1"/>
  <c r="CM164" i="1"/>
  <c r="CI164" i="1"/>
  <c r="CE164" i="1"/>
  <c r="CH164" i="1" s="1"/>
  <c r="CB164" i="1"/>
  <c r="CK164" i="1" s="1"/>
  <c r="CA164" i="1"/>
  <c r="BY164" i="1"/>
  <c r="BX164" i="1"/>
  <c r="BW164" i="1"/>
  <c r="BV164" i="1"/>
  <c r="BU164" i="1"/>
  <c r="BT164" i="1"/>
  <c r="BS164" i="1"/>
  <c r="BR164" i="1"/>
  <c r="BQ164" i="1"/>
  <c r="CM163" i="1"/>
  <c r="CI163" i="1"/>
  <c r="CE163" i="1"/>
  <c r="CH163" i="1" s="1"/>
  <c r="CB163" i="1"/>
  <c r="CK163" i="1" s="1"/>
  <c r="CA163" i="1"/>
  <c r="BY163" i="1"/>
  <c r="BX163" i="1"/>
  <c r="BW163" i="1"/>
  <c r="BV163" i="1"/>
  <c r="BU163" i="1"/>
  <c r="BT163" i="1"/>
  <c r="BS163" i="1"/>
  <c r="BR163" i="1"/>
  <c r="BQ163" i="1"/>
  <c r="CM162" i="1"/>
  <c r="CI162" i="1"/>
  <c r="CE162" i="1"/>
  <c r="CH162" i="1" s="1"/>
  <c r="CB162" i="1"/>
  <c r="CK162" i="1" s="1"/>
  <c r="CA162" i="1"/>
  <c r="BY162" i="1"/>
  <c r="BX162" i="1"/>
  <c r="BW162" i="1"/>
  <c r="BV162" i="1"/>
  <c r="BU162" i="1"/>
  <c r="BT162" i="1"/>
  <c r="BS162" i="1"/>
  <c r="BR162" i="1"/>
  <c r="BQ162" i="1"/>
  <c r="CM161" i="1"/>
  <c r="CI161" i="1"/>
  <c r="CE161" i="1"/>
  <c r="CH161" i="1" s="1"/>
  <c r="CB161" i="1"/>
  <c r="CK161" i="1" s="1"/>
  <c r="CA161" i="1"/>
  <c r="BY161" i="1"/>
  <c r="BX161" i="1"/>
  <c r="BW161" i="1"/>
  <c r="BV161" i="1"/>
  <c r="BU161" i="1"/>
  <c r="BT161" i="1"/>
  <c r="BS161" i="1"/>
  <c r="BR161" i="1"/>
  <c r="BQ161" i="1"/>
  <c r="CM160" i="1"/>
  <c r="CI160" i="1"/>
  <c r="CE160" i="1"/>
  <c r="CH160" i="1" s="1"/>
  <c r="CB160" i="1"/>
  <c r="CK160" i="1" s="1"/>
  <c r="CA160" i="1"/>
  <c r="BY160" i="1"/>
  <c r="BX160" i="1"/>
  <c r="BW160" i="1"/>
  <c r="BV160" i="1"/>
  <c r="BU160" i="1"/>
  <c r="BT160" i="1"/>
  <c r="BS160" i="1"/>
  <c r="BR160" i="1"/>
  <c r="BQ160" i="1"/>
  <c r="CM159" i="1"/>
  <c r="CI159" i="1"/>
  <c r="CE159" i="1"/>
  <c r="CH159" i="1" s="1"/>
  <c r="CB159" i="1"/>
  <c r="CK159" i="1" s="1"/>
  <c r="CA159" i="1"/>
  <c r="BY159" i="1"/>
  <c r="BX159" i="1"/>
  <c r="BW159" i="1"/>
  <c r="BV159" i="1"/>
  <c r="BU159" i="1"/>
  <c r="BT159" i="1"/>
  <c r="BS159" i="1"/>
  <c r="BR159" i="1"/>
  <c r="BQ159" i="1"/>
  <c r="CM158" i="1"/>
  <c r="CI158" i="1"/>
  <c r="CE158" i="1"/>
  <c r="CH158" i="1" s="1"/>
  <c r="CB158" i="1"/>
  <c r="CK158" i="1" s="1"/>
  <c r="CA158" i="1"/>
  <c r="BY158" i="1"/>
  <c r="BX158" i="1"/>
  <c r="BW158" i="1"/>
  <c r="BV158" i="1"/>
  <c r="BU158" i="1"/>
  <c r="BT158" i="1"/>
  <c r="BS158" i="1"/>
  <c r="BR158" i="1"/>
  <c r="BQ158" i="1"/>
  <c r="CM157" i="1"/>
  <c r="CI157" i="1"/>
  <c r="CE157" i="1"/>
  <c r="CH157" i="1" s="1"/>
  <c r="CB157" i="1"/>
  <c r="CK157" i="1" s="1"/>
  <c r="CA157" i="1"/>
  <c r="BY157" i="1"/>
  <c r="BX157" i="1"/>
  <c r="BW157" i="1"/>
  <c r="BV157" i="1"/>
  <c r="BU157" i="1"/>
  <c r="BT157" i="1"/>
  <c r="BS157" i="1"/>
  <c r="BR157" i="1"/>
  <c r="BQ157" i="1"/>
  <c r="CM156" i="1"/>
  <c r="CI156" i="1"/>
  <c r="CE156" i="1"/>
  <c r="CH156" i="1" s="1"/>
  <c r="CB156" i="1"/>
  <c r="CK156" i="1" s="1"/>
  <c r="CA156" i="1"/>
  <c r="BY156" i="1"/>
  <c r="BX156" i="1"/>
  <c r="BW156" i="1"/>
  <c r="BV156" i="1"/>
  <c r="BU156" i="1"/>
  <c r="BT156" i="1"/>
  <c r="BS156" i="1"/>
  <c r="BR156" i="1"/>
  <c r="BQ156" i="1"/>
  <c r="CM155" i="1"/>
  <c r="CI155" i="1"/>
  <c r="CE155" i="1"/>
  <c r="CH155" i="1" s="1"/>
  <c r="CB155" i="1"/>
  <c r="CK155" i="1" s="1"/>
  <c r="CA155" i="1"/>
  <c r="BY155" i="1"/>
  <c r="BX155" i="1"/>
  <c r="BW155" i="1"/>
  <c r="BV155" i="1"/>
  <c r="BU155" i="1"/>
  <c r="BT155" i="1"/>
  <c r="BS155" i="1"/>
  <c r="BR155" i="1"/>
  <c r="BQ155" i="1"/>
  <c r="CM154" i="1"/>
  <c r="CI154" i="1"/>
  <c r="CE154" i="1"/>
  <c r="CH154" i="1" s="1"/>
  <c r="CB154" i="1"/>
  <c r="CK154" i="1" s="1"/>
  <c r="CA154" i="1"/>
  <c r="BY154" i="1"/>
  <c r="BX154" i="1"/>
  <c r="BW154" i="1"/>
  <c r="BV154" i="1"/>
  <c r="BU154" i="1"/>
  <c r="BT154" i="1"/>
  <c r="BS154" i="1"/>
  <c r="BR154" i="1"/>
  <c r="BQ154" i="1"/>
  <c r="CC153" i="1"/>
  <c r="A153" i="1"/>
  <c r="CM152" i="1"/>
  <c r="CI152" i="1"/>
  <c r="CE152" i="1"/>
  <c r="CH152" i="1" s="1"/>
  <c r="CB152" i="1"/>
  <c r="CK152" i="1" s="1"/>
  <c r="CA152" i="1"/>
  <c r="BY152" i="1"/>
  <c r="BX152" i="1"/>
  <c r="BW152" i="1"/>
  <c r="BV152" i="1"/>
  <c r="BU152" i="1"/>
  <c r="BT152" i="1"/>
  <c r="BS152" i="1"/>
  <c r="BR152" i="1"/>
  <c r="BQ152" i="1"/>
  <c r="CM151" i="1"/>
  <c r="CI151" i="1"/>
  <c r="CE151" i="1"/>
  <c r="CH151" i="1" s="1"/>
  <c r="CB151" i="1"/>
  <c r="CK151" i="1" s="1"/>
  <c r="CA151" i="1"/>
  <c r="BY151" i="1"/>
  <c r="BX151" i="1"/>
  <c r="BW151" i="1"/>
  <c r="BV151" i="1"/>
  <c r="BU151" i="1"/>
  <c r="BT151" i="1"/>
  <c r="BS151" i="1"/>
  <c r="BR151" i="1"/>
  <c r="BQ151" i="1"/>
  <c r="CM150" i="1"/>
  <c r="CI150" i="1"/>
  <c r="CE150" i="1"/>
  <c r="CH150" i="1" s="1"/>
  <c r="CB150" i="1"/>
  <c r="CA150" i="1"/>
  <c r="BY150" i="1"/>
  <c r="BX150" i="1"/>
  <c r="BW150" i="1"/>
  <c r="BV150" i="1"/>
  <c r="BU150" i="1"/>
  <c r="BT150" i="1"/>
  <c r="BS150" i="1"/>
  <c r="BR150" i="1"/>
  <c r="BQ150" i="1"/>
  <c r="CC149" i="1"/>
  <c r="A149" i="1"/>
  <c r="CM148" i="1"/>
  <c r="CI148" i="1"/>
  <c r="CE148" i="1"/>
  <c r="CH148" i="1" s="1"/>
  <c r="CB148" i="1"/>
  <c r="CK148" i="1" s="1"/>
  <c r="CA148" i="1"/>
  <c r="BY148" i="1"/>
  <c r="BX148" i="1"/>
  <c r="BW148" i="1"/>
  <c r="BV148" i="1"/>
  <c r="BU148" i="1"/>
  <c r="BT148" i="1"/>
  <c r="BS148" i="1"/>
  <c r="BR148" i="1"/>
  <c r="BQ148" i="1"/>
  <c r="F148" i="1"/>
  <c r="CG148" i="1" s="1"/>
  <c r="CM147" i="1"/>
  <c r="CI147" i="1"/>
  <c r="CE147" i="1"/>
  <c r="CH147" i="1" s="1"/>
  <c r="CB147" i="1"/>
  <c r="CK147" i="1" s="1"/>
  <c r="CA147" i="1"/>
  <c r="CJ147" i="1" s="1"/>
  <c r="BY147" i="1"/>
  <c r="BX147" i="1"/>
  <c r="BW147" i="1"/>
  <c r="BV147" i="1"/>
  <c r="BU147" i="1"/>
  <c r="BT147" i="1"/>
  <c r="BS147" i="1"/>
  <c r="BR147" i="1"/>
  <c r="BQ147" i="1"/>
  <c r="F147" i="1"/>
  <c r="CM146" i="1"/>
  <c r="CI146" i="1"/>
  <c r="CE146" i="1"/>
  <c r="CH146" i="1" s="1"/>
  <c r="CB146" i="1"/>
  <c r="CK146" i="1" s="1"/>
  <c r="CA146" i="1"/>
  <c r="BY146" i="1"/>
  <c r="BX146" i="1"/>
  <c r="BW146" i="1"/>
  <c r="BV146" i="1"/>
  <c r="BU146" i="1"/>
  <c r="BT146" i="1"/>
  <c r="BS146" i="1"/>
  <c r="BR146" i="1"/>
  <c r="BQ146" i="1"/>
  <c r="F146" i="1"/>
  <c r="CM145" i="1"/>
  <c r="CI145" i="1"/>
  <c r="CE145" i="1"/>
  <c r="CH145" i="1" s="1"/>
  <c r="CB145" i="1"/>
  <c r="CK145" i="1" s="1"/>
  <c r="CA145" i="1"/>
  <c r="BY145" i="1"/>
  <c r="BX145" i="1"/>
  <c r="BW145" i="1"/>
  <c r="BV145" i="1"/>
  <c r="BU145" i="1"/>
  <c r="BT145" i="1"/>
  <c r="BS145" i="1"/>
  <c r="BR145" i="1"/>
  <c r="BQ145" i="1"/>
  <c r="CM144" i="1"/>
  <c r="CI144" i="1"/>
  <c r="CE144" i="1"/>
  <c r="CH144" i="1" s="1"/>
  <c r="CB144" i="1"/>
  <c r="CK144" i="1" s="1"/>
  <c r="CA144" i="1"/>
  <c r="CJ144" i="1" s="1"/>
  <c r="BY144" i="1"/>
  <c r="BX144" i="1"/>
  <c r="BW144" i="1"/>
  <c r="BV144" i="1"/>
  <c r="BU144" i="1"/>
  <c r="BT144" i="1"/>
  <c r="BS144" i="1"/>
  <c r="BR144" i="1"/>
  <c r="BQ144" i="1"/>
  <c r="CM143" i="1"/>
  <c r="CI143" i="1"/>
  <c r="CE143" i="1"/>
  <c r="CH143" i="1" s="1"/>
  <c r="CB143" i="1"/>
  <c r="CK143" i="1" s="1"/>
  <c r="CA143" i="1"/>
  <c r="BY143" i="1"/>
  <c r="BX143" i="1"/>
  <c r="BW143" i="1"/>
  <c r="BV143" i="1"/>
  <c r="BU143" i="1"/>
  <c r="BT143" i="1"/>
  <c r="BS143" i="1"/>
  <c r="BR143" i="1"/>
  <c r="BQ143" i="1"/>
  <c r="CM142" i="1"/>
  <c r="CI142" i="1"/>
  <c r="CE142" i="1"/>
  <c r="CH142" i="1" s="1"/>
  <c r="CB142" i="1"/>
  <c r="CK142" i="1" s="1"/>
  <c r="CA142" i="1"/>
  <c r="CJ142" i="1" s="1"/>
  <c r="BY142" i="1"/>
  <c r="BX142" i="1"/>
  <c r="BW142" i="1"/>
  <c r="BV142" i="1"/>
  <c r="BU142" i="1"/>
  <c r="BT142" i="1"/>
  <c r="BS142" i="1"/>
  <c r="BR142" i="1"/>
  <c r="BQ142" i="1"/>
  <c r="CM141" i="1"/>
  <c r="CI141" i="1"/>
  <c r="CE141" i="1"/>
  <c r="CH141" i="1" s="1"/>
  <c r="CB141" i="1"/>
  <c r="CK141" i="1" s="1"/>
  <c r="CA141" i="1"/>
  <c r="BY141" i="1"/>
  <c r="BX141" i="1"/>
  <c r="BW141" i="1"/>
  <c r="BV141" i="1"/>
  <c r="BU141" i="1"/>
  <c r="BT141" i="1"/>
  <c r="BS141" i="1"/>
  <c r="BR141" i="1"/>
  <c r="BQ141" i="1"/>
  <c r="CM140" i="1"/>
  <c r="CI140" i="1"/>
  <c r="CE140" i="1"/>
  <c r="CH140" i="1" s="1"/>
  <c r="CB140" i="1"/>
  <c r="CK140" i="1" s="1"/>
  <c r="CA140" i="1"/>
  <c r="CJ140" i="1" s="1"/>
  <c r="BY140" i="1"/>
  <c r="BX140" i="1"/>
  <c r="BW140" i="1"/>
  <c r="BV140" i="1"/>
  <c r="BU140" i="1"/>
  <c r="BT140" i="1"/>
  <c r="BS140" i="1"/>
  <c r="BR140" i="1"/>
  <c r="BQ140" i="1"/>
  <c r="CM139" i="1"/>
  <c r="CI139" i="1"/>
  <c r="CE139" i="1"/>
  <c r="CH139" i="1" s="1"/>
  <c r="CB139" i="1"/>
  <c r="CK139" i="1" s="1"/>
  <c r="CA139" i="1"/>
  <c r="BY139" i="1"/>
  <c r="BX139" i="1"/>
  <c r="BW139" i="1"/>
  <c r="BV139" i="1"/>
  <c r="BU139" i="1"/>
  <c r="BT139" i="1"/>
  <c r="BS139" i="1"/>
  <c r="BR139" i="1"/>
  <c r="BQ139" i="1"/>
  <c r="CM138" i="1"/>
  <c r="CI138" i="1"/>
  <c r="CE138" i="1"/>
  <c r="CH138" i="1" s="1"/>
  <c r="CB138" i="1"/>
  <c r="CK138" i="1" s="1"/>
  <c r="CA138" i="1"/>
  <c r="CJ138" i="1" s="1"/>
  <c r="BY138" i="1"/>
  <c r="BX138" i="1"/>
  <c r="BW138" i="1"/>
  <c r="BV138" i="1"/>
  <c r="BU138" i="1"/>
  <c r="BT138" i="1"/>
  <c r="BS138" i="1"/>
  <c r="BR138" i="1"/>
  <c r="BQ138" i="1"/>
  <c r="CM137" i="1"/>
  <c r="CI137" i="1"/>
  <c r="CE137" i="1"/>
  <c r="CH137" i="1" s="1"/>
  <c r="CB137" i="1"/>
  <c r="CK137" i="1" s="1"/>
  <c r="CA137" i="1"/>
  <c r="BY137" i="1"/>
  <c r="BX137" i="1"/>
  <c r="BW137" i="1"/>
  <c r="BV137" i="1"/>
  <c r="BU137" i="1"/>
  <c r="BT137" i="1"/>
  <c r="BS137" i="1"/>
  <c r="BR137" i="1"/>
  <c r="BQ137" i="1"/>
  <c r="CM136" i="1"/>
  <c r="CI136" i="1"/>
  <c r="CE136" i="1"/>
  <c r="CH136" i="1" s="1"/>
  <c r="CB136" i="1"/>
  <c r="CK136" i="1" s="1"/>
  <c r="CA136" i="1"/>
  <c r="CJ136" i="1" s="1"/>
  <c r="BY136" i="1"/>
  <c r="BX136" i="1"/>
  <c r="BW136" i="1"/>
  <c r="BV136" i="1"/>
  <c r="BU136" i="1"/>
  <c r="BT136" i="1"/>
  <c r="BS136" i="1"/>
  <c r="BR136" i="1"/>
  <c r="BQ136" i="1"/>
  <c r="CM135" i="1"/>
  <c r="CI135" i="1"/>
  <c r="CE135" i="1"/>
  <c r="CH135" i="1" s="1"/>
  <c r="CB135" i="1"/>
  <c r="CK135" i="1" s="1"/>
  <c r="CA135" i="1"/>
  <c r="BY135" i="1"/>
  <c r="BX135" i="1"/>
  <c r="BW135" i="1"/>
  <c r="BV135" i="1"/>
  <c r="BU135" i="1"/>
  <c r="BT135" i="1"/>
  <c r="BS135" i="1"/>
  <c r="BR135" i="1"/>
  <c r="BQ135" i="1"/>
  <c r="CM134" i="1"/>
  <c r="CI134" i="1"/>
  <c r="CE134" i="1"/>
  <c r="CH134" i="1" s="1"/>
  <c r="CB134" i="1"/>
  <c r="CK134" i="1" s="1"/>
  <c r="CA134" i="1"/>
  <c r="CJ134" i="1" s="1"/>
  <c r="BY134" i="1"/>
  <c r="BX134" i="1"/>
  <c r="BW134" i="1"/>
  <c r="BV134" i="1"/>
  <c r="BU134" i="1"/>
  <c r="BT134" i="1"/>
  <c r="BS134" i="1"/>
  <c r="BR134" i="1"/>
  <c r="BQ134" i="1"/>
  <c r="CM133" i="1"/>
  <c r="CI133" i="1"/>
  <c r="CE133" i="1"/>
  <c r="CH133" i="1" s="1"/>
  <c r="CB133" i="1"/>
  <c r="CK133" i="1" s="1"/>
  <c r="CA133" i="1"/>
  <c r="BY133" i="1"/>
  <c r="BX133" i="1"/>
  <c r="BW133" i="1"/>
  <c r="BV133" i="1"/>
  <c r="BU133" i="1"/>
  <c r="BT133" i="1"/>
  <c r="BS133" i="1"/>
  <c r="BR133" i="1"/>
  <c r="BQ133" i="1"/>
  <c r="CM132" i="1"/>
  <c r="CI132" i="1"/>
  <c r="CE132" i="1"/>
  <c r="CH132" i="1" s="1"/>
  <c r="CB132" i="1"/>
  <c r="CK132" i="1" s="1"/>
  <c r="CA132" i="1"/>
  <c r="BY132" i="1"/>
  <c r="BX132" i="1"/>
  <c r="BW132" i="1"/>
  <c r="BV132" i="1"/>
  <c r="BU132" i="1"/>
  <c r="BT132" i="1"/>
  <c r="BS132" i="1"/>
  <c r="BR132" i="1"/>
  <c r="BQ132" i="1"/>
  <c r="CM131" i="1"/>
  <c r="CI131" i="1"/>
  <c r="CE131" i="1"/>
  <c r="CH131" i="1" s="1"/>
  <c r="CB131" i="1"/>
  <c r="CK131" i="1" s="1"/>
  <c r="CA131" i="1"/>
  <c r="BY131" i="1"/>
  <c r="BX131" i="1"/>
  <c r="BW131" i="1"/>
  <c r="BV131" i="1"/>
  <c r="BU131" i="1"/>
  <c r="BT131" i="1"/>
  <c r="BS131" i="1"/>
  <c r="BR131" i="1"/>
  <c r="BQ131" i="1"/>
  <c r="CM130" i="1"/>
  <c r="CI130" i="1"/>
  <c r="CE130" i="1"/>
  <c r="CH130" i="1" s="1"/>
  <c r="CB130" i="1"/>
  <c r="CK130" i="1" s="1"/>
  <c r="CA130" i="1"/>
  <c r="BY130" i="1"/>
  <c r="BX130" i="1"/>
  <c r="BW130" i="1"/>
  <c r="BV130" i="1"/>
  <c r="BU130" i="1"/>
  <c r="BT130" i="1"/>
  <c r="BS130" i="1"/>
  <c r="BR130" i="1"/>
  <c r="BQ130" i="1"/>
  <c r="CM129" i="1"/>
  <c r="CI129" i="1"/>
  <c r="CE129" i="1"/>
  <c r="CH129" i="1" s="1"/>
  <c r="CB129" i="1"/>
  <c r="CK129" i="1" s="1"/>
  <c r="CA129" i="1"/>
  <c r="BY129" i="1"/>
  <c r="BX129" i="1"/>
  <c r="BW129" i="1"/>
  <c r="BV129" i="1"/>
  <c r="BU129" i="1"/>
  <c r="BT129" i="1"/>
  <c r="BS129" i="1"/>
  <c r="BR129" i="1"/>
  <c r="BQ129" i="1"/>
  <c r="CM128" i="1"/>
  <c r="CI128" i="1"/>
  <c r="CE128" i="1"/>
  <c r="CH128" i="1" s="1"/>
  <c r="CB128" i="1"/>
  <c r="CK128" i="1" s="1"/>
  <c r="CA128" i="1"/>
  <c r="BY128" i="1"/>
  <c r="BX128" i="1"/>
  <c r="BW128" i="1"/>
  <c r="BV128" i="1"/>
  <c r="BU128" i="1"/>
  <c r="BT128" i="1"/>
  <c r="BS128" i="1"/>
  <c r="BR128" i="1"/>
  <c r="BQ128" i="1"/>
  <c r="CM127" i="1"/>
  <c r="CI127" i="1"/>
  <c r="CE127" i="1"/>
  <c r="CB127" i="1"/>
  <c r="CK127" i="1" s="1"/>
  <c r="CA127" i="1"/>
  <c r="BY127" i="1"/>
  <c r="BX127" i="1"/>
  <c r="BX126" i="1" s="1"/>
  <c r="BW127" i="1"/>
  <c r="BV127" i="1"/>
  <c r="BU127" i="1"/>
  <c r="BT127" i="1"/>
  <c r="BT126" i="1" s="1"/>
  <c r="BS127" i="1"/>
  <c r="BR127" i="1"/>
  <c r="BQ127" i="1"/>
  <c r="CC126" i="1"/>
  <c r="A126" i="1"/>
  <c r="CM125" i="1"/>
  <c r="CI125" i="1"/>
  <c r="CE125" i="1"/>
  <c r="CH125" i="1" s="1"/>
  <c r="CB125" i="1"/>
  <c r="CK125" i="1" s="1"/>
  <c r="CA125" i="1"/>
  <c r="BY125" i="1"/>
  <c r="BX125" i="1"/>
  <c r="BW125" i="1"/>
  <c r="BV125" i="1"/>
  <c r="BU125" i="1"/>
  <c r="BT125" i="1"/>
  <c r="BS125" i="1"/>
  <c r="BR125" i="1"/>
  <c r="BQ125" i="1"/>
  <c r="F125" i="1"/>
  <c r="CM124" i="1"/>
  <c r="CI124" i="1"/>
  <c r="CE124" i="1"/>
  <c r="CH124" i="1" s="1"/>
  <c r="CB124" i="1"/>
  <c r="CK124" i="1" s="1"/>
  <c r="CA124" i="1"/>
  <c r="BY124" i="1"/>
  <c r="BX124" i="1"/>
  <c r="BW124" i="1"/>
  <c r="BV124" i="1"/>
  <c r="BU124" i="1"/>
  <c r="BT124" i="1"/>
  <c r="BS124" i="1"/>
  <c r="BR124" i="1"/>
  <c r="BQ124" i="1"/>
  <c r="F124" i="1"/>
  <c r="CM123" i="1"/>
  <c r="CI123" i="1"/>
  <c r="CE123" i="1"/>
  <c r="CH123" i="1" s="1"/>
  <c r="CB123" i="1"/>
  <c r="CK123" i="1" s="1"/>
  <c r="CA123" i="1"/>
  <c r="BY123" i="1"/>
  <c r="BX123" i="1"/>
  <c r="BW123" i="1"/>
  <c r="BV123" i="1"/>
  <c r="BU123" i="1"/>
  <c r="BT123" i="1"/>
  <c r="BS123" i="1"/>
  <c r="BR123" i="1"/>
  <c r="BQ123" i="1"/>
  <c r="F123" i="1"/>
  <c r="CM122" i="1"/>
  <c r="CI122" i="1"/>
  <c r="CE122" i="1"/>
  <c r="CH122" i="1" s="1"/>
  <c r="CB122" i="1"/>
  <c r="CK122" i="1" s="1"/>
  <c r="CA122" i="1"/>
  <c r="BY122" i="1"/>
  <c r="BX122" i="1"/>
  <c r="BW122" i="1"/>
  <c r="BV122" i="1"/>
  <c r="BU122" i="1"/>
  <c r="BT122" i="1"/>
  <c r="BS122" i="1"/>
  <c r="BR122" i="1"/>
  <c r="BQ122" i="1"/>
  <c r="F122" i="1"/>
  <c r="CM121" i="1"/>
  <c r="CI121" i="1"/>
  <c r="CE121" i="1"/>
  <c r="CH121" i="1" s="1"/>
  <c r="CB121" i="1"/>
  <c r="CK121" i="1" s="1"/>
  <c r="CA121" i="1"/>
  <c r="BY121" i="1"/>
  <c r="BX121" i="1"/>
  <c r="BW121" i="1"/>
  <c r="BV121" i="1"/>
  <c r="BU121" i="1"/>
  <c r="BT121" i="1"/>
  <c r="BS121" i="1"/>
  <c r="BR121" i="1"/>
  <c r="BQ121" i="1"/>
  <c r="F121" i="1"/>
  <c r="CM120" i="1"/>
  <c r="CI120" i="1"/>
  <c r="CH120" i="1"/>
  <c r="CE120" i="1"/>
  <c r="CB120" i="1"/>
  <c r="CK120" i="1" s="1"/>
  <c r="CA120" i="1"/>
  <c r="BY120" i="1"/>
  <c r="BX120" i="1"/>
  <c r="BW120" i="1"/>
  <c r="BV120" i="1"/>
  <c r="BU120" i="1"/>
  <c r="BT120" i="1"/>
  <c r="BS120" i="1"/>
  <c r="BR120" i="1"/>
  <c r="BQ120" i="1"/>
  <c r="F120" i="1"/>
  <c r="CM119" i="1"/>
  <c r="CI119" i="1"/>
  <c r="CH119" i="1"/>
  <c r="CE119" i="1"/>
  <c r="CB119" i="1"/>
  <c r="CK119" i="1" s="1"/>
  <c r="CA119" i="1"/>
  <c r="BY119" i="1"/>
  <c r="BX119" i="1"/>
  <c r="BW119" i="1"/>
  <c r="BV119" i="1"/>
  <c r="BU119" i="1"/>
  <c r="BT119" i="1"/>
  <c r="BS119" i="1"/>
  <c r="BR119" i="1"/>
  <c r="BQ119" i="1"/>
  <c r="F119" i="1"/>
  <c r="CM118" i="1"/>
  <c r="CI118" i="1"/>
  <c r="CH118" i="1"/>
  <c r="CE118" i="1"/>
  <c r="CB118" i="1"/>
  <c r="CK118" i="1" s="1"/>
  <c r="CA118" i="1"/>
  <c r="BY118" i="1"/>
  <c r="BX118" i="1"/>
  <c r="BW118" i="1"/>
  <c r="BV118" i="1"/>
  <c r="BU118" i="1"/>
  <c r="BT118" i="1"/>
  <c r="BS118" i="1"/>
  <c r="BR118" i="1"/>
  <c r="BQ118" i="1"/>
  <c r="F118" i="1"/>
  <c r="CM117" i="1"/>
  <c r="CI117" i="1"/>
  <c r="CH117" i="1"/>
  <c r="CE117" i="1"/>
  <c r="CB117" i="1"/>
  <c r="CK117" i="1" s="1"/>
  <c r="CA117" i="1"/>
  <c r="BY117" i="1"/>
  <c r="BX117" i="1"/>
  <c r="BW117" i="1"/>
  <c r="BV117" i="1"/>
  <c r="BU117" i="1"/>
  <c r="BT117" i="1"/>
  <c r="BS117" i="1"/>
  <c r="BR117" i="1"/>
  <c r="BQ117" i="1"/>
  <c r="F117" i="1"/>
  <c r="CM116" i="1"/>
  <c r="CI116" i="1"/>
  <c r="CH116" i="1"/>
  <c r="CE116" i="1"/>
  <c r="CB116" i="1"/>
  <c r="CK116" i="1" s="1"/>
  <c r="CA116" i="1"/>
  <c r="BY116" i="1"/>
  <c r="BX116" i="1"/>
  <c r="BW116" i="1"/>
  <c r="BV116" i="1"/>
  <c r="BU116" i="1"/>
  <c r="BT116" i="1"/>
  <c r="BS116" i="1"/>
  <c r="BR116" i="1"/>
  <c r="BQ116" i="1"/>
  <c r="F116" i="1"/>
  <c r="CM115" i="1"/>
  <c r="CI115" i="1"/>
  <c r="CH115" i="1"/>
  <c r="CE115" i="1"/>
  <c r="CB115" i="1"/>
  <c r="CK115" i="1" s="1"/>
  <c r="CA115" i="1"/>
  <c r="BY115" i="1"/>
  <c r="BX115" i="1"/>
  <c r="BW115" i="1"/>
  <c r="BV115" i="1"/>
  <c r="BU115" i="1"/>
  <c r="BT115" i="1"/>
  <c r="BS115" i="1"/>
  <c r="BR115" i="1"/>
  <c r="BQ115" i="1"/>
  <c r="F115" i="1"/>
  <c r="CM114" i="1"/>
  <c r="CI114" i="1"/>
  <c r="CE114" i="1"/>
  <c r="CH114" i="1" s="1"/>
  <c r="CB114" i="1"/>
  <c r="CK114" i="1" s="1"/>
  <c r="CA114" i="1"/>
  <c r="BY114" i="1"/>
  <c r="BX114" i="1"/>
  <c r="BW114" i="1"/>
  <c r="BV114" i="1"/>
  <c r="BU114" i="1"/>
  <c r="BT114" i="1"/>
  <c r="BS114" i="1"/>
  <c r="BR114" i="1"/>
  <c r="BQ114" i="1"/>
  <c r="F114" i="1"/>
  <c r="CM113" i="1"/>
  <c r="CI113" i="1"/>
  <c r="CE113" i="1"/>
  <c r="CH113" i="1" s="1"/>
  <c r="CB113" i="1"/>
  <c r="CK113" i="1" s="1"/>
  <c r="CA113" i="1"/>
  <c r="BY113" i="1"/>
  <c r="BX113" i="1"/>
  <c r="BW113" i="1"/>
  <c r="BV113" i="1"/>
  <c r="BU113" i="1"/>
  <c r="BT113" i="1"/>
  <c r="BS113" i="1"/>
  <c r="BR113" i="1"/>
  <c r="BQ113" i="1"/>
  <c r="CM112" i="1"/>
  <c r="CI112" i="1"/>
  <c r="CE112" i="1"/>
  <c r="CH112" i="1" s="1"/>
  <c r="CB112" i="1"/>
  <c r="CK112" i="1" s="1"/>
  <c r="CA112" i="1"/>
  <c r="CJ112" i="1" s="1"/>
  <c r="BY112" i="1"/>
  <c r="BX112" i="1"/>
  <c r="BW112" i="1"/>
  <c r="BV112" i="1"/>
  <c r="BU112" i="1"/>
  <c r="BT112" i="1"/>
  <c r="BS112" i="1"/>
  <c r="BR112" i="1"/>
  <c r="BQ112" i="1"/>
  <c r="CM111" i="1"/>
  <c r="CI111" i="1"/>
  <c r="CH111" i="1"/>
  <c r="CE111" i="1"/>
  <c r="CB111" i="1"/>
  <c r="CK111" i="1" s="1"/>
  <c r="CA111" i="1"/>
  <c r="BY111" i="1"/>
  <c r="BX111" i="1"/>
  <c r="BW111" i="1"/>
  <c r="BV111" i="1"/>
  <c r="BU111" i="1"/>
  <c r="BT111" i="1"/>
  <c r="BS111" i="1"/>
  <c r="BR111" i="1"/>
  <c r="BQ111" i="1"/>
  <c r="CM110" i="1"/>
  <c r="CI110" i="1"/>
  <c r="CE110" i="1"/>
  <c r="CH110" i="1" s="1"/>
  <c r="CB110" i="1"/>
  <c r="CK110" i="1" s="1"/>
  <c r="CA110" i="1"/>
  <c r="BY110" i="1"/>
  <c r="BX110" i="1"/>
  <c r="BW110" i="1"/>
  <c r="BV110" i="1"/>
  <c r="BU110" i="1"/>
  <c r="BT110" i="1"/>
  <c r="BS110" i="1"/>
  <c r="BR110" i="1"/>
  <c r="BQ110" i="1"/>
  <c r="CM109" i="1"/>
  <c r="CI109" i="1"/>
  <c r="CE109" i="1"/>
  <c r="CH109" i="1" s="1"/>
  <c r="CB109" i="1"/>
  <c r="CK109" i="1" s="1"/>
  <c r="CA109" i="1"/>
  <c r="BY109" i="1"/>
  <c r="BX109" i="1"/>
  <c r="BW109" i="1"/>
  <c r="BV109" i="1"/>
  <c r="BU109" i="1"/>
  <c r="BT109" i="1"/>
  <c r="BS109" i="1"/>
  <c r="BR109" i="1"/>
  <c r="BQ109" i="1"/>
  <c r="CM108" i="1"/>
  <c r="CI108" i="1"/>
  <c r="CE108" i="1"/>
  <c r="CH108" i="1" s="1"/>
  <c r="CB108" i="1"/>
  <c r="CK108" i="1" s="1"/>
  <c r="CA108" i="1"/>
  <c r="BY108" i="1"/>
  <c r="BX108" i="1"/>
  <c r="BW108" i="1"/>
  <c r="BV108" i="1"/>
  <c r="BU108" i="1"/>
  <c r="BT108" i="1"/>
  <c r="BS108" i="1"/>
  <c r="BR108" i="1"/>
  <c r="BQ108" i="1"/>
  <c r="CM107" i="1"/>
  <c r="CI107" i="1"/>
  <c r="CE107" i="1"/>
  <c r="CH107" i="1" s="1"/>
  <c r="CB107" i="1"/>
  <c r="CK107" i="1" s="1"/>
  <c r="CA107" i="1"/>
  <c r="BY107" i="1"/>
  <c r="BX107" i="1"/>
  <c r="BW107" i="1"/>
  <c r="BV107" i="1"/>
  <c r="BU107" i="1"/>
  <c r="BT107" i="1"/>
  <c r="BS107" i="1"/>
  <c r="BR107" i="1"/>
  <c r="BQ107" i="1"/>
  <c r="CM106" i="1"/>
  <c r="CI106" i="1"/>
  <c r="CE106" i="1"/>
  <c r="CH106" i="1" s="1"/>
  <c r="CB106" i="1"/>
  <c r="CK106" i="1" s="1"/>
  <c r="CA106" i="1"/>
  <c r="BY106" i="1"/>
  <c r="BX106" i="1"/>
  <c r="BW106" i="1"/>
  <c r="BV106" i="1"/>
  <c r="BU106" i="1"/>
  <c r="BT106" i="1"/>
  <c r="BS106" i="1"/>
  <c r="BR106" i="1"/>
  <c r="BQ106" i="1"/>
  <c r="CM105" i="1"/>
  <c r="CI105" i="1"/>
  <c r="CE105" i="1"/>
  <c r="CH105" i="1" s="1"/>
  <c r="CB105" i="1"/>
  <c r="CK105" i="1" s="1"/>
  <c r="CA105" i="1"/>
  <c r="BY105" i="1"/>
  <c r="BX105" i="1"/>
  <c r="BW105" i="1"/>
  <c r="BV105" i="1"/>
  <c r="BU105" i="1"/>
  <c r="BT105" i="1"/>
  <c r="BS105" i="1"/>
  <c r="BR105" i="1"/>
  <c r="BQ105" i="1"/>
  <c r="CM104" i="1"/>
  <c r="CI104" i="1"/>
  <c r="CE104" i="1"/>
  <c r="CH104" i="1" s="1"/>
  <c r="CB104" i="1"/>
  <c r="CK104" i="1" s="1"/>
  <c r="CA104" i="1"/>
  <c r="BY104" i="1"/>
  <c r="BX104" i="1"/>
  <c r="BW104" i="1"/>
  <c r="BV104" i="1"/>
  <c r="BU104" i="1"/>
  <c r="BT104" i="1"/>
  <c r="BS104" i="1"/>
  <c r="BR104" i="1"/>
  <c r="BQ104" i="1"/>
  <c r="CM103" i="1"/>
  <c r="CI103" i="1"/>
  <c r="CE103" i="1"/>
  <c r="CH103" i="1" s="1"/>
  <c r="CB103" i="1"/>
  <c r="CK103" i="1" s="1"/>
  <c r="CA103" i="1"/>
  <c r="BY103" i="1"/>
  <c r="BX103" i="1"/>
  <c r="BW103" i="1"/>
  <c r="BV103" i="1"/>
  <c r="BU103" i="1"/>
  <c r="BT103" i="1"/>
  <c r="BS103" i="1"/>
  <c r="BR103" i="1"/>
  <c r="BQ103" i="1"/>
  <c r="CM102" i="1"/>
  <c r="CI102" i="1"/>
  <c r="CE102" i="1"/>
  <c r="CH102" i="1" s="1"/>
  <c r="CB102" i="1"/>
  <c r="CK102" i="1" s="1"/>
  <c r="CA102" i="1"/>
  <c r="BY102" i="1"/>
  <c r="BX102" i="1"/>
  <c r="BW102" i="1"/>
  <c r="BV102" i="1"/>
  <c r="BU102" i="1"/>
  <c r="BT102" i="1"/>
  <c r="BS102" i="1"/>
  <c r="BR102" i="1"/>
  <c r="BQ102" i="1"/>
  <c r="CM101" i="1"/>
  <c r="CI101" i="1"/>
  <c r="CE101" i="1"/>
  <c r="CH101" i="1" s="1"/>
  <c r="CB101" i="1"/>
  <c r="CK101" i="1" s="1"/>
  <c r="CA101" i="1"/>
  <c r="BY101" i="1"/>
  <c r="BX101" i="1"/>
  <c r="BW101" i="1"/>
  <c r="BV101" i="1"/>
  <c r="BU101" i="1"/>
  <c r="BT101" i="1"/>
  <c r="BS101" i="1"/>
  <c r="BR101" i="1"/>
  <c r="BQ101" i="1"/>
  <c r="CM100" i="1"/>
  <c r="CI100" i="1"/>
  <c r="CE100" i="1"/>
  <c r="CH100" i="1" s="1"/>
  <c r="CB100" i="1"/>
  <c r="CK100" i="1" s="1"/>
  <c r="CA100" i="1"/>
  <c r="BY100" i="1"/>
  <c r="BX100" i="1"/>
  <c r="BW100" i="1"/>
  <c r="BV100" i="1"/>
  <c r="BU100" i="1"/>
  <c r="BT100" i="1"/>
  <c r="BS100" i="1"/>
  <c r="BR100" i="1"/>
  <c r="BQ100" i="1"/>
  <c r="CM99" i="1"/>
  <c r="CI99" i="1"/>
  <c r="CE99" i="1"/>
  <c r="CH99" i="1" s="1"/>
  <c r="CB99" i="1"/>
  <c r="CK99" i="1" s="1"/>
  <c r="CA99" i="1"/>
  <c r="BY99" i="1"/>
  <c r="BX99" i="1"/>
  <c r="BW99" i="1"/>
  <c r="BV99" i="1"/>
  <c r="BU99" i="1"/>
  <c r="BT99" i="1"/>
  <c r="BS99" i="1"/>
  <c r="BR99" i="1"/>
  <c r="BQ99" i="1"/>
  <c r="CM98" i="1"/>
  <c r="CI98" i="1"/>
  <c r="CE98" i="1"/>
  <c r="CH98" i="1" s="1"/>
  <c r="CB98" i="1"/>
  <c r="CK98" i="1" s="1"/>
  <c r="CA98" i="1"/>
  <c r="BY98" i="1"/>
  <c r="BX98" i="1"/>
  <c r="BW98" i="1"/>
  <c r="BV98" i="1"/>
  <c r="BU98" i="1"/>
  <c r="BT98" i="1"/>
  <c r="BS98" i="1"/>
  <c r="BR98" i="1"/>
  <c r="BQ98" i="1"/>
  <c r="CM97" i="1"/>
  <c r="CI97" i="1"/>
  <c r="CE97" i="1"/>
  <c r="CH97" i="1" s="1"/>
  <c r="CB97" i="1"/>
  <c r="CK97" i="1" s="1"/>
  <c r="CA97" i="1"/>
  <c r="BY97" i="1"/>
  <c r="BX97" i="1"/>
  <c r="BW97" i="1"/>
  <c r="BV97" i="1"/>
  <c r="BU97" i="1"/>
  <c r="BT97" i="1"/>
  <c r="BS97" i="1"/>
  <c r="BR97" i="1"/>
  <c r="BQ97" i="1"/>
  <c r="CM96" i="1"/>
  <c r="CI96" i="1"/>
  <c r="CE96" i="1"/>
  <c r="CH96" i="1" s="1"/>
  <c r="CB96" i="1"/>
  <c r="CK96" i="1" s="1"/>
  <c r="CA96" i="1"/>
  <c r="BY96" i="1"/>
  <c r="BX96" i="1"/>
  <c r="BW96" i="1"/>
  <c r="BV96" i="1"/>
  <c r="BU96" i="1"/>
  <c r="BT96" i="1"/>
  <c r="BS96" i="1"/>
  <c r="BR96" i="1"/>
  <c r="BQ96" i="1"/>
  <c r="CM95" i="1"/>
  <c r="CI95" i="1"/>
  <c r="CE95" i="1"/>
  <c r="CH95" i="1" s="1"/>
  <c r="CB95" i="1"/>
  <c r="CK95" i="1" s="1"/>
  <c r="CA95" i="1"/>
  <c r="BY95" i="1"/>
  <c r="BX95" i="1"/>
  <c r="BW95" i="1"/>
  <c r="BV95" i="1"/>
  <c r="BU95" i="1"/>
  <c r="BT95" i="1"/>
  <c r="BS95" i="1"/>
  <c r="BR95" i="1"/>
  <c r="BQ95" i="1"/>
  <c r="CM94" i="1"/>
  <c r="CI94" i="1"/>
  <c r="CE94" i="1"/>
  <c r="CH94" i="1" s="1"/>
  <c r="CB94" i="1"/>
  <c r="CK94" i="1" s="1"/>
  <c r="CA94" i="1"/>
  <c r="BY94" i="1"/>
  <c r="BX94" i="1"/>
  <c r="BW94" i="1"/>
  <c r="BV94" i="1"/>
  <c r="BU94" i="1"/>
  <c r="BT94" i="1"/>
  <c r="BS94" i="1"/>
  <c r="BR94" i="1"/>
  <c r="BQ94" i="1"/>
  <c r="CM93" i="1"/>
  <c r="CI93" i="1"/>
  <c r="CE93" i="1"/>
  <c r="CH93" i="1" s="1"/>
  <c r="CB93" i="1"/>
  <c r="CK93" i="1" s="1"/>
  <c r="CA93" i="1"/>
  <c r="BY93" i="1"/>
  <c r="BX93" i="1"/>
  <c r="BW93" i="1"/>
  <c r="BV93" i="1"/>
  <c r="BU93" i="1"/>
  <c r="BT93" i="1"/>
  <c r="BS93" i="1"/>
  <c r="BR93" i="1"/>
  <c r="BQ93" i="1"/>
  <c r="CM92" i="1"/>
  <c r="CI92" i="1"/>
  <c r="CE92" i="1"/>
  <c r="CH92" i="1" s="1"/>
  <c r="CB92" i="1"/>
  <c r="CK92" i="1" s="1"/>
  <c r="CA92" i="1"/>
  <c r="BY92" i="1"/>
  <c r="BX92" i="1"/>
  <c r="BW92" i="1"/>
  <c r="BV92" i="1"/>
  <c r="BU92" i="1"/>
  <c r="BT92" i="1"/>
  <c r="BS92" i="1"/>
  <c r="BR92" i="1"/>
  <c r="BQ92" i="1"/>
  <c r="CM91" i="1"/>
  <c r="CI91" i="1"/>
  <c r="CE91" i="1"/>
  <c r="CH91" i="1" s="1"/>
  <c r="CB91" i="1"/>
  <c r="CK91" i="1" s="1"/>
  <c r="CA91" i="1"/>
  <c r="BY91" i="1"/>
  <c r="BX91" i="1"/>
  <c r="BW91" i="1"/>
  <c r="BV91" i="1"/>
  <c r="BU91" i="1"/>
  <c r="BT91" i="1"/>
  <c r="BS91" i="1"/>
  <c r="BR91" i="1"/>
  <c r="BQ91" i="1"/>
  <c r="CM90" i="1"/>
  <c r="CI90" i="1"/>
  <c r="CE90" i="1"/>
  <c r="CH90" i="1" s="1"/>
  <c r="CB90" i="1"/>
  <c r="CK90" i="1" s="1"/>
  <c r="CA90" i="1"/>
  <c r="BY90" i="1"/>
  <c r="BX90" i="1"/>
  <c r="BW90" i="1"/>
  <c r="BV90" i="1"/>
  <c r="BU90" i="1"/>
  <c r="BT90" i="1"/>
  <c r="BS90" i="1"/>
  <c r="BR90" i="1"/>
  <c r="BQ90" i="1"/>
  <c r="CM89" i="1"/>
  <c r="CI89" i="1"/>
  <c r="CE89" i="1"/>
  <c r="CH89" i="1" s="1"/>
  <c r="CB89" i="1"/>
  <c r="CK89" i="1" s="1"/>
  <c r="CA89" i="1"/>
  <c r="BY89" i="1"/>
  <c r="BX89" i="1"/>
  <c r="BW89" i="1"/>
  <c r="BV89" i="1"/>
  <c r="BU89" i="1"/>
  <c r="BT89" i="1"/>
  <c r="BS89" i="1"/>
  <c r="BR89" i="1"/>
  <c r="BQ89" i="1"/>
  <c r="CM88" i="1"/>
  <c r="CI88" i="1"/>
  <c r="CE88" i="1"/>
  <c r="CH88" i="1" s="1"/>
  <c r="CB88" i="1"/>
  <c r="CK88" i="1" s="1"/>
  <c r="CA88" i="1"/>
  <c r="BY88" i="1"/>
  <c r="BX88" i="1"/>
  <c r="BW88" i="1"/>
  <c r="BV88" i="1"/>
  <c r="BU88" i="1"/>
  <c r="BT88" i="1"/>
  <c r="BS88" i="1"/>
  <c r="BR88" i="1"/>
  <c r="BQ88" i="1"/>
  <c r="CM87" i="1"/>
  <c r="CI87" i="1"/>
  <c r="CE87" i="1"/>
  <c r="CH87" i="1" s="1"/>
  <c r="CB87" i="1"/>
  <c r="CK87" i="1" s="1"/>
  <c r="CA87" i="1"/>
  <c r="BY87" i="1"/>
  <c r="BX87" i="1"/>
  <c r="BW87" i="1"/>
  <c r="BV87" i="1"/>
  <c r="BU87" i="1"/>
  <c r="BT87" i="1"/>
  <c r="BS87" i="1"/>
  <c r="BR87" i="1"/>
  <c r="BQ87" i="1"/>
  <c r="CM86" i="1"/>
  <c r="CI86" i="1"/>
  <c r="CE86" i="1"/>
  <c r="CH86" i="1" s="1"/>
  <c r="CB86" i="1"/>
  <c r="CK86" i="1" s="1"/>
  <c r="CA86" i="1"/>
  <c r="CJ86" i="1" s="1"/>
  <c r="BY86" i="1"/>
  <c r="BX86" i="1"/>
  <c r="BW86" i="1"/>
  <c r="BV86" i="1"/>
  <c r="BU86" i="1"/>
  <c r="BT86" i="1"/>
  <c r="BS86" i="1"/>
  <c r="BR86" i="1"/>
  <c r="BQ86" i="1"/>
  <c r="CM85" i="1"/>
  <c r="CI85" i="1"/>
  <c r="CE85" i="1"/>
  <c r="CH85" i="1" s="1"/>
  <c r="CB85" i="1"/>
  <c r="CK85" i="1" s="1"/>
  <c r="CA85" i="1"/>
  <c r="BY85" i="1"/>
  <c r="BX85" i="1"/>
  <c r="BW85" i="1"/>
  <c r="BV85" i="1"/>
  <c r="BU85" i="1"/>
  <c r="BT85" i="1"/>
  <c r="BS85" i="1"/>
  <c r="BR85" i="1"/>
  <c r="BQ85" i="1"/>
  <c r="CM84" i="1"/>
  <c r="CI84" i="1"/>
  <c r="CE84" i="1"/>
  <c r="CH84" i="1" s="1"/>
  <c r="CB84" i="1"/>
  <c r="CK84" i="1" s="1"/>
  <c r="CA84" i="1"/>
  <c r="CJ84" i="1" s="1"/>
  <c r="BY84" i="1"/>
  <c r="BX84" i="1"/>
  <c r="BW84" i="1"/>
  <c r="BV84" i="1"/>
  <c r="BU84" i="1"/>
  <c r="BT84" i="1"/>
  <c r="BS84" i="1"/>
  <c r="BR84" i="1"/>
  <c r="BQ84" i="1"/>
  <c r="CM83" i="1"/>
  <c r="CI83" i="1"/>
  <c r="CE83" i="1"/>
  <c r="CH83" i="1" s="1"/>
  <c r="CB83" i="1"/>
  <c r="CK83" i="1" s="1"/>
  <c r="CA83" i="1"/>
  <c r="BY83" i="1"/>
  <c r="BX83" i="1"/>
  <c r="BW83" i="1"/>
  <c r="BV83" i="1"/>
  <c r="BU83" i="1"/>
  <c r="BT83" i="1"/>
  <c r="BS83" i="1"/>
  <c r="BR83" i="1"/>
  <c r="BQ83" i="1"/>
  <c r="CM82" i="1"/>
  <c r="CI82" i="1"/>
  <c r="CE82" i="1"/>
  <c r="CH82" i="1" s="1"/>
  <c r="CB82" i="1"/>
  <c r="CK82" i="1" s="1"/>
  <c r="CA82" i="1"/>
  <c r="BY82" i="1"/>
  <c r="BX82" i="1"/>
  <c r="BW82" i="1"/>
  <c r="BV82" i="1"/>
  <c r="BU82" i="1"/>
  <c r="BT82" i="1"/>
  <c r="BS82" i="1"/>
  <c r="BR82" i="1"/>
  <c r="BQ82" i="1"/>
  <c r="CM81" i="1"/>
  <c r="CI81" i="1"/>
  <c r="CE81" i="1"/>
  <c r="CH81" i="1" s="1"/>
  <c r="CB81" i="1"/>
  <c r="CK81" i="1" s="1"/>
  <c r="CA81" i="1"/>
  <c r="BY81" i="1"/>
  <c r="BX81" i="1"/>
  <c r="BW81" i="1"/>
  <c r="BV81" i="1"/>
  <c r="BU81" i="1"/>
  <c r="BT81" i="1"/>
  <c r="BS81" i="1"/>
  <c r="BR81" i="1"/>
  <c r="BQ81" i="1"/>
  <c r="CC80" i="1"/>
  <c r="A80" i="1"/>
  <c r="CM79" i="1"/>
  <c r="CI79" i="1"/>
  <c r="CE79" i="1"/>
  <c r="CH79" i="1" s="1"/>
  <c r="CB79" i="1"/>
  <c r="CK79" i="1" s="1"/>
  <c r="CA79" i="1"/>
  <c r="BY79" i="1"/>
  <c r="BX79" i="1"/>
  <c r="BX77" i="1" s="1"/>
  <c r="BW79" i="1"/>
  <c r="BV79" i="1"/>
  <c r="BU79" i="1"/>
  <c r="BT79" i="1"/>
  <c r="BT77" i="1" s="1"/>
  <c r="BS79" i="1"/>
  <c r="BR79" i="1"/>
  <c r="BQ79" i="1"/>
  <c r="CM78" i="1"/>
  <c r="CM77" i="1" s="1"/>
  <c r="CI78" i="1"/>
  <c r="CE78" i="1"/>
  <c r="CH78" i="1" s="1"/>
  <c r="CB78" i="1"/>
  <c r="CK78" i="1" s="1"/>
  <c r="CA78" i="1"/>
  <c r="BY78" i="1"/>
  <c r="BX78" i="1"/>
  <c r="BW78" i="1"/>
  <c r="BV78" i="1"/>
  <c r="BU78" i="1"/>
  <c r="BT78" i="1"/>
  <c r="BS78" i="1"/>
  <c r="BR78" i="1"/>
  <c r="BQ78" i="1"/>
  <c r="F78" i="1"/>
  <c r="CC77" i="1"/>
  <c r="BW77" i="1"/>
  <c r="A77" i="1"/>
  <c r="CM76" i="1"/>
  <c r="CI76" i="1"/>
  <c r="CE76" i="1"/>
  <c r="CH76" i="1" s="1"/>
  <c r="CB76" i="1"/>
  <c r="CK76" i="1" s="1"/>
  <c r="CA76" i="1"/>
  <c r="BY76" i="1"/>
  <c r="BX76" i="1"/>
  <c r="BW76" i="1"/>
  <c r="BV76" i="1"/>
  <c r="BU76" i="1"/>
  <c r="BT76" i="1"/>
  <c r="BS76" i="1"/>
  <c r="BR76" i="1"/>
  <c r="BQ76" i="1"/>
  <c r="F76" i="1"/>
  <c r="CM75" i="1"/>
  <c r="CI75" i="1"/>
  <c r="CE75" i="1"/>
  <c r="CH75" i="1" s="1"/>
  <c r="CB75" i="1"/>
  <c r="CK75" i="1" s="1"/>
  <c r="CA75" i="1"/>
  <c r="BY75" i="1"/>
  <c r="BX75" i="1"/>
  <c r="BW75" i="1"/>
  <c r="BV75" i="1"/>
  <c r="BU75" i="1"/>
  <c r="BT75" i="1"/>
  <c r="BS75" i="1"/>
  <c r="BR75" i="1"/>
  <c r="BQ75" i="1"/>
  <c r="CM74" i="1"/>
  <c r="CI74" i="1"/>
  <c r="CE74" i="1"/>
  <c r="CH74" i="1" s="1"/>
  <c r="CB74" i="1"/>
  <c r="CK74" i="1" s="1"/>
  <c r="CA74" i="1"/>
  <c r="CJ74" i="1" s="1"/>
  <c r="BY74" i="1"/>
  <c r="BX74" i="1"/>
  <c r="BW74" i="1"/>
  <c r="BV74" i="1"/>
  <c r="BU74" i="1"/>
  <c r="BT74" i="1"/>
  <c r="BS74" i="1"/>
  <c r="BR74" i="1"/>
  <c r="BQ74" i="1"/>
  <c r="CM73" i="1"/>
  <c r="CI73" i="1"/>
  <c r="CE73" i="1"/>
  <c r="CH73" i="1" s="1"/>
  <c r="CB73" i="1"/>
  <c r="CK73" i="1" s="1"/>
  <c r="CA73" i="1"/>
  <c r="BY73" i="1"/>
  <c r="BX73" i="1"/>
  <c r="BW73" i="1"/>
  <c r="BV73" i="1"/>
  <c r="BU73" i="1"/>
  <c r="BT73" i="1"/>
  <c r="BS73" i="1"/>
  <c r="BR73" i="1"/>
  <c r="BQ73" i="1"/>
  <c r="CM72" i="1"/>
  <c r="CI72" i="1"/>
  <c r="CE72" i="1"/>
  <c r="CH72" i="1" s="1"/>
  <c r="CB72" i="1"/>
  <c r="CK72" i="1" s="1"/>
  <c r="CA72" i="1"/>
  <c r="BY72" i="1"/>
  <c r="BX72" i="1"/>
  <c r="BW72" i="1"/>
  <c r="BV72" i="1"/>
  <c r="BU72" i="1"/>
  <c r="BT72" i="1"/>
  <c r="BS72" i="1"/>
  <c r="BR72" i="1"/>
  <c r="BQ72" i="1"/>
  <c r="CM71" i="1"/>
  <c r="CI71" i="1"/>
  <c r="CE71" i="1"/>
  <c r="CH71" i="1" s="1"/>
  <c r="CB71" i="1"/>
  <c r="CK71" i="1" s="1"/>
  <c r="CA71" i="1"/>
  <c r="BY71" i="1"/>
  <c r="BX71" i="1"/>
  <c r="BW71" i="1"/>
  <c r="BV71" i="1"/>
  <c r="BU71" i="1"/>
  <c r="BT71" i="1"/>
  <c r="BS71" i="1"/>
  <c r="BR71" i="1"/>
  <c r="BQ71" i="1"/>
  <c r="CM70" i="1"/>
  <c r="CI70" i="1"/>
  <c r="CE70" i="1"/>
  <c r="CH70" i="1" s="1"/>
  <c r="CB70" i="1"/>
  <c r="CK70" i="1" s="1"/>
  <c r="CA70" i="1"/>
  <c r="BY70" i="1"/>
  <c r="BX70" i="1"/>
  <c r="BW70" i="1"/>
  <c r="BV70" i="1"/>
  <c r="BU70" i="1"/>
  <c r="BT70" i="1"/>
  <c r="BS70" i="1"/>
  <c r="BR70" i="1"/>
  <c r="BQ70" i="1"/>
  <c r="CM69" i="1"/>
  <c r="CI69" i="1"/>
  <c r="CH69" i="1"/>
  <c r="CE69" i="1"/>
  <c r="CB69" i="1"/>
  <c r="CK69" i="1" s="1"/>
  <c r="CA69" i="1"/>
  <c r="CJ69" i="1" s="1"/>
  <c r="BY69" i="1"/>
  <c r="BX69" i="1"/>
  <c r="BW69" i="1"/>
  <c r="BV69" i="1"/>
  <c r="BU69" i="1"/>
  <c r="BT69" i="1"/>
  <c r="BS69" i="1"/>
  <c r="BR69" i="1"/>
  <c r="BQ69" i="1"/>
  <c r="BZ69" i="1" s="1"/>
  <c r="CD69" i="1" s="1"/>
  <c r="CM68" i="1"/>
  <c r="CI68" i="1"/>
  <c r="CE68" i="1"/>
  <c r="CH68" i="1" s="1"/>
  <c r="CB68" i="1"/>
  <c r="CK68" i="1" s="1"/>
  <c r="CA68" i="1"/>
  <c r="BY68" i="1"/>
  <c r="BX68" i="1"/>
  <c r="BW68" i="1"/>
  <c r="BV68" i="1"/>
  <c r="BU68" i="1"/>
  <c r="BT68" i="1"/>
  <c r="BS68" i="1"/>
  <c r="BR68" i="1"/>
  <c r="BQ68" i="1"/>
  <c r="CM67" i="1"/>
  <c r="CI67" i="1"/>
  <c r="CE67" i="1"/>
  <c r="CH67" i="1" s="1"/>
  <c r="CB67" i="1"/>
  <c r="CK67" i="1" s="1"/>
  <c r="CA67" i="1"/>
  <c r="BY67" i="1"/>
  <c r="BX67" i="1"/>
  <c r="BW67" i="1"/>
  <c r="BV67" i="1"/>
  <c r="BU67" i="1"/>
  <c r="BT67" i="1"/>
  <c r="BS67" i="1"/>
  <c r="BR67" i="1"/>
  <c r="BQ67" i="1"/>
  <c r="CM66" i="1"/>
  <c r="CI66" i="1"/>
  <c r="CE66" i="1"/>
  <c r="CH66" i="1" s="1"/>
  <c r="CB66" i="1"/>
  <c r="CA66" i="1"/>
  <c r="BY66" i="1"/>
  <c r="BX66" i="1"/>
  <c r="BW66" i="1"/>
  <c r="BV66" i="1"/>
  <c r="BU66" i="1"/>
  <c r="BT66" i="1"/>
  <c r="BS66" i="1"/>
  <c r="BR66" i="1"/>
  <c r="BQ66" i="1"/>
  <c r="CC65" i="1"/>
  <c r="A65" i="1"/>
  <c r="CM64" i="1"/>
  <c r="CI64" i="1"/>
  <c r="CE64" i="1"/>
  <c r="CH64" i="1" s="1"/>
  <c r="CB64" i="1"/>
  <c r="CK64" i="1" s="1"/>
  <c r="CA64" i="1"/>
  <c r="BY64" i="1"/>
  <c r="BX64" i="1"/>
  <c r="BW64" i="1"/>
  <c r="BV64" i="1"/>
  <c r="BU64" i="1"/>
  <c r="BT64" i="1"/>
  <c r="BS64" i="1"/>
  <c r="BR64" i="1"/>
  <c r="BQ64" i="1"/>
  <c r="CM63" i="1"/>
  <c r="CM60" i="1" s="1"/>
  <c r="CI63" i="1"/>
  <c r="CE63" i="1"/>
  <c r="CH63" i="1" s="1"/>
  <c r="CB63" i="1"/>
  <c r="CK63" i="1" s="1"/>
  <c r="CA63" i="1"/>
  <c r="BY63" i="1"/>
  <c r="BX63" i="1"/>
  <c r="BW63" i="1"/>
  <c r="BV63" i="1"/>
  <c r="BU63" i="1"/>
  <c r="BT63" i="1"/>
  <c r="BS63" i="1"/>
  <c r="BR63" i="1"/>
  <c r="BQ63" i="1"/>
  <c r="CM62" i="1"/>
  <c r="CI62" i="1"/>
  <c r="CE62" i="1"/>
  <c r="CH62" i="1" s="1"/>
  <c r="CB62" i="1"/>
  <c r="CA62" i="1"/>
  <c r="BY62" i="1"/>
  <c r="BX62" i="1"/>
  <c r="BX60" i="1" s="1"/>
  <c r="BW62" i="1"/>
  <c r="BV62" i="1"/>
  <c r="BV60" i="1" s="1"/>
  <c r="BU62" i="1"/>
  <c r="BT62" i="1"/>
  <c r="BT60" i="1" s="1"/>
  <c r="BS62" i="1"/>
  <c r="BR62" i="1"/>
  <c r="BQ62" i="1"/>
  <c r="CM61" i="1"/>
  <c r="CI61" i="1"/>
  <c r="CE61" i="1"/>
  <c r="CH61" i="1" s="1"/>
  <c r="CB61" i="1"/>
  <c r="CK61" i="1" s="1"/>
  <c r="CA61" i="1"/>
  <c r="BY61" i="1"/>
  <c r="BX61" i="1"/>
  <c r="BW61" i="1"/>
  <c r="BV61" i="1"/>
  <c r="BU61" i="1"/>
  <c r="BT61" i="1"/>
  <c r="BS61" i="1"/>
  <c r="BR61" i="1"/>
  <c r="BQ61" i="1"/>
  <c r="CC60" i="1"/>
  <c r="BR60" i="1"/>
  <c r="A60" i="1"/>
  <c r="CM59" i="1"/>
  <c r="CI59" i="1"/>
  <c r="CE59" i="1"/>
  <c r="CH59" i="1" s="1"/>
  <c r="CB59" i="1"/>
  <c r="CK59" i="1" s="1"/>
  <c r="CA59" i="1"/>
  <c r="BY59" i="1"/>
  <c r="BX59" i="1"/>
  <c r="BW59" i="1"/>
  <c r="BV59" i="1"/>
  <c r="BU59" i="1"/>
  <c r="BT59" i="1"/>
  <c r="BS59" i="1"/>
  <c r="BR59" i="1"/>
  <c r="BQ59" i="1"/>
  <c r="F59" i="1"/>
  <c r="CM58" i="1"/>
  <c r="CI58" i="1"/>
  <c r="CE58" i="1"/>
  <c r="CH58" i="1" s="1"/>
  <c r="CB58" i="1"/>
  <c r="CK58" i="1" s="1"/>
  <c r="CA58" i="1"/>
  <c r="BY58" i="1"/>
  <c r="BX58" i="1"/>
  <c r="BW58" i="1"/>
  <c r="BV58" i="1"/>
  <c r="BU58" i="1"/>
  <c r="BT58" i="1"/>
  <c r="BS58" i="1"/>
  <c r="BR58" i="1"/>
  <c r="BQ58" i="1"/>
  <c r="CM57" i="1"/>
  <c r="CI57" i="1"/>
  <c r="CE57" i="1"/>
  <c r="CH57" i="1" s="1"/>
  <c r="CB57" i="1"/>
  <c r="CK57" i="1" s="1"/>
  <c r="CA57" i="1"/>
  <c r="BY57" i="1"/>
  <c r="BX57" i="1"/>
  <c r="BW57" i="1"/>
  <c r="BV57" i="1"/>
  <c r="BU57" i="1"/>
  <c r="BT57" i="1"/>
  <c r="BS57" i="1"/>
  <c r="BR57" i="1"/>
  <c r="BQ57" i="1"/>
  <c r="CM56" i="1"/>
  <c r="CI56" i="1"/>
  <c r="CE56" i="1"/>
  <c r="CH56" i="1" s="1"/>
  <c r="CB56" i="1"/>
  <c r="CK56" i="1" s="1"/>
  <c r="CA56" i="1"/>
  <c r="BY56" i="1"/>
  <c r="BX56" i="1"/>
  <c r="BW56" i="1"/>
  <c r="BV56" i="1"/>
  <c r="BU56" i="1"/>
  <c r="BT56" i="1"/>
  <c r="BS56" i="1"/>
  <c r="BR56" i="1"/>
  <c r="BQ56" i="1"/>
  <c r="CM55" i="1"/>
  <c r="CI55" i="1"/>
  <c r="CE55" i="1"/>
  <c r="CH55" i="1" s="1"/>
  <c r="CB55" i="1"/>
  <c r="CK55" i="1" s="1"/>
  <c r="CA55" i="1"/>
  <c r="BY55" i="1"/>
  <c r="BX55" i="1"/>
  <c r="BW55" i="1"/>
  <c r="BV55" i="1"/>
  <c r="BU55" i="1"/>
  <c r="BT55" i="1"/>
  <c r="BS55" i="1"/>
  <c r="BR55" i="1"/>
  <c r="BQ55" i="1"/>
  <c r="CM54" i="1"/>
  <c r="CI54" i="1"/>
  <c r="CE54" i="1"/>
  <c r="CH54" i="1" s="1"/>
  <c r="CB54" i="1"/>
  <c r="CK54" i="1" s="1"/>
  <c r="CA54" i="1"/>
  <c r="BY54" i="1"/>
  <c r="BX54" i="1"/>
  <c r="BW54" i="1"/>
  <c r="BV54" i="1"/>
  <c r="BU54" i="1"/>
  <c r="BT54" i="1"/>
  <c r="BS54" i="1"/>
  <c r="BR54" i="1"/>
  <c r="BQ54" i="1"/>
  <c r="CM53" i="1"/>
  <c r="CI53" i="1"/>
  <c r="CE53" i="1"/>
  <c r="CH53" i="1" s="1"/>
  <c r="CB53" i="1"/>
  <c r="CK53" i="1" s="1"/>
  <c r="CA53" i="1"/>
  <c r="BY53" i="1"/>
  <c r="BX53" i="1"/>
  <c r="BW53" i="1"/>
  <c r="BV53" i="1"/>
  <c r="BU53" i="1"/>
  <c r="BT53" i="1"/>
  <c r="BS53" i="1"/>
  <c r="BR53" i="1"/>
  <c r="BQ53" i="1"/>
  <c r="CM52" i="1"/>
  <c r="CI52" i="1"/>
  <c r="CE52" i="1"/>
  <c r="CH52" i="1" s="1"/>
  <c r="CB52" i="1"/>
  <c r="CK52" i="1" s="1"/>
  <c r="CA52" i="1"/>
  <c r="BY52" i="1"/>
  <c r="BX52" i="1"/>
  <c r="BW52" i="1"/>
  <c r="BV52" i="1"/>
  <c r="BU52" i="1"/>
  <c r="BT52" i="1"/>
  <c r="BS52" i="1"/>
  <c r="BR52" i="1"/>
  <c r="BQ52" i="1"/>
  <c r="CM51" i="1"/>
  <c r="CI51" i="1"/>
  <c r="CE51" i="1"/>
  <c r="CH51" i="1" s="1"/>
  <c r="CB51" i="1"/>
  <c r="CK51" i="1" s="1"/>
  <c r="CA51" i="1"/>
  <c r="BY51" i="1"/>
  <c r="BX51" i="1"/>
  <c r="BW51" i="1"/>
  <c r="BV51" i="1"/>
  <c r="BU51" i="1"/>
  <c r="BT51" i="1"/>
  <c r="BS51" i="1"/>
  <c r="BR51" i="1"/>
  <c r="BQ51" i="1"/>
  <c r="CM50" i="1"/>
  <c r="CI50" i="1"/>
  <c r="CE50" i="1"/>
  <c r="CH50" i="1" s="1"/>
  <c r="CB50" i="1"/>
  <c r="CK50" i="1" s="1"/>
  <c r="CA50" i="1"/>
  <c r="BY50" i="1"/>
  <c r="BX50" i="1"/>
  <c r="BW50" i="1"/>
  <c r="BV50" i="1"/>
  <c r="BU50" i="1"/>
  <c r="BT50" i="1"/>
  <c r="BS50" i="1"/>
  <c r="BR50" i="1"/>
  <c r="BQ50" i="1"/>
  <c r="CM49" i="1"/>
  <c r="CI49" i="1"/>
  <c r="CE49" i="1"/>
  <c r="CB49" i="1"/>
  <c r="CK49" i="1" s="1"/>
  <c r="CA49" i="1"/>
  <c r="CJ49" i="1" s="1"/>
  <c r="BY49" i="1"/>
  <c r="BX49" i="1"/>
  <c r="BW49" i="1"/>
  <c r="BV49" i="1"/>
  <c r="BU49" i="1"/>
  <c r="BT49" i="1"/>
  <c r="BS49" i="1"/>
  <c r="BR49" i="1"/>
  <c r="BQ49" i="1"/>
  <c r="CC48" i="1"/>
  <c r="A48" i="1"/>
  <c r="CM47" i="1"/>
  <c r="CI47" i="1"/>
  <c r="CE47" i="1"/>
  <c r="CH47" i="1" s="1"/>
  <c r="CB47" i="1"/>
  <c r="CK47" i="1" s="1"/>
  <c r="CA47" i="1"/>
  <c r="BY47" i="1"/>
  <c r="BX47" i="1"/>
  <c r="BW47" i="1"/>
  <c r="BV47" i="1"/>
  <c r="BU47" i="1"/>
  <c r="BT47" i="1"/>
  <c r="BS47" i="1"/>
  <c r="BR47" i="1"/>
  <c r="BQ47" i="1"/>
  <c r="F47" i="1"/>
  <c r="CM46" i="1"/>
  <c r="CI46" i="1"/>
  <c r="CE46" i="1"/>
  <c r="CH46" i="1" s="1"/>
  <c r="CB46" i="1"/>
  <c r="CK46" i="1" s="1"/>
  <c r="CA46" i="1"/>
  <c r="BY46" i="1"/>
  <c r="BX46" i="1"/>
  <c r="BW46" i="1"/>
  <c r="BV46" i="1"/>
  <c r="BU46" i="1"/>
  <c r="BT46" i="1"/>
  <c r="BS46" i="1"/>
  <c r="BR46" i="1"/>
  <c r="BQ46" i="1"/>
  <c r="F46" i="1"/>
  <c r="CM45" i="1"/>
  <c r="CI45" i="1"/>
  <c r="CE45" i="1"/>
  <c r="CH45" i="1" s="1"/>
  <c r="CB45" i="1"/>
  <c r="CK45" i="1" s="1"/>
  <c r="CA45" i="1"/>
  <c r="BY45" i="1"/>
  <c r="BX45" i="1"/>
  <c r="BW45" i="1"/>
  <c r="BV45" i="1"/>
  <c r="BU45" i="1"/>
  <c r="BT45" i="1"/>
  <c r="BS45" i="1"/>
  <c r="BR45" i="1"/>
  <c r="BQ45" i="1"/>
  <c r="CM44" i="1"/>
  <c r="CI44" i="1"/>
  <c r="CE44" i="1"/>
  <c r="CH44" i="1" s="1"/>
  <c r="CB44" i="1"/>
  <c r="CK44" i="1" s="1"/>
  <c r="CA44" i="1"/>
  <c r="CJ44" i="1" s="1"/>
  <c r="BY44" i="1"/>
  <c r="BX44" i="1"/>
  <c r="BW44" i="1"/>
  <c r="BV44" i="1"/>
  <c r="BU44" i="1"/>
  <c r="BT44" i="1"/>
  <c r="BS44" i="1"/>
  <c r="BR44" i="1"/>
  <c r="BQ44" i="1"/>
  <c r="CM43" i="1"/>
  <c r="CI43" i="1"/>
  <c r="CE43" i="1"/>
  <c r="CH43" i="1" s="1"/>
  <c r="CB43" i="1"/>
  <c r="CK43" i="1" s="1"/>
  <c r="CA43" i="1"/>
  <c r="BY43" i="1"/>
  <c r="BX43" i="1"/>
  <c r="BW43" i="1"/>
  <c r="BV43" i="1"/>
  <c r="BU43" i="1"/>
  <c r="BT43" i="1"/>
  <c r="BS43" i="1"/>
  <c r="BR43" i="1"/>
  <c r="BQ43" i="1"/>
  <c r="CM42" i="1"/>
  <c r="CI42" i="1"/>
  <c r="CE42" i="1"/>
  <c r="CH42" i="1" s="1"/>
  <c r="CB42" i="1"/>
  <c r="CK42" i="1" s="1"/>
  <c r="CA42" i="1"/>
  <c r="CJ42" i="1" s="1"/>
  <c r="BY42" i="1"/>
  <c r="BX42" i="1"/>
  <c r="BW42" i="1"/>
  <c r="BV42" i="1"/>
  <c r="BU42" i="1"/>
  <c r="BT42" i="1"/>
  <c r="BS42" i="1"/>
  <c r="BR42" i="1"/>
  <c r="BQ42" i="1"/>
  <c r="CM41" i="1"/>
  <c r="CI41" i="1"/>
  <c r="CE41" i="1"/>
  <c r="CH41" i="1" s="1"/>
  <c r="CB41" i="1"/>
  <c r="CK41" i="1" s="1"/>
  <c r="CA41" i="1"/>
  <c r="BY41" i="1"/>
  <c r="BX41" i="1"/>
  <c r="BW41" i="1"/>
  <c r="BV41" i="1"/>
  <c r="BU41" i="1"/>
  <c r="BT41" i="1"/>
  <c r="BS41" i="1"/>
  <c r="BR41" i="1"/>
  <c r="BQ41" i="1"/>
  <c r="CM40" i="1"/>
  <c r="CM38" i="1" s="1"/>
  <c r="CI40" i="1"/>
  <c r="CE40" i="1"/>
  <c r="CH40" i="1" s="1"/>
  <c r="CB40" i="1"/>
  <c r="CA40" i="1"/>
  <c r="CJ40" i="1" s="1"/>
  <c r="BY40" i="1"/>
  <c r="BX40" i="1"/>
  <c r="BW40" i="1"/>
  <c r="BV40" i="1"/>
  <c r="BV38" i="1" s="1"/>
  <c r="BU40" i="1"/>
  <c r="BT40" i="1"/>
  <c r="BS40" i="1"/>
  <c r="BR40" i="1"/>
  <c r="BR38" i="1" s="1"/>
  <c r="BQ40" i="1"/>
  <c r="CB39" i="1"/>
  <c r="CA39" i="1"/>
  <c r="F39" i="1"/>
  <c r="CC38" i="1"/>
  <c r="A38" i="1"/>
  <c r="CM37" i="1"/>
  <c r="CI37" i="1"/>
  <c r="CE37" i="1"/>
  <c r="CH37" i="1" s="1"/>
  <c r="CB37" i="1"/>
  <c r="CK37" i="1" s="1"/>
  <c r="CA37" i="1"/>
  <c r="BY37" i="1"/>
  <c r="BX37" i="1"/>
  <c r="BW37" i="1"/>
  <c r="BV37" i="1"/>
  <c r="BU37" i="1"/>
  <c r="BT37" i="1"/>
  <c r="BS37" i="1"/>
  <c r="BR37" i="1"/>
  <c r="BQ37" i="1"/>
  <c r="F37" i="1"/>
  <c r="CM36" i="1"/>
  <c r="CI36" i="1"/>
  <c r="CE36" i="1"/>
  <c r="CH36" i="1" s="1"/>
  <c r="CB36" i="1"/>
  <c r="CK36" i="1" s="1"/>
  <c r="CA36" i="1"/>
  <c r="BY36" i="1"/>
  <c r="BX36" i="1"/>
  <c r="BW36" i="1"/>
  <c r="BV36" i="1"/>
  <c r="BU36" i="1"/>
  <c r="BT36" i="1"/>
  <c r="BS36" i="1"/>
  <c r="BR36" i="1"/>
  <c r="BQ36" i="1"/>
  <c r="F36" i="1"/>
  <c r="CM35" i="1"/>
  <c r="CI35" i="1"/>
  <c r="CE35" i="1"/>
  <c r="CH35" i="1" s="1"/>
  <c r="CB35" i="1"/>
  <c r="CK35" i="1" s="1"/>
  <c r="CA35" i="1"/>
  <c r="BY35" i="1"/>
  <c r="BX35" i="1"/>
  <c r="BW35" i="1"/>
  <c r="BV35" i="1"/>
  <c r="BU35" i="1"/>
  <c r="BT35" i="1"/>
  <c r="BS35" i="1"/>
  <c r="BR35" i="1"/>
  <c r="BQ35" i="1"/>
  <c r="CM34" i="1"/>
  <c r="CI34" i="1"/>
  <c r="CE34" i="1"/>
  <c r="CH34" i="1" s="1"/>
  <c r="CB34" i="1"/>
  <c r="CK34" i="1" s="1"/>
  <c r="CA34" i="1"/>
  <c r="BY34" i="1"/>
  <c r="BX34" i="1"/>
  <c r="BW34" i="1"/>
  <c r="BV34" i="1"/>
  <c r="BU34" i="1"/>
  <c r="BT34" i="1"/>
  <c r="BS34" i="1"/>
  <c r="BR34" i="1"/>
  <c r="BQ34" i="1"/>
  <c r="CM33" i="1"/>
  <c r="CI33" i="1"/>
  <c r="CE33" i="1"/>
  <c r="CH33" i="1" s="1"/>
  <c r="CB33" i="1"/>
  <c r="CK33" i="1" s="1"/>
  <c r="CA33" i="1"/>
  <c r="BY33" i="1"/>
  <c r="BX33" i="1"/>
  <c r="BW33" i="1"/>
  <c r="BV33" i="1"/>
  <c r="BU33" i="1"/>
  <c r="BT33" i="1"/>
  <c r="BS33" i="1"/>
  <c r="BR33" i="1"/>
  <c r="BQ33" i="1"/>
  <c r="CM32" i="1"/>
  <c r="CI32" i="1"/>
  <c r="CE32" i="1"/>
  <c r="CH32" i="1" s="1"/>
  <c r="CB32" i="1"/>
  <c r="CK32" i="1" s="1"/>
  <c r="CA32" i="1"/>
  <c r="BY32" i="1"/>
  <c r="BX32" i="1"/>
  <c r="BW32" i="1"/>
  <c r="BV32" i="1"/>
  <c r="BU32" i="1"/>
  <c r="BT32" i="1"/>
  <c r="BS32" i="1"/>
  <c r="BR32" i="1"/>
  <c r="BQ32" i="1"/>
  <c r="CM31" i="1"/>
  <c r="CI31" i="1"/>
  <c r="CE31" i="1"/>
  <c r="CH31" i="1" s="1"/>
  <c r="CB31" i="1"/>
  <c r="CK31" i="1" s="1"/>
  <c r="CA31" i="1"/>
  <c r="BY31" i="1"/>
  <c r="BX31" i="1"/>
  <c r="BW31" i="1"/>
  <c r="BV31" i="1"/>
  <c r="BU31" i="1"/>
  <c r="BT31" i="1"/>
  <c r="BS31" i="1"/>
  <c r="BR31" i="1"/>
  <c r="BQ31" i="1"/>
  <c r="CM30" i="1"/>
  <c r="CI30" i="1"/>
  <c r="CE30" i="1"/>
  <c r="CH30" i="1" s="1"/>
  <c r="CB30" i="1"/>
  <c r="CK30" i="1" s="1"/>
  <c r="CA30" i="1"/>
  <c r="BY30" i="1"/>
  <c r="BX30" i="1"/>
  <c r="BW30" i="1"/>
  <c r="BV30" i="1"/>
  <c r="BU30" i="1"/>
  <c r="BT30" i="1"/>
  <c r="BS30" i="1"/>
  <c r="BR30" i="1"/>
  <c r="BQ30" i="1"/>
  <c r="CM29" i="1"/>
  <c r="CI29" i="1"/>
  <c r="CE29" i="1"/>
  <c r="CH29" i="1" s="1"/>
  <c r="CB29" i="1"/>
  <c r="CK29" i="1" s="1"/>
  <c r="CA29" i="1"/>
  <c r="BY29" i="1"/>
  <c r="BX29" i="1"/>
  <c r="BW29" i="1"/>
  <c r="BV29" i="1"/>
  <c r="BU29" i="1"/>
  <c r="BT29" i="1"/>
  <c r="BS29" i="1"/>
  <c r="BR29" i="1"/>
  <c r="BQ29" i="1"/>
  <c r="CM28" i="1"/>
  <c r="CI28" i="1"/>
  <c r="CE28" i="1"/>
  <c r="CH28" i="1" s="1"/>
  <c r="CB28" i="1"/>
  <c r="CK28" i="1" s="1"/>
  <c r="CA28" i="1"/>
  <c r="BY28" i="1"/>
  <c r="BX28" i="1"/>
  <c r="BW28" i="1"/>
  <c r="BV28" i="1"/>
  <c r="BU28" i="1"/>
  <c r="BT28" i="1"/>
  <c r="BS28" i="1"/>
  <c r="BR28" i="1"/>
  <c r="BQ28" i="1"/>
  <c r="CM27" i="1"/>
  <c r="CI27" i="1"/>
  <c r="CE27" i="1"/>
  <c r="CH27" i="1" s="1"/>
  <c r="CB27" i="1"/>
  <c r="CK27" i="1" s="1"/>
  <c r="CA27" i="1"/>
  <c r="BY27" i="1"/>
  <c r="BX27" i="1"/>
  <c r="BW27" i="1"/>
  <c r="BV27" i="1"/>
  <c r="BU27" i="1"/>
  <c r="BT27" i="1"/>
  <c r="BS27" i="1"/>
  <c r="BR27" i="1"/>
  <c r="BQ27" i="1"/>
  <c r="CM26" i="1"/>
  <c r="CI26" i="1"/>
  <c r="CE26" i="1"/>
  <c r="CH26" i="1" s="1"/>
  <c r="CB26" i="1"/>
  <c r="CK26" i="1" s="1"/>
  <c r="CA26" i="1"/>
  <c r="BY26" i="1"/>
  <c r="BX26" i="1"/>
  <c r="BW26" i="1"/>
  <c r="BV26" i="1"/>
  <c r="BU26" i="1"/>
  <c r="BT26" i="1"/>
  <c r="BS26" i="1"/>
  <c r="BR26" i="1"/>
  <c r="BQ26" i="1"/>
  <c r="CM25" i="1"/>
  <c r="CI25" i="1"/>
  <c r="CE25" i="1"/>
  <c r="CH25" i="1" s="1"/>
  <c r="CB25" i="1"/>
  <c r="CK25" i="1" s="1"/>
  <c r="CA25" i="1"/>
  <c r="BY25" i="1"/>
  <c r="BX25" i="1"/>
  <c r="BW25" i="1"/>
  <c r="BV25" i="1"/>
  <c r="BU25" i="1"/>
  <c r="BT25" i="1"/>
  <c r="BS25" i="1"/>
  <c r="BR25" i="1"/>
  <c r="BQ25" i="1"/>
  <c r="CM24" i="1"/>
  <c r="CI24" i="1"/>
  <c r="CE24" i="1"/>
  <c r="CH24" i="1" s="1"/>
  <c r="CB24" i="1"/>
  <c r="CK24" i="1" s="1"/>
  <c r="CA24" i="1"/>
  <c r="BY24" i="1"/>
  <c r="BX24" i="1"/>
  <c r="BW24" i="1"/>
  <c r="BV24" i="1"/>
  <c r="BU24" i="1"/>
  <c r="BT24" i="1"/>
  <c r="BS24" i="1"/>
  <c r="BR24" i="1"/>
  <c r="BQ24" i="1"/>
  <c r="CM23" i="1"/>
  <c r="CI23" i="1"/>
  <c r="CE23" i="1"/>
  <c r="CH23" i="1" s="1"/>
  <c r="CB23" i="1"/>
  <c r="CK23" i="1" s="1"/>
  <c r="CA23" i="1"/>
  <c r="BY23" i="1"/>
  <c r="BX23" i="1"/>
  <c r="BW23" i="1"/>
  <c r="BV23" i="1"/>
  <c r="BU23" i="1"/>
  <c r="BT23" i="1"/>
  <c r="BS23" i="1"/>
  <c r="BR23" i="1"/>
  <c r="BQ23" i="1"/>
  <c r="CM22" i="1"/>
  <c r="CI22" i="1"/>
  <c r="CE22" i="1"/>
  <c r="CH22" i="1" s="1"/>
  <c r="CB22" i="1"/>
  <c r="CK22" i="1" s="1"/>
  <c r="CA22" i="1"/>
  <c r="BY22" i="1"/>
  <c r="BX22" i="1"/>
  <c r="BW22" i="1"/>
  <c r="BV22" i="1"/>
  <c r="BU22" i="1"/>
  <c r="BT22" i="1"/>
  <c r="BS22" i="1"/>
  <c r="BR22" i="1"/>
  <c r="BQ22" i="1"/>
  <c r="CM21" i="1"/>
  <c r="CI21" i="1"/>
  <c r="CE21" i="1"/>
  <c r="CH21" i="1" s="1"/>
  <c r="CB21" i="1"/>
  <c r="CK21" i="1" s="1"/>
  <c r="CA21" i="1"/>
  <c r="BY21" i="1"/>
  <c r="BX21" i="1"/>
  <c r="BW21" i="1"/>
  <c r="BV21" i="1"/>
  <c r="BU21" i="1"/>
  <c r="BT21" i="1"/>
  <c r="BS21" i="1"/>
  <c r="BR21" i="1"/>
  <c r="BQ21" i="1"/>
  <c r="CM20" i="1"/>
  <c r="CI20" i="1"/>
  <c r="CE20" i="1"/>
  <c r="CH20" i="1" s="1"/>
  <c r="CB20" i="1"/>
  <c r="CK20" i="1" s="1"/>
  <c r="CA20" i="1"/>
  <c r="BY20" i="1"/>
  <c r="BX20" i="1"/>
  <c r="BW20" i="1"/>
  <c r="BV20" i="1"/>
  <c r="BU20" i="1"/>
  <c r="BT20" i="1"/>
  <c r="BS20" i="1"/>
  <c r="BR20" i="1"/>
  <c r="BQ20" i="1"/>
  <c r="CM19" i="1"/>
  <c r="CI19" i="1"/>
  <c r="CE19" i="1"/>
  <c r="CH19" i="1" s="1"/>
  <c r="CB19" i="1"/>
  <c r="CK19" i="1" s="1"/>
  <c r="CA19" i="1"/>
  <c r="BY19" i="1"/>
  <c r="BX19" i="1"/>
  <c r="BW19" i="1"/>
  <c r="BV19" i="1"/>
  <c r="BU19" i="1"/>
  <c r="BT19" i="1"/>
  <c r="BS19" i="1"/>
  <c r="BR19" i="1"/>
  <c r="BQ19" i="1"/>
  <c r="CM18" i="1"/>
  <c r="CI18" i="1"/>
  <c r="CE18" i="1"/>
  <c r="CH18" i="1" s="1"/>
  <c r="CB18" i="1"/>
  <c r="CK18" i="1" s="1"/>
  <c r="CA18" i="1"/>
  <c r="BY18" i="1"/>
  <c r="BX18" i="1"/>
  <c r="BW18" i="1"/>
  <c r="BV18" i="1"/>
  <c r="BV16" i="1" s="1"/>
  <c r="BU18" i="1"/>
  <c r="BT18" i="1"/>
  <c r="BS18" i="1"/>
  <c r="BR18" i="1"/>
  <c r="BQ18" i="1"/>
  <c r="CM17" i="1"/>
  <c r="CI17" i="1"/>
  <c r="CE17" i="1"/>
  <c r="CH17" i="1" s="1"/>
  <c r="CB17" i="1"/>
  <c r="CK17" i="1" s="1"/>
  <c r="CA17" i="1"/>
  <c r="BY17" i="1"/>
  <c r="BX17" i="1"/>
  <c r="BW17" i="1"/>
  <c r="BV17" i="1"/>
  <c r="BU17" i="1"/>
  <c r="BT17" i="1"/>
  <c r="BT16" i="1" s="1"/>
  <c r="BS17" i="1"/>
  <c r="BS16" i="1" s="1"/>
  <c r="BR17" i="1"/>
  <c r="BQ17" i="1"/>
  <c r="CC16" i="1"/>
  <c r="BX16" i="1"/>
  <c r="A16" i="1"/>
  <c r="CM15" i="1"/>
  <c r="CI15" i="1"/>
  <c r="CE15" i="1"/>
  <c r="CH15" i="1" s="1"/>
  <c r="CB15" i="1"/>
  <c r="CK15" i="1" s="1"/>
  <c r="CA15" i="1"/>
  <c r="CJ15" i="1" s="1"/>
  <c r="BY15" i="1"/>
  <c r="BX15" i="1"/>
  <c r="BW15" i="1"/>
  <c r="BV15" i="1"/>
  <c r="BU15" i="1"/>
  <c r="BT15" i="1"/>
  <c r="BS15" i="1"/>
  <c r="BR15" i="1"/>
  <c r="BQ15" i="1"/>
  <c r="CM14" i="1"/>
  <c r="CI14" i="1"/>
  <c r="CE14" i="1"/>
  <c r="CH14" i="1" s="1"/>
  <c r="CB14" i="1"/>
  <c r="CK14" i="1" s="1"/>
  <c r="CA14" i="1"/>
  <c r="BY14" i="1"/>
  <c r="BX14" i="1"/>
  <c r="BW14" i="1"/>
  <c r="BV14" i="1"/>
  <c r="BU14" i="1"/>
  <c r="BT14" i="1"/>
  <c r="BS14" i="1"/>
  <c r="BR14" i="1"/>
  <c r="BQ14" i="1"/>
  <c r="CM13" i="1"/>
  <c r="CI13" i="1"/>
  <c r="CE13" i="1"/>
  <c r="CH13" i="1" s="1"/>
  <c r="CB13" i="1"/>
  <c r="CK13" i="1" s="1"/>
  <c r="CA13" i="1"/>
  <c r="CJ13" i="1" s="1"/>
  <c r="BY13" i="1"/>
  <c r="BX13" i="1"/>
  <c r="BW13" i="1"/>
  <c r="BV13" i="1"/>
  <c r="BU13" i="1"/>
  <c r="BT13" i="1"/>
  <c r="BS13" i="1"/>
  <c r="BR13" i="1"/>
  <c r="BQ13" i="1"/>
  <c r="CM12" i="1"/>
  <c r="CI12" i="1"/>
  <c r="CE12" i="1"/>
  <c r="CH12" i="1" s="1"/>
  <c r="CB12" i="1"/>
  <c r="CK12" i="1" s="1"/>
  <c r="CA12" i="1"/>
  <c r="BY12" i="1"/>
  <c r="BX12" i="1"/>
  <c r="BW12" i="1"/>
  <c r="BV12" i="1"/>
  <c r="BU12" i="1"/>
  <c r="BT12" i="1"/>
  <c r="BS12" i="1"/>
  <c r="BR12" i="1"/>
  <c r="BQ12" i="1"/>
  <c r="CC11" i="1"/>
  <c r="A11" i="1"/>
  <c r="E5" i="1"/>
  <c r="BQ16" i="1" l="1"/>
  <c r="BU16" i="1"/>
  <c r="BS326" i="1"/>
  <c r="BU326" i="1"/>
  <c r="CJ580" i="1"/>
  <c r="CJ582" i="1"/>
  <c r="CN598" i="1"/>
  <c r="CJ599" i="1"/>
  <c r="CJ601" i="1"/>
  <c r="BV617" i="1"/>
  <c r="CJ621" i="1"/>
  <c r="CJ628" i="1"/>
  <c r="CJ644" i="1"/>
  <c r="BT664" i="1"/>
  <c r="BW65" i="1"/>
  <c r="BZ73" i="1"/>
  <c r="CD73" i="1" s="1"/>
  <c r="CF73" i="1" s="1"/>
  <c r="CN194" i="1"/>
  <c r="BR195" i="1"/>
  <c r="BZ262" i="1"/>
  <c r="CB317" i="1"/>
  <c r="BZ321" i="1"/>
  <c r="CD321" i="1" s="1"/>
  <c r="CF321" i="1" s="1"/>
  <c r="BT326" i="1"/>
  <c r="BX326" i="1"/>
  <c r="BZ332" i="1"/>
  <c r="BU349" i="1"/>
  <c r="BY349" i="1"/>
  <c r="BR349" i="1"/>
  <c r="CG373" i="1"/>
  <c r="CG374" i="1"/>
  <c r="CN380" i="1"/>
  <c r="BZ471" i="1"/>
  <c r="CD471" i="1" s="1"/>
  <c r="CF471" i="1" s="1"/>
  <c r="CJ494" i="1"/>
  <c r="CJ496" i="1"/>
  <c r="CJ498" i="1"/>
  <c r="CJ500" i="1"/>
  <c r="CJ502" i="1"/>
  <c r="CJ504" i="1"/>
  <c r="CJ506" i="1"/>
  <c r="BS561" i="1"/>
  <c r="CN565" i="1"/>
  <c r="CN568" i="1"/>
  <c r="BZ659" i="1"/>
  <c r="CD659" i="1" s="1"/>
  <c r="CF659" i="1" s="1"/>
  <c r="CN662" i="1"/>
  <c r="BZ663" i="1"/>
  <c r="CD663" i="1" s="1"/>
  <c r="CF663" i="1" s="1"/>
  <c r="CI664" i="1"/>
  <c r="BY675" i="1"/>
  <c r="BZ687" i="1"/>
  <c r="BV684" i="1"/>
  <c r="BY16" i="1"/>
  <c r="CI16" i="1"/>
  <c r="BW16" i="1"/>
  <c r="CG47" i="1"/>
  <c r="CN54" i="1"/>
  <c r="CJ55" i="1"/>
  <c r="CJ57" i="1"/>
  <c r="BU60" i="1"/>
  <c r="CJ73" i="1"/>
  <c r="CN78" i="1"/>
  <c r="BU77" i="1"/>
  <c r="BY77" i="1"/>
  <c r="CI77" i="1"/>
  <c r="CJ96" i="1"/>
  <c r="CJ98" i="1"/>
  <c r="CJ124" i="1"/>
  <c r="BU149" i="1"/>
  <c r="CI149" i="1"/>
  <c r="CN154" i="1"/>
  <c r="BU153" i="1"/>
  <c r="BY153" i="1"/>
  <c r="CI153" i="1"/>
  <c r="CJ157" i="1"/>
  <c r="CJ165" i="1"/>
  <c r="CA200" i="1"/>
  <c r="CN270" i="1"/>
  <c r="BT309" i="1"/>
  <c r="BX309" i="1"/>
  <c r="CE309" i="1"/>
  <c r="BZ325" i="1"/>
  <c r="CD325" i="1" s="1"/>
  <c r="CF325" i="1" s="1"/>
  <c r="BW326" i="1"/>
  <c r="BZ336" i="1"/>
  <c r="BZ338" i="1"/>
  <c r="CD338" i="1" s="1"/>
  <c r="CF338" i="1" s="1"/>
  <c r="CI349" i="1"/>
  <c r="BZ352" i="1"/>
  <c r="BZ356" i="1"/>
  <c r="CM375" i="1"/>
  <c r="BT375" i="1"/>
  <c r="BX375" i="1"/>
  <c r="CN388" i="1"/>
  <c r="CE398" i="1"/>
  <c r="BX398" i="1"/>
  <c r="CH398" i="1"/>
  <c r="BZ456" i="1"/>
  <c r="CD456" i="1" s="1"/>
  <c r="CF456" i="1" s="1"/>
  <c r="BZ458" i="1"/>
  <c r="CD458" i="1" s="1"/>
  <c r="CF458" i="1" s="1"/>
  <c r="BZ460" i="1"/>
  <c r="CD460" i="1" s="1"/>
  <c r="CF460" i="1" s="1"/>
  <c r="BZ462" i="1"/>
  <c r="CD462" i="1" s="1"/>
  <c r="CF462" i="1" s="1"/>
  <c r="BZ464" i="1"/>
  <c r="CD464" i="1" s="1"/>
  <c r="CF464" i="1" s="1"/>
  <c r="BZ466" i="1"/>
  <c r="CD466" i="1" s="1"/>
  <c r="CF466" i="1" s="1"/>
  <c r="BZ468" i="1"/>
  <c r="CD468" i="1" s="1"/>
  <c r="CF468" i="1" s="1"/>
  <c r="BZ560" i="1"/>
  <c r="CD560" i="1" s="1"/>
  <c r="CF560" i="1" s="1"/>
  <c r="CE561" i="1"/>
  <c r="CJ565" i="1"/>
  <c r="CJ609" i="1"/>
  <c r="CJ611" i="1"/>
  <c r="CL611" i="1" s="1"/>
  <c r="CJ629" i="1"/>
  <c r="CJ636" i="1"/>
  <c r="BV664" i="1"/>
  <c r="BZ667" i="1"/>
  <c r="BT672" i="1"/>
  <c r="BX672" i="1"/>
  <c r="CM672" i="1"/>
  <c r="CM684" i="1"/>
  <c r="CN688" i="1"/>
  <c r="BT697" i="1"/>
  <c r="BX697" i="1"/>
  <c r="CE697" i="1"/>
  <c r="CA697" i="1"/>
  <c r="CJ33" i="1"/>
  <c r="CJ35" i="1"/>
  <c r="CG37" i="1"/>
  <c r="CG46" i="1"/>
  <c r="BW48" i="1"/>
  <c r="CJ54" i="1"/>
  <c r="CG78" i="1"/>
  <c r="CJ79" i="1"/>
  <c r="CJ104" i="1"/>
  <c r="CJ106" i="1"/>
  <c r="CB126" i="1"/>
  <c r="BS126" i="1"/>
  <c r="BW126" i="1"/>
  <c r="BU126" i="1"/>
  <c r="BZ152" i="1"/>
  <c r="CJ152" i="1"/>
  <c r="BU200" i="1"/>
  <c r="BY200" i="1"/>
  <c r="CI200" i="1"/>
  <c r="BW200" i="1"/>
  <c r="CJ226" i="1"/>
  <c r="CJ235" i="1"/>
  <c r="CG237" i="1"/>
  <c r="CJ239" i="1"/>
  <c r="CG241" i="1"/>
  <c r="BZ276" i="1"/>
  <c r="CJ287" i="1"/>
  <c r="BU317" i="1"/>
  <c r="BY317" i="1"/>
  <c r="BY316" i="1" s="1"/>
  <c r="CI317" i="1"/>
  <c r="CN319" i="1"/>
  <c r="BW317" i="1"/>
  <c r="CJ327" i="1"/>
  <c r="CN334" i="1"/>
  <c r="BZ340" i="1"/>
  <c r="BZ342" i="1"/>
  <c r="CD342" i="1" s="1"/>
  <c r="CF342" i="1" s="1"/>
  <c r="CJ343" i="1"/>
  <c r="BZ345" i="1"/>
  <c r="BS349" i="1"/>
  <c r="BZ360" i="1"/>
  <c r="CG362" i="1"/>
  <c r="CG370" i="1"/>
  <c r="BS375" i="1"/>
  <c r="BW375" i="1"/>
  <c r="CK375" i="1"/>
  <c r="CJ393" i="1"/>
  <c r="BZ399" i="1"/>
  <c r="CJ478" i="1"/>
  <c r="CJ512" i="1"/>
  <c r="CJ514" i="1"/>
  <c r="CJ516" i="1"/>
  <c r="CJ518" i="1"/>
  <c r="CL518" i="1" s="1"/>
  <c r="BZ520" i="1"/>
  <c r="CD520" i="1" s="1"/>
  <c r="CF520" i="1" s="1"/>
  <c r="CJ546" i="1"/>
  <c r="CJ549" i="1"/>
  <c r="CG551" i="1"/>
  <c r="CG558" i="1"/>
  <c r="BZ576" i="1"/>
  <c r="CI579" i="1"/>
  <c r="BW579" i="1"/>
  <c r="CN586" i="1"/>
  <c r="CN18" i="1"/>
  <c r="CJ18" i="1"/>
  <c r="CN20" i="1"/>
  <c r="CJ20" i="1"/>
  <c r="CN22" i="1"/>
  <c r="CJ22" i="1"/>
  <c r="CN24" i="1"/>
  <c r="CJ24" i="1"/>
  <c r="CN26" i="1"/>
  <c r="CJ26" i="1"/>
  <c r="CN28" i="1"/>
  <c r="CJ28" i="1"/>
  <c r="CN30" i="1"/>
  <c r="CJ30" i="1"/>
  <c r="CN32" i="1"/>
  <c r="CJ32" i="1"/>
  <c r="CN34" i="1"/>
  <c r="CJ34" i="1"/>
  <c r="CN37" i="1"/>
  <c r="CJ37" i="1"/>
  <c r="CE38" i="1"/>
  <c r="CI38" i="1"/>
  <c r="BW38" i="1"/>
  <c r="BT48" i="1"/>
  <c r="BX48" i="1"/>
  <c r="CE48" i="1"/>
  <c r="CJ53" i="1"/>
  <c r="CG59" i="1"/>
  <c r="CJ61" i="1"/>
  <c r="CJ63" i="1"/>
  <c r="CF69" i="1"/>
  <c r="CJ70" i="1"/>
  <c r="CJ72" i="1"/>
  <c r="CN75" i="1"/>
  <c r="CG76" i="1"/>
  <c r="BS77" i="1"/>
  <c r="CJ82" i="1"/>
  <c r="BX11" i="1"/>
  <c r="CJ17" i="1"/>
  <c r="CJ19" i="1"/>
  <c r="CJ21" i="1"/>
  <c r="CJ23" i="1"/>
  <c r="CJ25" i="1"/>
  <c r="CJ27" i="1"/>
  <c r="CJ29" i="1"/>
  <c r="CJ31" i="1"/>
  <c r="BS38" i="1"/>
  <c r="CN43" i="1"/>
  <c r="BS48" i="1"/>
  <c r="CJ59" i="1"/>
  <c r="CI65" i="1"/>
  <c r="CN67" i="1"/>
  <c r="CH77" i="1"/>
  <c r="BR77" i="1"/>
  <c r="BV77" i="1"/>
  <c r="BR11" i="1"/>
  <c r="BV11" i="1"/>
  <c r="CH38" i="1"/>
  <c r="CN50" i="1"/>
  <c r="CJ51" i="1"/>
  <c r="CJ56" i="1"/>
  <c r="CJ58" i="1"/>
  <c r="BS60" i="1"/>
  <c r="BW60" i="1"/>
  <c r="CB60" i="1"/>
  <c r="BQ60" i="1"/>
  <c r="BY60" i="1"/>
  <c r="BR65" i="1"/>
  <c r="BV65" i="1"/>
  <c r="CJ66" i="1"/>
  <c r="CM65" i="1"/>
  <c r="CJ68" i="1"/>
  <c r="CN71" i="1"/>
  <c r="CN76" i="1"/>
  <c r="CB77" i="1"/>
  <c r="BS80" i="1"/>
  <c r="BW80" i="1"/>
  <c r="CJ88" i="1"/>
  <c r="CJ90" i="1"/>
  <c r="CJ92" i="1"/>
  <c r="CJ94" i="1"/>
  <c r="CJ100" i="1"/>
  <c r="CJ102" i="1"/>
  <c r="CJ108" i="1"/>
  <c r="CJ110" i="1"/>
  <c r="CL110" i="1" s="1"/>
  <c r="CG115" i="1"/>
  <c r="BS149" i="1"/>
  <c r="BW149" i="1"/>
  <c r="CB149" i="1"/>
  <c r="BQ149" i="1"/>
  <c r="BY149" i="1"/>
  <c r="CG190" i="1"/>
  <c r="CJ192" i="1"/>
  <c r="CG194" i="1"/>
  <c r="CB195" i="1"/>
  <c r="CN198" i="1"/>
  <c r="CG199" i="1"/>
  <c r="CJ217" i="1"/>
  <c r="CN256" i="1"/>
  <c r="CG273" i="1"/>
  <c r="CD275" i="1"/>
  <c r="CF275" i="1" s="1"/>
  <c r="CD276" i="1"/>
  <c r="CF276" i="1" s="1"/>
  <c r="CJ276" i="1"/>
  <c r="CG278" i="1"/>
  <c r="CJ280" i="1"/>
  <c r="CM282" i="1"/>
  <c r="CJ290" i="1"/>
  <c r="CB309" i="1"/>
  <c r="BS309" i="1"/>
  <c r="BT317" i="1"/>
  <c r="BX317" i="1"/>
  <c r="CH317" i="1"/>
  <c r="CJ324" i="1"/>
  <c r="CE326" i="1"/>
  <c r="CJ329" i="1"/>
  <c r="CD336" i="1"/>
  <c r="CF336" i="1" s="1"/>
  <c r="CJ337" i="1"/>
  <c r="CD344" i="1"/>
  <c r="CF344" i="1" s="1"/>
  <c r="CD345" i="1"/>
  <c r="CF345" i="1" s="1"/>
  <c r="CD356" i="1"/>
  <c r="CF356" i="1" s="1"/>
  <c r="CJ357" i="1"/>
  <c r="CJ363" i="1"/>
  <c r="CL363" i="1" s="1"/>
  <c r="BR375" i="1"/>
  <c r="CJ379" i="1"/>
  <c r="CN386" i="1"/>
  <c r="CJ387" i="1"/>
  <c r="CB398" i="1"/>
  <c r="CA398" i="1"/>
  <c r="CJ122" i="1"/>
  <c r="CG124" i="1"/>
  <c r="CN128" i="1"/>
  <c r="CG146" i="1"/>
  <c r="CN148" i="1"/>
  <c r="CJ148" i="1"/>
  <c r="CJ151" i="1"/>
  <c r="CN170" i="1"/>
  <c r="CN222" i="1"/>
  <c r="CJ223" i="1"/>
  <c r="CJ225" i="1"/>
  <c r="CJ233" i="1"/>
  <c r="CG235" i="1"/>
  <c r="CJ237" i="1"/>
  <c r="CG239" i="1"/>
  <c r="CJ241" i="1"/>
  <c r="CG277" i="1"/>
  <c r="CN264" i="1"/>
  <c r="BT282" i="1"/>
  <c r="BX282" i="1"/>
  <c r="CJ286" i="1"/>
  <c r="CJ305" i="1"/>
  <c r="CJ307" i="1"/>
  <c r="BY309" i="1"/>
  <c r="BV309" i="1"/>
  <c r="CJ311" i="1"/>
  <c r="BR317" i="1"/>
  <c r="BV317" i="1"/>
  <c r="CJ318" i="1"/>
  <c r="CJ320" i="1"/>
  <c r="CN323" i="1"/>
  <c r="CB326" i="1"/>
  <c r="CI326" i="1"/>
  <c r="CI316" i="1" s="1"/>
  <c r="CI312" i="1" s="1"/>
  <c r="CN328" i="1"/>
  <c r="CD332" i="1"/>
  <c r="CF332" i="1" s="1"/>
  <c r="CJ333" i="1"/>
  <c r="CD340" i="1"/>
  <c r="CF340" i="1" s="1"/>
  <c r="CJ341" i="1"/>
  <c r="CN346" i="1"/>
  <c r="CN347" i="1"/>
  <c r="CN348" i="1"/>
  <c r="CA349" i="1"/>
  <c r="CD352" i="1"/>
  <c r="CF352" i="1" s="1"/>
  <c r="CD360" i="1"/>
  <c r="CF360" i="1" s="1"/>
  <c r="CG371" i="1"/>
  <c r="CG372" i="1"/>
  <c r="CE375" i="1"/>
  <c r="CI375" i="1"/>
  <c r="CN382" i="1"/>
  <c r="CH396" i="1"/>
  <c r="CH395" i="1" s="1"/>
  <c r="CJ146" i="1"/>
  <c r="BV149" i="1"/>
  <c r="CA149" i="1"/>
  <c r="CM149" i="1"/>
  <c r="CD152" i="1"/>
  <c r="CF152" i="1" s="1"/>
  <c r="CA153" i="1"/>
  <c r="CN162" i="1"/>
  <c r="CD262" i="1"/>
  <c r="CF262" i="1" s="1"/>
  <c r="BR282" i="1"/>
  <c r="BV282" i="1"/>
  <c r="CA282" i="1"/>
  <c r="CI282" i="1"/>
  <c r="CK282" i="1"/>
  <c r="CE317" i="1"/>
  <c r="BR326" i="1"/>
  <c r="BV326" i="1"/>
  <c r="CN350" i="1"/>
  <c r="BW349" i="1"/>
  <c r="BW316" i="1" s="1"/>
  <c r="CM349" i="1"/>
  <c r="CM316" i="1" s="1"/>
  <c r="CE349" i="1"/>
  <c r="CE316" i="1" s="1"/>
  <c r="CN358" i="1"/>
  <c r="CG369" i="1"/>
  <c r="A394" i="1"/>
  <c r="A700" i="1" s="1"/>
  <c r="CN390" i="1"/>
  <c r="CJ391" i="1"/>
  <c r="CC394" i="1"/>
  <c r="BU398" i="1"/>
  <c r="BY398" i="1"/>
  <c r="CI398" i="1"/>
  <c r="CN401" i="1"/>
  <c r="CN403" i="1"/>
  <c r="CN405" i="1"/>
  <c r="CN407" i="1"/>
  <c r="CN409" i="1"/>
  <c r="CN411" i="1"/>
  <c r="CN413" i="1"/>
  <c r="CN415" i="1"/>
  <c r="CN417" i="1"/>
  <c r="CN419" i="1"/>
  <c r="CN421" i="1"/>
  <c r="CN423" i="1"/>
  <c r="CN425" i="1"/>
  <c r="CN427" i="1"/>
  <c r="CN429" i="1"/>
  <c r="CN431" i="1"/>
  <c r="CN433" i="1"/>
  <c r="CN435" i="1"/>
  <c r="CN437" i="1"/>
  <c r="CN439" i="1"/>
  <c r="CN441" i="1"/>
  <c r="CN443" i="1"/>
  <c r="CN445" i="1"/>
  <c r="CN447" i="1"/>
  <c r="CN449" i="1"/>
  <c r="CN451" i="1"/>
  <c r="CN453" i="1"/>
  <c r="CN455" i="1"/>
  <c r="CJ490" i="1"/>
  <c r="CJ492" i="1"/>
  <c r="CN506" i="1"/>
  <c r="CN510" i="1"/>
  <c r="CA579" i="1"/>
  <c r="BR579" i="1"/>
  <c r="BV579" i="1"/>
  <c r="CN590" i="1"/>
  <c r="CN628" i="1"/>
  <c r="CN636" i="1"/>
  <c r="CJ637" i="1"/>
  <c r="CN644" i="1"/>
  <c r="CJ645" i="1"/>
  <c r="CJ658" i="1"/>
  <c r="CG660" i="1"/>
  <c r="CJ662" i="1"/>
  <c r="CB664" i="1"/>
  <c r="CJ671" i="1"/>
  <c r="CL671" i="1" s="1"/>
  <c r="BQ675" i="1"/>
  <c r="CI675" i="1"/>
  <c r="CJ681" i="1"/>
  <c r="CN682" i="1"/>
  <c r="CJ683" i="1"/>
  <c r="CD687" i="1"/>
  <c r="CF687" i="1" s="1"/>
  <c r="CK691" i="1"/>
  <c r="BW697" i="1"/>
  <c r="CJ474" i="1"/>
  <c r="CJ482" i="1"/>
  <c r="CJ513" i="1"/>
  <c r="CJ515" i="1"/>
  <c r="CJ517" i="1"/>
  <c r="CL517" i="1" s="1"/>
  <c r="CJ519" i="1"/>
  <c r="CL519" i="1" s="1"/>
  <c r="CN547" i="1"/>
  <c r="CJ547" i="1"/>
  <c r="CG549" i="1"/>
  <c r="CN551" i="1"/>
  <c r="CJ551" i="1"/>
  <c r="CG553" i="1"/>
  <c r="CG556" i="1"/>
  <c r="CG560" i="1"/>
  <c r="BR561" i="1"/>
  <c r="BV561" i="1"/>
  <c r="CJ562" i="1"/>
  <c r="CI561" i="1"/>
  <c r="CJ572" i="1"/>
  <c r="CJ574" i="1"/>
  <c r="CD576" i="1"/>
  <c r="CF576" i="1" s="1"/>
  <c r="CJ576" i="1"/>
  <c r="CJ578" i="1"/>
  <c r="BS579" i="1"/>
  <c r="BS394" i="1" s="1"/>
  <c r="CN583" i="1"/>
  <c r="CJ590" i="1"/>
  <c r="CN594" i="1"/>
  <c r="CJ597" i="1"/>
  <c r="CN602" i="1"/>
  <c r="CJ603" i="1"/>
  <c r="CL603" i="1" s="1"/>
  <c r="CL613" i="1"/>
  <c r="CM617" i="1"/>
  <c r="BT617" i="1"/>
  <c r="CJ620" i="1"/>
  <c r="CL645" i="1"/>
  <c r="BW664" i="1"/>
  <c r="CD667" i="1"/>
  <c r="CF667" i="1" s="1"/>
  <c r="BR672" i="1"/>
  <c r="BV672" i="1"/>
  <c r="CA672" i="1"/>
  <c r="BV675" i="1"/>
  <c r="CN689" i="1"/>
  <c r="BW684" i="1"/>
  <c r="CB684" i="1"/>
  <c r="CN694" i="1"/>
  <c r="CN470" i="1"/>
  <c r="CJ497" i="1"/>
  <c r="CJ499" i="1"/>
  <c r="CJ501" i="1"/>
  <c r="CJ503" i="1"/>
  <c r="CJ505" i="1"/>
  <c r="CJ507" i="1"/>
  <c r="CN522" i="1"/>
  <c r="CN542" i="1"/>
  <c r="CN544" i="1"/>
  <c r="CG548" i="1"/>
  <c r="CJ550" i="1"/>
  <c r="CG552" i="1"/>
  <c r="CJ554" i="1"/>
  <c r="CJ557" i="1"/>
  <c r="CG559" i="1"/>
  <c r="BW561" i="1"/>
  <c r="BW394" i="1" s="1"/>
  <c r="CB561" i="1"/>
  <c r="CM561" i="1"/>
  <c r="CJ567" i="1"/>
  <c r="CN571" i="1"/>
  <c r="BX579" i="1"/>
  <c r="CH579" i="1"/>
  <c r="CM579" i="1"/>
  <c r="CJ583" i="1"/>
  <c r="CJ585" i="1"/>
  <c r="CL607" i="1"/>
  <c r="CJ612" i="1"/>
  <c r="CL612" i="1" s="1"/>
  <c r="CB615" i="1"/>
  <c r="CJ616" i="1"/>
  <c r="BS617" i="1"/>
  <c r="BW617" i="1"/>
  <c r="CN624" i="1"/>
  <c r="CJ625" i="1"/>
  <c r="CN632" i="1"/>
  <c r="CJ633" i="1"/>
  <c r="CN640" i="1"/>
  <c r="CJ641" i="1"/>
  <c r="BX664" i="1"/>
  <c r="BR664" i="1"/>
  <c r="CJ666" i="1"/>
  <c r="BS664" i="1"/>
  <c r="BS672" i="1"/>
  <c r="BW672" i="1"/>
  <c r="CJ680" i="1"/>
  <c r="BX684" i="1"/>
  <c r="CH684" i="1"/>
  <c r="BR684" i="1"/>
  <c r="CI684" i="1"/>
  <c r="CJ688" i="1"/>
  <c r="BR250" i="1"/>
  <c r="BX250" i="1"/>
  <c r="BS200" i="1"/>
  <c r="CN175" i="1"/>
  <c r="BV172" i="1"/>
  <c r="CJ175" i="1"/>
  <c r="CH172" i="1"/>
  <c r="CJ177" i="1"/>
  <c r="CJ179" i="1"/>
  <c r="CG191" i="1"/>
  <c r="CJ193" i="1"/>
  <c r="BT195" i="1"/>
  <c r="BX195" i="1"/>
  <c r="CJ201" i="1"/>
  <c r="CM200" i="1"/>
  <c r="CJ203" i="1"/>
  <c r="CJ205" i="1"/>
  <c r="CJ207" i="1"/>
  <c r="CJ209" i="1"/>
  <c r="CJ211" i="1"/>
  <c r="CJ213" i="1"/>
  <c r="CJ222" i="1"/>
  <c r="CN226" i="1"/>
  <c r="CJ227" i="1"/>
  <c r="CJ229" i="1"/>
  <c r="CJ234" i="1"/>
  <c r="CG236" i="1"/>
  <c r="CJ238" i="1"/>
  <c r="CG240" i="1"/>
  <c r="CJ242" i="1"/>
  <c r="CN244" i="1"/>
  <c r="BU243" i="1"/>
  <c r="BY243" i="1"/>
  <c r="CI243" i="1"/>
  <c r="BS243" i="1"/>
  <c r="CN246" i="1"/>
  <c r="CN248" i="1"/>
  <c r="BZ254" i="1"/>
  <c r="CD254" i="1" s="1"/>
  <c r="CF254" i="1" s="1"/>
  <c r="CJ262" i="1"/>
  <c r="CJ268" i="1"/>
  <c r="CJ270" i="1"/>
  <c r="CL270" i="1" s="1"/>
  <c r="BS282" i="1"/>
  <c r="BW282" i="1"/>
  <c r="CI309" i="1"/>
  <c r="M702" i="1"/>
  <c r="U702" i="1"/>
  <c r="AC702" i="1"/>
  <c r="AK702" i="1"/>
  <c r="AS702" i="1"/>
  <c r="BA702" i="1"/>
  <c r="BI702" i="1"/>
  <c r="BQ172" i="1"/>
  <c r="BU172" i="1"/>
  <c r="BU195" i="1"/>
  <c r="BY195" i="1"/>
  <c r="CN214" i="1"/>
  <c r="CJ215" i="1"/>
  <c r="CN230" i="1"/>
  <c r="CJ231" i="1"/>
  <c r="BR243" i="1"/>
  <c r="BV243" i="1"/>
  <c r="CM243" i="1"/>
  <c r="BZ251" i="1"/>
  <c r="BU250" i="1"/>
  <c r="BY250" i="1"/>
  <c r="CM250" i="1"/>
  <c r="BT250" i="1"/>
  <c r="BZ258" i="1"/>
  <c r="CD258" i="1" s="1"/>
  <c r="CF258" i="1" s="1"/>
  <c r="CN260" i="1"/>
  <c r="CN268" i="1"/>
  <c r="CN281" i="1"/>
  <c r="CE282" i="1"/>
  <c r="CJ285" i="1"/>
  <c r="CJ289" i="1"/>
  <c r="CN293" i="1"/>
  <c r="BZ295" i="1"/>
  <c r="CD295" i="1" s="1"/>
  <c r="CF295" i="1" s="1"/>
  <c r="BZ296" i="1"/>
  <c r="CD296" i="1" s="1"/>
  <c r="CF296" i="1" s="1"/>
  <c r="BZ297" i="1"/>
  <c r="CD297" i="1" s="1"/>
  <c r="CF297" i="1" s="1"/>
  <c r="BZ298" i="1"/>
  <c r="CD298" i="1" s="1"/>
  <c r="CF298" i="1" s="1"/>
  <c r="BT302" i="1"/>
  <c r="BX302" i="1"/>
  <c r="CE302" i="1"/>
  <c r="BZ308" i="1"/>
  <c r="CD308" i="1" s="1"/>
  <c r="CF308" i="1" s="1"/>
  <c r="CJ308" i="1"/>
  <c r="BW172" i="1"/>
  <c r="CB172" i="1"/>
  <c r="CC171" i="1"/>
  <c r="CJ174" i="1"/>
  <c r="CJ176" i="1"/>
  <c r="CJ178" i="1"/>
  <c r="CN180" i="1"/>
  <c r="CJ180" i="1"/>
  <c r="CJ182" i="1"/>
  <c r="CJ184" i="1"/>
  <c r="CJ186" i="1"/>
  <c r="CJ188" i="1"/>
  <c r="CJ191" i="1"/>
  <c r="CM195" i="1"/>
  <c r="CN199" i="1"/>
  <c r="BT200" i="1"/>
  <c r="BX200" i="1"/>
  <c r="CE200" i="1"/>
  <c r="CJ202" i="1"/>
  <c r="CJ204" i="1"/>
  <c r="CJ206" i="1"/>
  <c r="CJ208" i="1"/>
  <c r="CJ210" i="1"/>
  <c r="CJ212" i="1"/>
  <c r="CJ214" i="1"/>
  <c r="CN218" i="1"/>
  <c r="CJ219" i="1"/>
  <c r="CJ221" i="1"/>
  <c r="CJ230" i="1"/>
  <c r="CG234" i="1"/>
  <c r="CJ236" i="1"/>
  <c r="CG238" i="1"/>
  <c r="CJ240" i="1"/>
  <c r="CG242" i="1"/>
  <c r="BV250" i="1"/>
  <c r="CA250" i="1"/>
  <c r="CI250" i="1"/>
  <c r="CN252" i="1"/>
  <c r="BZ255" i="1"/>
  <c r="CD255" i="1" s="1"/>
  <c r="CF255" i="1" s="1"/>
  <c r="CJ258" i="1"/>
  <c r="CJ266" i="1"/>
  <c r="CG274" i="1"/>
  <c r="CG279" i="1"/>
  <c r="CN280" i="1"/>
  <c r="CG280" i="1"/>
  <c r="CJ281" i="1"/>
  <c r="CB282" i="1"/>
  <c r="BU282" i="1"/>
  <c r="BY282" i="1"/>
  <c r="CH282" i="1"/>
  <c r="CJ284" i="1"/>
  <c r="CL284" i="1" s="1"/>
  <c r="CJ288" i="1"/>
  <c r="CJ292" i="1"/>
  <c r="CJ293" i="1"/>
  <c r="CJ294" i="1"/>
  <c r="CJ295" i="1"/>
  <c r="CJ296" i="1"/>
  <c r="CJ297" i="1"/>
  <c r="CJ298" i="1"/>
  <c r="BS302" i="1"/>
  <c r="BW302" i="1"/>
  <c r="CN305" i="1"/>
  <c r="CN307" i="1"/>
  <c r="CG311" i="1"/>
  <c r="BW153" i="1"/>
  <c r="CN158" i="1"/>
  <c r="CJ161" i="1"/>
  <c r="CN166" i="1"/>
  <c r="CJ169" i="1"/>
  <c r="CH65" i="1"/>
  <c r="CE149" i="1"/>
  <c r="BS153" i="1"/>
  <c r="CN12" i="1"/>
  <c r="BU11" i="1"/>
  <c r="BT11" i="1"/>
  <c r="CL24" i="1"/>
  <c r="CL26" i="1"/>
  <c r="CL28" i="1"/>
  <c r="CL30" i="1"/>
  <c r="CL32" i="1"/>
  <c r="CL34" i="1"/>
  <c r="CN36" i="1"/>
  <c r="CJ36" i="1"/>
  <c r="CL37" i="1"/>
  <c r="CB38" i="1"/>
  <c r="CN42" i="1"/>
  <c r="CJ43" i="1"/>
  <c r="CL44" i="1"/>
  <c r="CN49" i="1"/>
  <c r="BU48" i="1"/>
  <c r="BY48" i="1"/>
  <c r="CH49" i="1"/>
  <c r="CJ50" i="1"/>
  <c r="CL51" i="1"/>
  <c r="CN53" i="1"/>
  <c r="CL55" i="1"/>
  <c r="CN56" i="1"/>
  <c r="CL57" i="1"/>
  <c r="CN58" i="1"/>
  <c r="CN59" i="1"/>
  <c r="CN61" i="1"/>
  <c r="CN63" i="1"/>
  <c r="CA65" i="1"/>
  <c r="CN66" i="1"/>
  <c r="CB65" i="1"/>
  <c r="BZ68" i="1"/>
  <c r="CD68" i="1" s="1"/>
  <c r="CF68" i="1" s="1"/>
  <c r="CN70" i="1"/>
  <c r="CL70" i="1"/>
  <c r="BZ72" i="1"/>
  <c r="CD72" i="1" s="1"/>
  <c r="CF72" i="1" s="1"/>
  <c r="CN74" i="1"/>
  <c r="CL74" i="1"/>
  <c r="BZ79" i="1"/>
  <c r="CD79" i="1" s="1"/>
  <c r="CF79" i="1" s="1"/>
  <c r="CE80" i="1"/>
  <c r="CH80" i="1"/>
  <c r="CN82" i="1"/>
  <c r="BU80" i="1"/>
  <c r="BY80" i="1"/>
  <c r="CI80" i="1"/>
  <c r="CL84" i="1"/>
  <c r="CN86" i="1"/>
  <c r="CL88" i="1"/>
  <c r="CN90" i="1"/>
  <c r="CL92" i="1"/>
  <c r="CN94" i="1"/>
  <c r="CL96" i="1"/>
  <c r="CN98" i="1"/>
  <c r="CL100" i="1"/>
  <c r="CN102" i="1"/>
  <c r="CL104" i="1"/>
  <c r="CN106" i="1"/>
  <c r="CL108" i="1"/>
  <c r="CN110" i="1"/>
  <c r="CL112" i="1"/>
  <c r="CJ123" i="1"/>
  <c r="CL124" i="1"/>
  <c r="BZ128" i="1"/>
  <c r="CD128" i="1" s="1"/>
  <c r="CF128" i="1" s="1"/>
  <c r="CJ128" i="1"/>
  <c r="CN130" i="1"/>
  <c r="CJ130" i="1"/>
  <c r="CN132" i="1"/>
  <c r="CJ132" i="1"/>
  <c r="CL132" i="1" s="1"/>
  <c r="CN134" i="1"/>
  <c r="CN136" i="1"/>
  <c r="CN138" i="1"/>
  <c r="CN140" i="1"/>
  <c r="BY11" i="1"/>
  <c r="CI11" i="1"/>
  <c r="CN15" i="1"/>
  <c r="CL18" i="1"/>
  <c r="CL20" i="1"/>
  <c r="CL22" i="1"/>
  <c r="CA11" i="1"/>
  <c r="CA16" i="1"/>
  <c r="CN19" i="1"/>
  <c r="CN21" i="1"/>
  <c r="CN23" i="1"/>
  <c r="CN25" i="1"/>
  <c r="CN27" i="1"/>
  <c r="CN29" i="1"/>
  <c r="CN31" i="1"/>
  <c r="CN33" i="1"/>
  <c r="CN35" i="1"/>
  <c r="CL36" i="1"/>
  <c r="CA38" i="1"/>
  <c r="BT38" i="1"/>
  <c r="BX38" i="1"/>
  <c r="CN41" i="1"/>
  <c r="CL43" i="1"/>
  <c r="CN45" i="1"/>
  <c r="CN46" i="1"/>
  <c r="CN47" i="1"/>
  <c r="CA48" i="1"/>
  <c r="BR48" i="1"/>
  <c r="BV48" i="1"/>
  <c r="CI48" i="1"/>
  <c r="CL50" i="1"/>
  <c r="CN52" i="1"/>
  <c r="CL54" i="1"/>
  <c r="CL61" i="1"/>
  <c r="CI60" i="1"/>
  <c r="CL63" i="1"/>
  <c r="BS65" i="1"/>
  <c r="BT65" i="1"/>
  <c r="BX65" i="1"/>
  <c r="BZ67" i="1"/>
  <c r="CD67" i="1" s="1"/>
  <c r="CF67" i="1" s="1"/>
  <c r="CN69" i="1"/>
  <c r="CL69" i="1"/>
  <c r="BZ71" i="1"/>
  <c r="CD71" i="1" s="1"/>
  <c r="CF71" i="1" s="1"/>
  <c r="CN73" i="1"/>
  <c r="CL73" i="1"/>
  <c r="BZ75" i="1"/>
  <c r="CD75" i="1" s="1"/>
  <c r="CF75" i="1" s="1"/>
  <c r="BZ76" i="1"/>
  <c r="CD76" i="1" s="1"/>
  <c r="CF76" i="1" s="1"/>
  <c r="BQ77" i="1"/>
  <c r="CE77" i="1"/>
  <c r="BZ78" i="1"/>
  <c r="CD78" i="1" s="1"/>
  <c r="CL82" i="1"/>
  <c r="CL86" i="1"/>
  <c r="CL90" i="1"/>
  <c r="CL94" i="1"/>
  <c r="CL98" i="1"/>
  <c r="CL102" i="1"/>
  <c r="CL106" i="1"/>
  <c r="CN114" i="1"/>
  <c r="CG114" i="1"/>
  <c r="CL123" i="1"/>
  <c r="BQ126" i="1"/>
  <c r="BY126" i="1"/>
  <c r="CI126" i="1"/>
  <c r="CL128" i="1"/>
  <c r="CN129" i="1"/>
  <c r="CL136" i="1"/>
  <c r="CH195" i="1"/>
  <c r="BR16" i="1"/>
  <c r="CJ16" i="1"/>
  <c r="CM16" i="1"/>
  <c r="CB11" i="1"/>
  <c r="BS11" i="1"/>
  <c r="BW11" i="1"/>
  <c r="CM11" i="1"/>
  <c r="CN14" i="1"/>
  <c r="CJ14" i="1"/>
  <c r="CB16" i="1"/>
  <c r="CL19" i="1"/>
  <c r="CL21" i="1"/>
  <c r="CL23" i="1"/>
  <c r="CL25" i="1"/>
  <c r="CL27" i="1"/>
  <c r="CL29" i="1"/>
  <c r="CL31" i="1"/>
  <c r="CG36" i="1"/>
  <c r="CN40" i="1"/>
  <c r="BU38" i="1"/>
  <c r="BY38" i="1"/>
  <c r="CJ41" i="1"/>
  <c r="CN44" i="1"/>
  <c r="CJ45" i="1"/>
  <c r="CJ46" i="1"/>
  <c r="CJ47" i="1"/>
  <c r="CB48" i="1"/>
  <c r="CM48" i="1"/>
  <c r="CN51" i="1"/>
  <c r="CJ52" i="1"/>
  <c r="CN55" i="1"/>
  <c r="CN57" i="1"/>
  <c r="CN62" i="1"/>
  <c r="CA60" i="1"/>
  <c r="CN64" i="1"/>
  <c r="CJ64" i="1"/>
  <c r="CE65" i="1"/>
  <c r="BZ66" i="1"/>
  <c r="BU65" i="1"/>
  <c r="BY65" i="1"/>
  <c r="CJ67" i="1"/>
  <c r="CN68" i="1"/>
  <c r="BZ70" i="1"/>
  <c r="CD70" i="1" s="1"/>
  <c r="CF70" i="1" s="1"/>
  <c r="CJ71" i="1"/>
  <c r="CN72" i="1"/>
  <c r="BZ74" i="1"/>
  <c r="CD74" i="1" s="1"/>
  <c r="CF74" i="1" s="1"/>
  <c r="CJ75" i="1"/>
  <c r="CJ76" i="1"/>
  <c r="CA77" i="1"/>
  <c r="CJ78" i="1"/>
  <c r="CN79" i="1"/>
  <c r="CA80" i="1"/>
  <c r="BR80" i="1"/>
  <c r="BV80" i="1"/>
  <c r="CJ81" i="1"/>
  <c r="CL81" i="1" s="1"/>
  <c r="CL80" i="1" s="1"/>
  <c r="BT80" i="1"/>
  <c r="BX80" i="1"/>
  <c r="BZ85" i="1"/>
  <c r="CD85" i="1" s="1"/>
  <c r="CF85" i="1" s="1"/>
  <c r="CJ85" i="1"/>
  <c r="CL85" i="1" s="1"/>
  <c r="BZ89" i="1"/>
  <c r="CD89" i="1" s="1"/>
  <c r="CF89" i="1" s="1"/>
  <c r="CJ89" i="1"/>
  <c r="CL89" i="1" s="1"/>
  <c r="BZ93" i="1"/>
  <c r="CD93" i="1" s="1"/>
  <c r="CF93" i="1" s="1"/>
  <c r="CJ93" i="1"/>
  <c r="CL93" i="1" s="1"/>
  <c r="BZ97" i="1"/>
  <c r="CD97" i="1" s="1"/>
  <c r="CF97" i="1" s="1"/>
  <c r="CJ97" i="1"/>
  <c r="CL97" i="1" s="1"/>
  <c r="BZ101" i="1"/>
  <c r="CD101" i="1" s="1"/>
  <c r="CF101" i="1" s="1"/>
  <c r="CJ101" i="1"/>
  <c r="CL101" i="1" s="1"/>
  <c r="CN104" i="1"/>
  <c r="BZ105" i="1"/>
  <c r="CD105" i="1" s="1"/>
  <c r="CF105" i="1" s="1"/>
  <c r="CJ105" i="1"/>
  <c r="CL105" i="1" s="1"/>
  <c r="CN108" i="1"/>
  <c r="BZ109" i="1"/>
  <c r="CD109" i="1" s="1"/>
  <c r="CF109" i="1" s="1"/>
  <c r="CJ109" i="1"/>
  <c r="CL109" i="1" s="1"/>
  <c r="CN112" i="1"/>
  <c r="BZ113" i="1"/>
  <c r="CD113" i="1" s="1"/>
  <c r="CF113" i="1" s="1"/>
  <c r="CJ114" i="1"/>
  <c r="CL114" i="1" s="1"/>
  <c r="BZ115" i="1"/>
  <c r="CD115" i="1" s="1"/>
  <c r="CF115" i="1" s="1"/>
  <c r="CJ116" i="1"/>
  <c r="CL116" i="1" s="1"/>
  <c r="CJ117" i="1"/>
  <c r="CL117" i="1" s="1"/>
  <c r="CJ118" i="1"/>
  <c r="CL118" i="1" s="1"/>
  <c r="CJ119" i="1"/>
  <c r="CL119" i="1" s="1"/>
  <c r="CJ120" i="1"/>
  <c r="CL120" i="1" s="1"/>
  <c r="CJ121" i="1"/>
  <c r="CL121" i="1" s="1"/>
  <c r="CL122" i="1"/>
  <c r="CJ125" i="1"/>
  <c r="CL125" i="1" s="1"/>
  <c r="BZ150" i="1"/>
  <c r="BR149" i="1"/>
  <c r="CN142" i="1"/>
  <c r="CN144" i="1"/>
  <c r="CN147" i="1"/>
  <c r="CL148" i="1"/>
  <c r="CN152" i="1"/>
  <c r="CL152" i="1"/>
  <c r="BR153" i="1"/>
  <c r="BV153" i="1"/>
  <c r="BT172" i="1"/>
  <c r="BX172" i="1"/>
  <c r="CN174" i="1"/>
  <c r="CN177" i="1"/>
  <c r="CL180" i="1"/>
  <c r="CN182" i="1"/>
  <c r="CN184" i="1"/>
  <c r="CN186" i="1"/>
  <c r="CN188" i="1"/>
  <c r="CN192" i="1"/>
  <c r="CN193" i="1"/>
  <c r="CL194" i="1"/>
  <c r="CH201" i="1"/>
  <c r="CH200" i="1" s="1"/>
  <c r="CN213" i="1"/>
  <c r="CL215" i="1"/>
  <c r="CN217" i="1"/>
  <c r="CL219" i="1"/>
  <c r="CN221" i="1"/>
  <c r="CL223" i="1"/>
  <c r="CN225" i="1"/>
  <c r="CL227" i="1"/>
  <c r="CN229" i="1"/>
  <c r="CL231" i="1"/>
  <c r="CN233" i="1"/>
  <c r="CN234" i="1"/>
  <c r="CN235" i="1"/>
  <c r="CN236" i="1"/>
  <c r="CN237" i="1"/>
  <c r="CN238" i="1"/>
  <c r="CN239" i="1"/>
  <c r="CN240" i="1"/>
  <c r="CN241" i="1"/>
  <c r="CN242" i="1"/>
  <c r="BQ243" i="1"/>
  <c r="BZ246" i="1"/>
  <c r="CD246" i="1" s="1"/>
  <c r="CF246" i="1" s="1"/>
  <c r="BZ248" i="1"/>
  <c r="CD248" i="1" s="1"/>
  <c r="CF248" i="1" s="1"/>
  <c r="CL252" i="1"/>
  <c r="CN267" i="1"/>
  <c r="CL268" i="1"/>
  <c r="BZ271" i="1"/>
  <c r="CD271" i="1" s="1"/>
  <c r="CF271" i="1" s="1"/>
  <c r="CN303" i="1"/>
  <c r="BQ302" i="1"/>
  <c r="CL138" i="1"/>
  <c r="CL140" i="1"/>
  <c r="CL142" i="1"/>
  <c r="CN146" i="1"/>
  <c r="BT149" i="1"/>
  <c r="BX149" i="1"/>
  <c r="CH149" i="1"/>
  <c r="BZ151" i="1"/>
  <c r="CD151" i="1" s="1"/>
  <c r="CF151" i="1" s="1"/>
  <c r="CE153" i="1"/>
  <c r="BT153" i="1"/>
  <c r="BX153" i="1"/>
  <c r="BZ157" i="1"/>
  <c r="CD157" i="1" s="1"/>
  <c r="CF157" i="1" s="1"/>
  <c r="CL157" i="1"/>
  <c r="BZ161" i="1"/>
  <c r="CD161" i="1" s="1"/>
  <c r="CF161" i="1" s="1"/>
  <c r="CL161" i="1"/>
  <c r="BZ165" i="1"/>
  <c r="CD165" i="1" s="1"/>
  <c r="CF165" i="1" s="1"/>
  <c r="CL165" i="1"/>
  <c r="BZ169" i="1"/>
  <c r="CD169" i="1" s="1"/>
  <c r="CF169" i="1" s="1"/>
  <c r="CL169" i="1"/>
  <c r="CI172" i="1"/>
  <c r="CI171" i="1" s="1"/>
  <c r="CL174" i="1"/>
  <c r="CM172" i="1"/>
  <c r="CN176" i="1"/>
  <c r="CN179" i="1"/>
  <c r="CN190" i="1"/>
  <c r="CN191" i="1"/>
  <c r="CL192" i="1"/>
  <c r="CE195" i="1"/>
  <c r="BR200" i="1"/>
  <c r="BV200" i="1"/>
  <c r="CL214" i="1"/>
  <c r="CN216" i="1"/>
  <c r="CL218" i="1"/>
  <c r="CN220" i="1"/>
  <c r="CL222" i="1"/>
  <c r="CN224" i="1"/>
  <c r="CL226" i="1"/>
  <c r="CN228" i="1"/>
  <c r="CL230" i="1"/>
  <c r="CN232" i="1"/>
  <c r="CA243" i="1"/>
  <c r="CB243" i="1"/>
  <c r="CN245" i="1"/>
  <c r="CL246" i="1"/>
  <c r="CN247" i="1"/>
  <c r="CL248" i="1"/>
  <c r="CN249" i="1"/>
  <c r="BS250" i="1"/>
  <c r="BW250" i="1"/>
  <c r="BZ253" i="1"/>
  <c r="CD253" i="1" s="1"/>
  <c r="CF253" i="1" s="1"/>
  <c r="CN255" i="1"/>
  <c r="CL255" i="1"/>
  <c r="BZ257" i="1"/>
  <c r="CD257" i="1" s="1"/>
  <c r="CF257" i="1" s="1"/>
  <c r="CN259" i="1"/>
  <c r="CL259" i="1"/>
  <c r="BZ261" i="1"/>
  <c r="CD261" i="1" s="1"/>
  <c r="CF261" i="1" s="1"/>
  <c r="CN263" i="1"/>
  <c r="CL263" i="1"/>
  <c r="BZ265" i="1"/>
  <c r="CD265" i="1" s="1"/>
  <c r="CF265" i="1" s="1"/>
  <c r="BZ266" i="1"/>
  <c r="CD266" i="1" s="1"/>
  <c r="CF266" i="1" s="1"/>
  <c r="CJ267" i="1"/>
  <c r="BZ269" i="1"/>
  <c r="CD269" i="1" s="1"/>
  <c r="CF269" i="1" s="1"/>
  <c r="CL276" i="1"/>
  <c r="CN278" i="1"/>
  <c r="CN279" i="1"/>
  <c r="BZ280" i="1"/>
  <c r="CD280" i="1" s="1"/>
  <c r="CF280" i="1" s="1"/>
  <c r="BZ281" i="1"/>
  <c r="CD281" i="1" s="1"/>
  <c r="CF281" i="1" s="1"/>
  <c r="CJ283" i="1"/>
  <c r="CL283" i="1" s="1"/>
  <c r="CL285" i="1"/>
  <c r="CL286" i="1"/>
  <c r="CL287" i="1"/>
  <c r="CL288" i="1"/>
  <c r="CL289" i="1"/>
  <c r="CL290" i="1"/>
  <c r="CL291" i="1"/>
  <c r="CH326" i="1"/>
  <c r="BR126" i="1"/>
  <c r="BV126" i="1"/>
  <c r="CA126" i="1"/>
  <c r="CM126" i="1"/>
  <c r="BZ129" i="1"/>
  <c r="CD129" i="1" s="1"/>
  <c r="CF129" i="1" s="1"/>
  <c r="CJ129" i="1"/>
  <c r="CL129" i="1" s="1"/>
  <c r="CN131" i="1"/>
  <c r="CJ131" i="1"/>
  <c r="CN133" i="1"/>
  <c r="CJ133" i="1"/>
  <c r="CL133" i="1" s="1"/>
  <c r="CN135" i="1"/>
  <c r="CJ135" i="1"/>
  <c r="CN137" i="1"/>
  <c r="CJ137" i="1"/>
  <c r="CL137" i="1" s="1"/>
  <c r="CN139" i="1"/>
  <c r="CJ139" i="1"/>
  <c r="CN141" i="1"/>
  <c r="CJ141" i="1"/>
  <c r="CN143" i="1"/>
  <c r="CJ143" i="1"/>
  <c r="CN145" i="1"/>
  <c r="CJ145" i="1"/>
  <c r="CL146" i="1"/>
  <c r="CG147" i="1"/>
  <c r="CN151" i="1"/>
  <c r="CL151" i="1"/>
  <c r="CH153" i="1"/>
  <c r="BZ156" i="1"/>
  <c r="CD156" i="1" s="1"/>
  <c r="CF156" i="1" s="1"/>
  <c r="CJ156" i="1"/>
  <c r="BZ160" i="1"/>
  <c r="CD160" i="1" s="1"/>
  <c r="CF160" i="1" s="1"/>
  <c r="CJ160" i="1"/>
  <c r="BZ164" i="1"/>
  <c r="CD164" i="1" s="1"/>
  <c r="CF164" i="1" s="1"/>
  <c r="CJ164" i="1"/>
  <c r="CL164" i="1" s="1"/>
  <c r="BZ168" i="1"/>
  <c r="CD168" i="1" s="1"/>
  <c r="CF168" i="1" s="1"/>
  <c r="CJ168" i="1"/>
  <c r="BR172" i="1"/>
  <c r="BZ173" i="1"/>
  <c r="CL176" i="1"/>
  <c r="CN178" i="1"/>
  <c r="CN181" i="1"/>
  <c r="CJ181" i="1"/>
  <c r="CN183" i="1"/>
  <c r="CJ183" i="1"/>
  <c r="CN185" i="1"/>
  <c r="CJ185" i="1"/>
  <c r="CN187" i="1"/>
  <c r="CJ187" i="1"/>
  <c r="CN189" i="1"/>
  <c r="CJ189" i="1"/>
  <c r="CL190" i="1"/>
  <c r="CG192" i="1"/>
  <c r="CG193" i="1"/>
  <c r="CJ196" i="1"/>
  <c r="CJ198" i="1"/>
  <c r="CJ199" i="1"/>
  <c r="CB200" i="1"/>
  <c r="CK201" i="1"/>
  <c r="CL213" i="1"/>
  <c r="CN215" i="1"/>
  <c r="CJ216" i="1"/>
  <c r="CL217" i="1"/>
  <c r="CN219" i="1"/>
  <c r="CJ220" i="1"/>
  <c r="CL221" i="1"/>
  <c r="CN223" i="1"/>
  <c r="CJ224" i="1"/>
  <c r="CL225" i="1"/>
  <c r="CN227" i="1"/>
  <c r="CJ228" i="1"/>
  <c r="CL229" i="1"/>
  <c r="CN231" i="1"/>
  <c r="CJ232" i="1"/>
  <c r="CL233" i="1"/>
  <c r="CL234" i="1"/>
  <c r="CL235" i="1"/>
  <c r="CL236" i="1"/>
  <c r="CL237" i="1"/>
  <c r="CL238" i="1"/>
  <c r="BT243" i="1"/>
  <c r="BX243" i="1"/>
  <c r="BZ245" i="1"/>
  <c r="CD245" i="1" s="1"/>
  <c r="CF245" i="1" s="1"/>
  <c r="CJ245" i="1"/>
  <c r="CL245" i="1" s="1"/>
  <c r="BZ247" i="1"/>
  <c r="CD247" i="1" s="1"/>
  <c r="CF247" i="1" s="1"/>
  <c r="CJ247" i="1"/>
  <c r="CL247" i="1" s="1"/>
  <c r="BZ249" i="1"/>
  <c r="CD249" i="1" s="1"/>
  <c r="CF249" i="1" s="1"/>
  <c r="CJ249" i="1"/>
  <c r="CL249" i="1" s="1"/>
  <c r="CE250" i="1"/>
  <c r="BZ252" i="1"/>
  <c r="CD252" i="1" s="1"/>
  <c r="CF252" i="1" s="1"/>
  <c r="CJ253" i="1"/>
  <c r="CL253" i="1" s="1"/>
  <c r="CN254" i="1"/>
  <c r="BZ256" i="1"/>
  <c r="CD256" i="1" s="1"/>
  <c r="CF256" i="1" s="1"/>
  <c r="CJ257" i="1"/>
  <c r="CL257" i="1" s="1"/>
  <c r="CN258" i="1"/>
  <c r="BZ260" i="1"/>
  <c r="CD260" i="1" s="1"/>
  <c r="CF260" i="1" s="1"/>
  <c r="CJ261" i="1"/>
  <c r="CL261" i="1" s="1"/>
  <c r="CN262" i="1"/>
  <c r="BZ264" i="1"/>
  <c r="CD264" i="1" s="1"/>
  <c r="CF264" i="1" s="1"/>
  <c r="CJ265" i="1"/>
  <c r="CL265" i="1" s="1"/>
  <c r="CJ269" i="1"/>
  <c r="CL269" i="1" s="1"/>
  <c r="CN272" i="1"/>
  <c r="CN274" i="1"/>
  <c r="CG275" i="1"/>
  <c r="CG276" i="1"/>
  <c r="CN277" i="1"/>
  <c r="BZ278" i="1"/>
  <c r="CD278" i="1" s="1"/>
  <c r="CF278" i="1" s="1"/>
  <c r="CJ278" i="1"/>
  <c r="CL278" i="1" s="1"/>
  <c r="BZ279" i="1"/>
  <c r="CD279" i="1" s="1"/>
  <c r="CF279" i="1" s="1"/>
  <c r="CJ279" i="1"/>
  <c r="CL280" i="1"/>
  <c r="CL281" i="1"/>
  <c r="CG293" i="1"/>
  <c r="CN294" i="1"/>
  <c r="CL294" i="1"/>
  <c r="CN295" i="1"/>
  <c r="CL295" i="1"/>
  <c r="CN296" i="1"/>
  <c r="CL296" i="1"/>
  <c r="CN297" i="1"/>
  <c r="CL297" i="1"/>
  <c r="CN298" i="1"/>
  <c r="CL298" i="1"/>
  <c r="BZ300" i="1"/>
  <c r="BU316" i="1"/>
  <c r="BR316" i="1"/>
  <c r="BR312" i="1" s="1"/>
  <c r="CL156" i="1"/>
  <c r="CL160" i="1"/>
  <c r="CL168" i="1"/>
  <c r="CL178" i="1"/>
  <c r="CK196" i="1"/>
  <c r="BS195" i="1"/>
  <c r="BW195" i="1"/>
  <c r="CJ197" i="1"/>
  <c r="CL197" i="1" s="1"/>
  <c r="CN253" i="1"/>
  <c r="CJ256" i="1"/>
  <c r="CL256" i="1" s="1"/>
  <c r="CN257" i="1"/>
  <c r="BZ259" i="1"/>
  <c r="CD259" i="1" s="1"/>
  <c r="CF259" i="1" s="1"/>
  <c r="CJ260" i="1"/>
  <c r="CL260" i="1" s="1"/>
  <c r="CN261" i="1"/>
  <c r="BZ263" i="1"/>
  <c r="CD263" i="1" s="1"/>
  <c r="CF263" i="1" s="1"/>
  <c r="CJ264" i="1"/>
  <c r="CL264" i="1" s="1"/>
  <c r="CN265" i="1"/>
  <c r="BZ268" i="1"/>
  <c r="CD268" i="1" s="1"/>
  <c r="CF268" i="1" s="1"/>
  <c r="CJ272" i="1"/>
  <c r="CL272" i="1" s="1"/>
  <c r="BZ273" i="1"/>
  <c r="CD273" i="1" s="1"/>
  <c r="CF273" i="1" s="1"/>
  <c r="CJ274" i="1"/>
  <c r="CL274" i="1" s="1"/>
  <c r="CN276" i="1"/>
  <c r="BZ277" i="1"/>
  <c r="CD277" i="1" s="1"/>
  <c r="CF277" i="1" s="1"/>
  <c r="CJ277" i="1"/>
  <c r="CL277" i="1" s="1"/>
  <c r="CL279" i="1"/>
  <c r="CG281" i="1"/>
  <c r="BZ284" i="1"/>
  <c r="CD284" i="1" s="1"/>
  <c r="CF284" i="1" s="1"/>
  <c r="BZ285" i="1"/>
  <c r="CD285" i="1" s="1"/>
  <c r="CF285" i="1" s="1"/>
  <c r="BZ286" i="1"/>
  <c r="CD286" i="1" s="1"/>
  <c r="CF286" i="1" s="1"/>
  <c r="BZ287" i="1"/>
  <c r="CD287" i="1" s="1"/>
  <c r="CF287" i="1" s="1"/>
  <c r="BZ288" i="1"/>
  <c r="CD288" i="1" s="1"/>
  <c r="CF288" i="1" s="1"/>
  <c r="BZ289" i="1"/>
  <c r="CD289" i="1" s="1"/>
  <c r="CF289" i="1" s="1"/>
  <c r="BZ290" i="1"/>
  <c r="CD290" i="1" s="1"/>
  <c r="CF290" i="1" s="1"/>
  <c r="BZ291" i="1"/>
  <c r="CD291" i="1" s="1"/>
  <c r="CF291" i="1" s="1"/>
  <c r="BZ292" i="1"/>
  <c r="CD292" i="1" s="1"/>
  <c r="CF292" i="1" s="1"/>
  <c r="CG294" i="1"/>
  <c r="CG295" i="1"/>
  <c r="CG296" i="1"/>
  <c r="CG297" i="1"/>
  <c r="CG298" i="1"/>
  <c r="CE299" i="1"/>
  <c r="CB299" i="1"/>
  <c r="BZ304" i="1"/>
  <c r="CD304" i="1" s="1"/>
  <c r="CF304" i="1" s="1"/>
  <c r="CN311" i="1"/>
  <c r="BW312" i="1"/>
  <c r="CA317" i="1"/>
  <c r="CN318" i="1"/>
  <c r="BZ320" i="1"/>
  <c r="CD320" i="1" s="1"/>
  <c r="CF320" i="1" s="1"/>
  <c r="CJ321" i="1"/>
  <c r="CL321" i="1" s="1"/>
  <c r="CN322" i="1"/>
  <c r="BZ324" i="1"/>
  <c r="CD324" i="1" s="1"/>
  <c r="CF324" i="1" s="1"/>
  <c r="CJ325" i="1"/>
  <c r="CL325" i="1" s="1"/>
  <c r="CA326" i="1"/>
  <c r="CN327" i="1"/>
  <c r="BZ329" i="1"/>
  <c r="CD329" i="1" s="1"/>
  <c r="CF329" i="1" s="1"/>
  <c r="CJ330" i="1"/>
  <c r="CN331" i="1"/>
  <c r="BZ333" i="1"/>
  <c r="CD333" i="1" s="1"/>
  <c r="CF333" i="1" s="1"/>
  <c r="CJ334" i="1"/>
  <c r="CL334" i="1" s="1"/>
  <c r="CN335" i="1"/>
  <c r="BZ337" i="1"/>
  <c r="CD337" i="1" s="1"/>
  <c r="CF337" i="1" s="1"/>
  <c r="CJ338" i="1"/>
  <c r="CL338" i="1" s="1"/>
  <c r="CN339" i="1"/>
  <c r="BZ341" i="1"/>
  <c r="CD341" i="1" s="1"/>
  <c r="CF341" i="1" s="1"/>
  <c r="CJ342" i="1"/>
  <c r="CN343" i="1"/>
  <c r="CG345" i="1"/>
  <c r="CG346" i="1"/>
  <c r="CG347" i="1"/>
  <c r="CG348" i="1"/>
  <c r="BZ351" i="1"/>
  <c r="CD351" i="1" s="1"/>
  <c r="CF351" i="1" s="1"/>
  <c r="CH351" i="1"/>
  <c r="CH349" i="1" s="1"/>
  <c r="CJ352" i="1"/>
  <c r="CN353" i="1"/>
  <c r="CL353" i="1"/>
  <c r="BZ355" i="1"/>
  <c r="CD355" i="1" s="1"/>
  <c r="CF355" i="1" s="1"/>
  <c r="CJ356" i="1"/>
  <c r="CN357" i="1"/>
  <c r="CL357" i="1"/>
  <c r="BZ359" i="1"/>
  <c r="CD359" i="1" s="1"/>
  <c r="CF359" i="1" s="1"/>
  <c r="CJ360" i="1"/>
  <c r="CN361" i="1"/>
  <c r="CL361" i="1"/>
  <c r="CL366" i="1"/>
  <c r="CJ369" i="1"/>
  <c r="CL369" i="1" s="1"/>
  <c r="BR302" i="1"/>
  <c r="BV302" i="1"/>
  <c r="CJ303" i="1"/>
  <c r="CM302" i="1"/>
  <c r="BZ305" i="1"/>
  <c r="CD305" i="1" s="1"/>
  <c r="CF305" i="1" s="1"/>
  <c r="BZ307" i="1"/>
  <c r="CD307" i="1" s="1"/>
  <c r="CF307" i="1" s="1"/>
  <c r="CN310" i="1"/>
  <c r="BZ311" i="1"/>
  <c r="CD311" i="1" s="1"/>
  <c r="CF311" i="1" s="1"/>
  <c r="CM312" i="1"/>
  <c r="CE312" i="1"/>
  <c r="BS317" i="1"/>
  <c r="BS316" i="1" s="1"/>
  <c r="BS312" i="1" s="1"/>
  <c r="BZ319" i="1"/>
  <c r="CD319" i="1" s="1"/>
  <c r="CF319" i="1" s="1"/>
  <c r="CN321" i="1"/>
  <c r="BZ323" i="1"/>
  <c r="CD323" i="1" s="1"/>
  <c r="CF323" i="1" s="1"/>
  <c r="CN325" i="1"/>
  <c r="BZ328" i="1"/>
  <c r="CD328" i="1" s="1"/>
  <c r="CF328" i="1" s="1"/>
  <c r="CN330" i="1"/>
  <c r="CL330" i="1"/>
  <c r="CN338" i="1"/>
  <c r="CN342" i="1"/>
  <c r="CL342" i="1"/>
  <c r="BZ346" i="1"/>
  <c r="CD346" i="1" s="1"/>
  <c r="CF346" i="1" s="1"/>
  <c r="BZ347" i="1"/>
  <c r="CD347" i="1" s="1"/>
  <c r="CF347" i="1" s="1"/>
  <c r="BZ348" i="1"/>
  <c r="CD348" i="1" s="1"/>
  <c r="CF348" i="1" s="1"/>
  <c r="BQ349" i="1"/>
  <c r="BQ316" i="1" s="1"/>
  <c r="BZ350" i="1"/>
  <c r="CN352" i="1"/>
  <c r="CL352" i="1"/>
  <c r="BZ354" i="1"/>
  <c r="CD354" i="1" s="1"/>
  <c r="CF354" i="1" s="1"/>
  <c r="CN356" i="1"/>
  <c r="CL356" i="1"/>
  <c r="BZ358" i="1"/>
  <c r="CD358" i="1" s="1"/>
  <c r="CF358" i="1" s="1"/>
  <c r="CN360" i="1"/>
  <c r="BT349" i="1"/>
  <c r="BT316" i="1" s="1"/>
  <c r="BT312" i="1" s="1"/>
  <c r="BX349" i="1"/>
  <c r="BX316" i="1" s="1"/>
  <c r="BX312" i="1" s="1"/>
  <c r="CB375" i="1"/>
  <c r="CH375" i="1"/>
  <c r="CJ377" i="1"/>
  <c r="CA375" i="1"/>
  <c r="CN384" i="1"/>
  <c r="CN392" i="1"/>
  <c r="CJ300" i="1"/>
  <c r="CM299" i="1"/>
  <c r="CN304" i="1"/>
  <c r="CL305" i="1"/>
  <c r="CN306" i="1"/>
  <c r="CL307" i="1"/>
  <c r="CN308" i="1"/>
  <c r="BR309" i="1"/>
  <c r="CA309" i="1"/>
  <c r="BZ310" i="1"/>
  <c r="CJ310" i="1"/>
  <c r="CJ309" i="1" s="1"/>
  <c r="CM309" i="1"/>
  <c r="CB313" i="1"/>
  <c r="BZ314" i="1"/>
  <c r="CH314" i="1"/>
  <c r="CH313" i="1" s="1"/>
  <c r="CC312" i="1"/>
  <c r="BZ318" i="1"/>
  <c r="CJ319" i="1"/>
  <c r="CL319" i="1" s="1"/>
  <c r="CN320" i="1"/>
  <c r="BZ322" i="1"/>
  <c r="CD322" i="1" s="1"/>
  <c r="CF322" i="1" s="1"/>
  <c r="CJ323" i="1"/>
  <c r="CN324" i="1"/>
  <c r="BZ327" i="1"/>
  <c r="CJ328" i="1"/>
  <c r="CN329" i="1"/>
  <c r="BZ331" i="1"/>
  <c r="CD331" i="1" s="1"/>
  <c r="CF331" i="1" s="1"/>
  <c r="CJ332" i="1"/>
  <c r="CL332" i="1" s="1"/>
  <c r="CN333" i="1"/>
  <c r="BZ335" i="1"/>
  <c r="CD335" i="1" s="1"/>
  <c r="CF335" i="1" s="1"/>
  <c r="CJ336" i="1"/>
  <c r="CL336" i="1" s="1"/>
  <c r="CN337" i="1"/>
  <c r="BZ339" i="1"/>
  <c r="CD339" i="1" s="1"/>
  <c r="CF339" i="1" s="1"/>
  <c r="CJ340" i="1"/>
  <c r="CN341" i="1"/>
  <c r="BZ343" i="1"/>
  <c r="CD343" i="1" s="1"/>
  <c r="CF343" i="1" s="1"/>
  <c r="CJ344" i="1"/>
  <c r="CJ345" i="1"/>
  <c r="CJ346" i="1"/>
  <c r="CJ347" i="1"/>
  <c r="CL347" i="1" s="1"/>
  <c r="CJ348" i="1"/>
  <c r="CL348" i="1" s="1"/>
  <c r="CJ350" i="1"/>
  <c r="CN351" i="1"/>
  <c r="BZ353" i="1"/>
  <c r="CD353" i="1" s="1"/>
  <c r="CF353" i="1" s="1"/>
  <c r="CJ354" i="1"/>
  <c r="CN355" i="1"/>
  <c r="BZ357" i="1"/>
  <c r="CD357" i="1" s="1"/>
  <c r="CF357" i="1" s="1"/>
  <c r="CJ358" i="1"/>
  <c r="CL358" i="1" s="1"/>
  <c r="CN359" i="1"/>
  <c r="BZ361" i="1"/>
  <c r="CD361" i="1" s="1"/>
  <c r="CF361" i="1" s="1"/>
  <c r="CL364" i="1"/>
  <c r="CJ304" i="1"/>
  <c r="BZ306" i="1"/>
  <c r="CD306" i="1" s="1"/>
  <c r="CF306" i="1" s="1"/>
  <c r="CJ306" i="1"/>
  <c r="CJ317" i="1"/>
  <c r="CL323" i="1"/>
  <c r="CL328" i="1"/>
  <c r="CN332" i="1"/>
  <c r="BZ334" i="1"/>
  <c r="CD334" i="1" s="1"/>
  <c r="CF334" i="1" s="1"/>
  <c r="CN336" i="1"/>
  <c r="CN340" i="1"/>
  <c r="CL340" i="1"/>
  <c r="CN344" i="1"/>
  <c r="CL344" i="1"/>
  <c r="CN345" i="1"/>
  <c r="CL345" i="1"/>
  <c r="CL346" i="1"/>
  <c r="CL354" i="1"/>
  <c r="CN396" i="1"/>
  <c r="BQ395" i="1"/>
  <c r="BQ398" i="1"/>
  <c r="BZ400" i="1"/>
  <c r="CD400" i="1" s="1"/>
  <c r="CF400" i="1" s="1"/>
  <c r="CN402" i="1"/>
  <c r="CN404" i="1"/>
  <c r="CN406" i="1"/>
  <c r="CN408" i="1"/>
  <c r="CN410" i="1"/>
  <c r="CN412" i="1"/>
  <c r="CN414" i="1"/>
  <c r="CN416" i="1"/>
  <c r="CN418" i="1"/>
  <c r="CN420" i="1"/>
  <c r="CN422" i="1"/>
  <c r="CN424" i="1"/>
  <c r="CN426" i="1"/>
  <c r="CN428" i="1"/>
  <c r="CN430" i="1"/>
  <c r="CN432" i="1"/>
  <c r="CN434" i="1"/>
  <c r="CN436" i="1"/>
  <c r="CN438" i="1"/>
  <c r="CN440" i="1"/>
  <c r="CN442" i="1"/>
  <c r="CN444" i="1"/>
  <c r="CN446" i="1"/>
  <c r="CN448" i="1"/>
  <c r="CN450" i="1"/>
  <c r="CN452" i="1"/>
  <c r="CN454" i="1"/>
  <c r="CN456" i="1"/>
  <c r="CN458" i="1"/>
  <c r="CN460" i="1"/>
  <c r="CN462" i="1"/>
  <c r="CN464" i="1"/>
  <c r="CN466" i="1"/>
  <c r="CN474" i="1"/>
  <c r="BZ475" i="1"/>
  <c r="CD475" i="1" s="1"/>
  <c r="CF475" i="1" s="1"/>
  <c r="CN478" i="1"/>
  <c r="BZ479" i="1"/>
  <c r="CD479" i="1" s="1"/>
  <c r="CF479" i="1" s="1"/>
  <c r="CN482" i="1"/>
  <c r="BZ483" i="1"/>
  <c r="CD483" i="1" s="1"/>
  <c r="CF483" i="1" s="1"/>
  <c r="CN486" i="1"/>
  <c r="BZ487" i="1"/>
  <c r="CD487" i="1" s="1"/>
  <c r="CF487" i="1" s="1"/>
  <c r="BZ489" i="1"/>
  <c r="CD489" i="1" s="1"/>
  <c r="CF489" i="1" s="1"/>
  <c r="CJ489" i="1"/>
  <c r="BZ491" i="1"/>
  <c r="CD491" i="1" s="1"/>
  <c r="CF491" i="1" s="1"/>
  <c r="CJ491" i="1"/>
  <c r="BZ493" i="1"/>
  <c r="CD493" i="1" s="1"/>
  <c r="CF493" i="1" s="1"/>
  <c r="CJ493" i="1"/>
  <c r="CL493" i="1" s="1"/>
  <c r="BZ495" i="1"/>
  <c r="CD495" i="1" s="1"/>
  <c r="CF495" i="1" s="1"/>
  <c r="CJ495" i="1"/>
  <c r="CL495" i="1" s="1"/>
  <c r="BZ497" i="1"/>
  <c r="CD497" i="1" s="1"/>
  <c r="CF497" i="1" s="1"/>
  <c r="BZ499" i="1"/>
  <c r="CD499" i="1" s="1"/>
  <c r="CF499" i="1" s="1"/>
  <c r="BZ501" i="1"/>
  <c r="CD501" i="1" s="1"/>
  <c r="CF501" i="1" s="1"/>
  <c r="BZ503" i="1"/>
  <c r="CD503" i="1" s="1"/>
  <c r="CF503" i="1" s="1"/>
  <c r="BZ505" i="1"/>
  <c r="CD505" i="1" s="1"/>
  <c r="CF505" i="1" s="1"/>
  <c r="CJ371" i="1"/>
  <c r="CL371" i="1" s="1"/>
  <c r="CJ373" i="1"/>
  <c r="CL373" i="1" s="1"/>
  <c r="CJ376" i="1"/>
  <c r="CL377" i="1"/>
  <c r="CN379" i="1"/>
  <c r="CJ380" i="1"/>
  <c r="CL381" i="1"/>
  <c r="CN383" i="1"/>
  <c r="CJ384" i="1"/>
  <c r="CL385" i="1"/>
  <c r="CN387" i="1"/>
  <c r="CJ388" i="1"/>
  <c r="CL389" i="1"/>
  <c r="CN391" i="1"/>
  <c r="CJ392" i="1"/>
  <c r="CL393" i="1"/>
  <c r="CB395" i="1"/>
  <c r="CJ400" i="1"/>
  <c r="BZ402" i="1"/>
  <c r="CD402" i="1" s="1"/>
  <c r="CF402" i="1" s="1"/>
  <c r="CJ402" i="1"/>
  <c r="BZ404" i="1"/>
  <c r="CD404" i="1" s="1"/>
  <c r="CF404" i="1" s="1"/>
  <c r="CJ404" i="1"/>
  <c r="BZ406" i="1"/>
  <c r="CD406" i="1" s="1"/>
  <c r="CF406" i="1" s="1"/>
  <c r="CJ406" i="1"/>
  <c r="BZ408" i="1"/>
  <c r="CD408" i="1" s="1"/>
  <c r="CF408" i="1" s="1"/>
  <c r="CJ408" i="1"/>
  <c r="BZ410" i="1"/>
  <c r="CD410" i="1" s="1"/>
  <c r="CF410" i="1" s="1"/>
  <c r="CJ410" i="1"/>
  <c r="BZ412" i="1"/>
  <c r="CD412" i="1" s="1"/>
  <c r="CF412" i="1" s="1"/>
  <c r="CJ412" i="1"/>
  <c r="BZ414" i="1"/>
  <c r="CD414" i="1" s="1"/>
  <c r="CF414" i="1" s="1"/>
  <c r="CJ414" i="1"/>
  <c r="BZ416" i="1"/>
  <c r="CD416" i="1" s="1"/>
  <c r="CF416" i="1" s="1"/>
  <c r="CJ416" i="1"/>
  <c r="BZ418" i="1"/>
  <c r="CD418" i="1" s="1"/>
  <c r="CF418" i="1" s="1"/>
  <c r="CJ418" i="1"/>
  <c r="BZ420" i="1"/>
  <c r="CD420" i="1" s="1"/>
  <c r="CF420" i="1" s="1"/>
  <c r="CJ420" i="1"/>
  <c r="BZ422" i="1"/>
  <c r="CD422" i="1" s="1"/>
  <c r="CF422" i="1" s="1"/>
  <c r="CJ422" i="1"/>
  <c r="BZ424" i="1"/>
  <c r="CD424" i="1" s="1"/>
  <c r="CF424" i="1" s="1"/>
  <c r="CJ424" i="1"/>
  <c r="BZ426" i="1"/>
  <c r="CD426" i="1" s="1"/>
  <c r="CF426" i="1" s="1"/>
  <c r="CJ426" i="1"/>
  <c r="BZ428" i="1"/>
  <c r="CD428" i="1" s="1"/>
  <c r="CF428" i="1" s="1"/>
  <c r="CJ428" i="1"/>
  <c r="BZ430" i="1"/>
  <c r="CD430" i="1" s="1"/>
  <c r="CF430" i="1" s="1"/>
  <c r="CJ430" i="1"/>
  <c r="BZ432" i="1"/>
  <c r="CD432" i="1" s="1"/>
  <c r="CF432" i="1" s="1"/>
  <c r="CJ432" i="1"/>
  <c r="BZ434" i="1"/>
  <c r="CD434" i="1" s="1"/>
  <c r="CF434" i="1" s="1"/>
  <c r="CJ434" i="1"/>
  <c r="BZ436" i="1"/>
  <c r="CD436" i="1" s="1"/>
  <c r="CF436" i="1" s="1"/>
  <c r="CJ436" i="1"/>
  <c r="BZ438" i="1"/>
  <c r="CD438" i="1" s="1"/>
  <c r="CF438" i="1" s="1"/>
  <c r="CJ438" i="1"/>
  <c r="BZ440" i="1"/>
  <c r="CD440" i="1" s="1"/>
  <c r="CF440" i="1" s="1"/>
  <c r="CJ440" i="1"/>
  <c r="BZ442" i="1"/>
  <c r="CD442" i="1" s="1"/>
  <c r="CF442" i="1" s="1"/>
  <c r="CJ442" i="1"/>
  <c r="BZ444" i="1"/>
  <c r="CD444" i="1" s="1"/>
  <c r="CF444" i="1" s="1"/>
  <c r="CJ444" i="1"/>
  <c r="BZ446" i="1"/>
  <c r="CD446" i="1" s="1"/>
  <c r="CF446" i="1" s="1"/>
  <c r="CJ446" i="1"/>
  <c r="BZ448" i="1"/>
  <c r="CD448" i="1" s="1"/>
  <c r="CF448" i="1" s="1"/>
  <c r="CJ448" i="1"/>
  <c r="BZ450" i="1"/>
  <c r="CD450" i="1" s="1"/>
  <c r="CF450" i="1" s="1"/>
  <c r="CJ450" i="1"/>
  <c r="BZ452" i="1"/>
  <c r="CD452" i="1" s="1"/>
  <c r="CF452" i="1" s="1"/>
  <c r="CJ452" i="1"/>
  <c r="BZ454" i="1"/>
  <c r="CD454" i="1" s="1"/>
  <c r="CF454" i="1" s="1"/>
  <c r="CJ454" i="1"/>
  <c r="CL489" i="1"/>
  <c r="CL491" i="1"/>
  <c r="CL497" i="1"/>
  <c r="CN498" i="1"/>
  <c r="CL499" i="1"/>
  <c r="CN500" i="1"/>
  <c r="CK579" i="1"/>
  <c r="CN457" i="1"/>
  <c r="CN459" i="1"/>
  <c r="CN461" i="1"/>
  <c r="CN463" i="1"/>
  <c r="CN465" i="1"/>
  <c r="CN467" i="1"/>
  <c r="CN472" i="1"/>
  <c r="BZ473" i="1"/>
  <c r="CD473" i="1" s="1"/>
  <c r="CF473" i="1" s="1"/>
  <c r="CL474" i="1"/>
  <c r="CN476" i="1"/>
  <c r="BZ477" i="1"/>
  <c r="CD477" i="1" s="1"/>
  <c r="CF477" i="1" s="1"/>
  <c r="CL478" i="1"/>
  <c r="CN480" i="1"/>
  <c r="BZ481" i="1"/>
  <c r="CD481" i="1" s="1"/>
  <c r="CF481" i="1" s="1"/>
  <c r="CL482" i="1"/>
  <c r="CN484" i="1"/>
  <c r="BZ485" i="1"/>
  <c r="CD485" i="1" s="1"/>
  <c r="CF485" i="1" s="1"/>
  <c r="CL486" i="1"/>
  <c r="BZ488" i="1"/>
  <c r="CD488" i="1" s="1"/>
  <c r="CF488" i="1" s="1"/>
  <c r="BZ490" i="1"/>
  <c r="CD490" i="1" s="1"/>
  <c r="CF490" i="1" s="1"/>
  <c r="BZ492" i="1"/>
  <c r="CD492" i="1" s="1"/>
  <c r="CF492" i="1" s="1"/>
  <c r="BZ494" i="1"/>
  <c r="CD494" i="1" s="1"/>
  <c r="CF494" i="1" s="1"/>
  <c r="BZ496" i="1"/>
  <c r="CD496" i="1" s="1"/>
  <c r="CF496" i="1" s="1"/>
  <c r="BZ498" i="1"/>
  <c r="CD498" i="1" s="1"/>
  <c r="CF498" i="1" s="1"/>
  <c r="BZ500" i="1"/>
  <c r="CD500" i="1" s="1"/>
  <c r="CF500" i="1" s="1"/>
  <c r="BZ502" i="1"/>
  <c r="CD502" i="1" s="1"/>
  <c r="CF502" i="1" s="1"/>
  <c r="BZ504" i="1"/>
  <c r="CD504" i="1" s="1"/>
  <c r="CF504" i="1" s="1"/>
  <c r="CB349" i="1"/>
  <c r="CB316" i="1" s="1"/>
  <c r="CB312" i="1" s="1"/>
  <c r="CJ368" i="1"/>
  <c r="CL368" i="1" s="1"/>
  <c r="CJ370" i="1"/>
  <c r="CL370" i="1" s="1"/>
  <c r="CJ372" i="1"/>
  <c r="CL372" i="1" s="1"/>
  <c r="CJ374" i="1"/>
  <c r="CL374" i="1" s="1"/>
  <c r="BQ375" i="1"/>
  <c r="BU375" i="1"/>
  <c r="BU312" i="1" s="1"/>
  <c r="BY375" i="1"/>
  <c r="BY312" i="1" s="1"/>
  <c r="CJ378" i="1"/>
  <c r="CN381" i="1"/>
  <c r="CJ382" i="1"/>
  <c r="CN385" i="1"/>
  <c r="CJ386" i="1"/>
  <c r="CN389" i="1"/>
  <c r="CJ390" i="1"/>
  <c r="CN393" i="1"/>
  <c r="CJ396" i="1"/>
  <c r="CJ395" i="1" s="1"/>
  <c r="CJ394" i="1" s="1"/>
  <c r="BR398" i="1"/>
  <c r="BR394" i="1" s="1"/>
  <c r="BV398" i="1"/>
  <c r="BV394" i="1" s="1"/>
  <c r="CJ399" i="1"/>
  <c r="CM398" i="1"/>
  <c r="CM394" i="1" s="1"/>
  <c r="BZ401" i="1"/>
  <c r="CD401" i="1" s="1"/>
  <c r="CF401" i="1" s="1"/>
  <c r="CJ401" i="1"/>
  <c r="CL401" i="1" s="1"/>
  <c r="BZ403" i="1"/>
  <c r="CD403" i="1" s="1"/>
  <c r="CF403" i="1" s="1"/>
  <c r="CJ403" i="1"/>
  <c r="CL403" i="1" s="1"/>
  <c r="BZ405" i="1"/>
  <c r="CD405" i="1" s="1"/>
  <c r="CF405" i="1" s="1"/>
  <c r="CJ405" i="1"/>
  <c r="CL405" i="1" s="1"/>
  <c r="BZ407" i="1"/>
  <c r="CD407" i="1" s="1"/>
  <c r="CF407" i="1" s="1"/>
  <c r="CJ407" i="1"/>
  <c r="CL407" i="1" s="1"/>
  <c r="BZ409" i="1"/>
  <c r="CD409" i="1" s="1"/>
  <c r="CF409" i="1" s="1"/>
  <c r="CJ409" i="1"/>
  <c r="CL409" i="1" s="1"/>
  <c r="BZ411" i="1"/>
  <c r="CD411" i="1" s="1"/>
  <c r="CF411" i="1" s="1"/>
  <c r="CJ411" i="1"/>
  <c r="CL411" i="1" s="1"/>
  <c r="BZ413" i="1"/>
  <c r="CD413" i="1" s="1"/>
  <c r="CF413" i="1" s="1"/>
  <c r="CJ413" i="1"/>
  <c r="CL413" i="1" s="1"/>
  <c r="BZ415" i="1"/>
  <c r="CD415" i="1" s="1"/>
  <c r="CF415" i="1" s="1"/>
  <c r="CJ415" i="1"/>
  <c r="CL415" i="1" s="1"/>
  <c r="BZ417" i="1"/>
  <c r="CD417" i="1" s="1"/>
  <c r="CF417" i="1" s="1"/>
  <c r="CJ417" i="1"/>
  <c r="CL417" i="1" s="1"/>
  <c r="BZ419" i="1"/>
  <c r="CD419" i="1" s="1"/>
  <c r="CF419" i="1" s="1"/>
  <c r="CJ419" i="1"/>
  <c r="CL419" i="1" s="1"/>
  <c r="BZ421" i="1"/>
  <c r="CD421" i="1" s="1"/>
  <c r="CF421" i="1" s="1"/>
  <c r="CJ421" i="1"/>
  <c r="BZ423" i="1"/>
  <c r="CD423" i="1" s="1"/>
  <c r="CF423" i="1" s="1"/>
  <c r="CJ423" i="1"/>
  <c r="BZ425" i="1"/>
  <c r="CD425" i="1" s="1"/>
  <c r="CF425" i="1" s="1"/>
  <c r="CJ425" i="1"/>
  <c r="BZ427" i="1"/>
  <c r="CD427" i="1" s="1"/>
  <c r="CF427" i="1" s="1"/>
  <c r="CJ427" i="1"/>
  <c r="BZ429" i="1"/>
  <c r="CD429" i="1" s="1"/>
  <c r="CF429" i="1" s="1"/>
  <c r="CJ429" i="1"/>
  <c r="BZ431" i="1"/>
  <c r="CD431" i="1" s="1"/>
  <c r="CF431" i="1" s="1"/>
  <c r="CJ431" i="1"/>
  <c r="BZ433" i="1"/>
  <c r="CD433" i="1" s="1"/>
  <c r="CF433" i="1" s="1"/>
  <c r="CJ433" i="1"/>
  <c r="BZ435" i="1"/>
  <c r="CD435" i="1" s="1"/>
  <c r="CF435" i="1" s="1"/>
  <c r="CJ435" i="1"/>
  <c r="BZ437" i="1"/>
  <c r="CD437" i="1" s="1"/>
  <c r="CF437" i="1" s="1"/>
  <c r="CJ437" i="1"/>
  <c r="BZ439" i="1"/>
  <c r="CD439" i="1" s="1"/>
  <c r="CF439" i="1" s="1"/>
  <c r="CJ439" i="1"/>
  <c r="CL439" i="1" s="1"/>
  <c r="BZ441" i="1"/>
  <c r="CD441" i="1" s="1"/>
  <c r="CF441" i="1" s="1"/>
  <c r="CJ441" i="1"/>
  <c r="CL441" i="1" s="1"/>
  <c r="BZ443" i="1"/>
  <c r="CD443" i="1" s="1"/>
  <c r="CF443" i="1" s="1"/>
  <c r="CJ443" i="1"/>
  <c r="CL443" i="1" s="1"/>
  <c r="BZ445" i="1"/>
  <c r="CD445" i="1" s="1"/>
  <c r="CF445" i="1" s="1"/>
  <c r="CJ445" i="1"/>
  <c r="CL445" i="1" s="1"/>
  <c r="BZ447" i="1"/>
  <c r="CD447" i="1" s="1"/>
  <c r="CF447" i="1" s="1"/>
  <c r="CJ447" i="1"/>
  <c r="CL447" i="1" s="1"/>
  <c r="BZ449" i="1"/>
  <c r="CD449" i="1" s="1"/>
  <c r="CF449" i="1" s="1"/>
  <c r="CJ449" i="1"/>
  <c r="CL449" i="1" s="1"/>
  <c r="BZ451" i="1"/>
  <c r="CD451" i="1" s="1"/>
  <c r="CF451" i="1" s="1"/>
  <c r="CJ451" i="1"/>
  <c r="CL451" i="1" s="1"/>
  <c r="BZ453" i="1"/>
  <c r="CD453" i="1" s="1"/>
  <c r="CF453" i="1" s="1"/>
  <c r="CJ453" i="1"/>
  <c r="CL453" i="1" s="1"/>
  <c r="BZ455" i="1"/>
  <c r="CD455" i="1" s="1"/>
  <c r="CF455" i="1" s="1"/>
  <c r="CJ455" i="1"/>
  <c r="CL455" i="1" s="1"/>
  <c r="BZ457" i="1"/>
  <c r="CD457" i="1" s="1"/>
  <c r="CF457" i="1" s="1"/>
  <c r="CJ457" i="1"/>
  <c r="CL457" i="1" s="1"/>
  <c r="BZ459" i="1"/>
  <c r="CD459" i="1" s="1"/>
  <c r="CF459" i="1" s="1"/>
  <c r="CJ459" i="1"/>
  <c r="CL459" i="1" s="1"/>
  <c r="BZ461" i="1"/>
  <c r="CD461" i="1" s="1"/>
  <c r="CF461" i="1" s="1"/>
  <c r="CJ461" i="1"/>
  <c r="CL461" i="1" s="1"/>
  <c r="BZ463" i="1"/>
  <c r="CD463" i="1" s="1"/>
  <c r="CF463" i="1" s="1"/>
  <c r="CJ463" i="1"/>
  <c r="CL463" i="1" s="1"/>
  <c r="BZ465" i="1"/>
  <c r="CD465" i="1" s="1"/>
  <c r="CF465" i="1" s="1"/>
  <c r="CJ465" i="1"/>
  <c r="CL465" i="1" s="1"/>
  <c r="BZ467" i="1"/>
  <c r="CD467" i="1" s="1"/>
  <c r="CF467" i="1" s="1"/>
  <c r="CJ467" i="1"/>
  <c r="CL467" i="1" s="1"/>
  <c r="BZ469" i="1"/>
  <c r="CD469" i="1" s="1"/>
  <c r="CF469" i="1" s="1"/>
  <c r="CL470" i="1"/>
  <c r="CJ472" i="1"/>
  <c r="CL472" i="1" s="1"/>
  <c r="CJ476" i="1"/>
  <c r="CL476" i="1" s="1"/>
  <c r="CJ480" i="1"/>
  <c r="CL480" i="1" s="1"/>
  <c r="CJ484" i="1"/>
  <c r="CL484" i="1" s="1"/>
  <c r="CL490" i="1"/>
  <c r="CN529" i="1"/>
  <c r="CL530" i="1"/>
  <c r="CN533" i="1"/>
  <c r="CN537" i="1"/>
  <c r="CN541" i="1"/>
  <c r="CN543" i="1"/>
  <c r="CL546" i="1"/>
  <c r="CN548" i="1"/>
  <c r="CJ548" i="1"/>
  <c r="CL549" i="1"/>
  <c r="CG550" i="1"/>
  <c r="CN552" i="1"/>
  <c r="CJ552" i="1"/>
  <c r="CG554" i="1"/>
  <c r="CN555" i="1"/>
  <c r="CJ555" i="1"/>
  <c r="CG557" i="1"/>
  <c r="CN559" i="1"/>
  <c r="CJ559" i="1"/>
  <c r="CN560" i="1"/>
  <c r="CA561" i="1"/>
  <c r="CA394" i="1" s="1"/>
  <c r="CN562" i="1"/>
  <c r="BU561" i="1"/>
  <c r="BY561" i="1"/>
  <c r="CH561" i="1"/>
  <c r="CJ563" i="1"/>
  <c r="CN566" i="1"/>
  <c r="CN572" i="1"/>
  <c r="CN575" i="1"/>
  <c r="CE579" i="1"/>
  <c r="CE394" i="1" s="1"/>
  <c r="BU579" i="1"/>
  <c r="BY579" i="1"/>
  <c r="CJ581" i="1"/>
  <c r="CL582" i="1"/>
  <c r="CN584" i="1"/>
  <c r="CN588" i="1"/>
  <c r="CL590" i="1"/>
  <c r="CN592" i="1"/>
  <c r="CL597" i="1"/>
  <c r="CL601" i="1"/>
  <c r="CL608" i="1"/>
  <c r="BX617" i="1"/>
  <c r="CH618" i="1"/>
  <c r="CE617" i="1"/>
  <c r="CL501" i="1"/>
  <c r="CN502" i="1"/>
  <c r="CL503" i="1"/>
  <c r="CN504" i="1"/>
  <c r="CL505" i="1"/>
  <c r="CJ508" i="1"/>
  <c r="CL509" i="1"/>
  <c r="BZ512" i="1"/>
  <c r="CD512" i="1" s="1"/>
  <c r="CF512" i="1" s="1"/>
  <c r="BZ513" i="1"/>
  <c r="CD513" i="1" s="1"/>
  <c r="CF513" i="1" s="1"/>
  <c r="BZ514" i="1"/>
  <c r="CD514" i="1" s="1"/>
  <c r="CF514" i="1" s="1"/>
  <c r="BZ515" i="1"/>
  <c r="CD515" i="1" s="1"/>
  <c r="CF515" i="1" s="1"/>
  <c r="BZ516" i="1"/>
  <c r="CD516" i="1" s="1"/>
  <c r="CF516" i="1" s="1"/>
  <c r="BZ517" i="1"/>
  <c r="CD517" i="1" s="1"/>
  <c r="CF517" i="1" s="1"/>
  <c r="BZ518" i="1"/>
  <c r="CD518" i="1" s="1"/>
  <c r="CF518" i="1" s="1"/>
  <c r="BZ519" i="1"/>
  <c r="CD519" i="1" s="1"/>
  <c r="CF519" i="1" s="1"/>
  <c r="BZ521" i="1"/>
  <c r="CD521" i="1" s="1"/>
  <c r="CF521" i="1" s="1"/>
  <c r="CJ521" i="1"/>
  <c r="CL521" i="1" s="1"/>
  <c r="BZ523" i="1"/>
  <c r="CD523" i="1" s="1"/>
  <c r="CF523" i="1" s="1"/>
  <c r="CJ523" i="1"/>
  <c r="CL523" i="1" s="1"/>
  <c r="BZ525" i="1"/>
  <c r="CD525" i="1" s="1"/>
  <c r="CF525" i="1" s="1"/>
  <c r="CJ525" i="1"/>
  <c r="BZ527" i="1"/>
  <c r="CD527" i="1" s="1"/>
  <c r="CF527" i="1" s="1"/>
  <c r="CJ527" i="1"/>
  <c r="BZ529" i="1"/>
  <c r="CD529" i="1" s="1"/>
  <c r="CF529" i="1" s="1"/>
  <c r="CJ529" i="1"/>
  <c r="CL529" i="1" s="1"/>
  <c r="BZ531" i="1"/>
  <c r="CD531" i="1" s="1"/>
  <c r="CF531" i="1" s="1"/>
  <c r="CJ531" i="1"/>
  <c r="BZ533" i="1"/>
  <c r="CD533" i="1" s="1"/>
  <c r="CF533" i="1" s="1"/>
  <c r="CJ533" i="1"/>
  <c r="CL533" i="1" s="1"/>
  <c r="BZ535" i="1"/>
  <c r="CD535" i="1" s="1"/>
  <c r="CF535" i="1" s="1"/>
  <c r="CJ535" i="1"/>
  <c r="BZ537" i="1"/>
  <c r="CD537" i="1" s="1"/>
  <c r="CF537" i="1" s="1"/>
  <c r="CJ537" i="1"/>
  <c r="CL537" i="1" s="1"/>
  <c r="BZ539" i="1"/>
  <c r="CD539" i="1" s="1"/>
  <c r="CF539" i="1" s="1"/>
  <c r="CJ539" i="1"/>
  <c r="BZ541" i="1"/>
  <c r="CD541" i="1" s="1"/>
  <c r="CF541" i="1" s="1"/>
  <c r="CJ541" i="1"/>
  <c r="CL541" i="1" s="1"/>
  <c r="BZ543" i="1"/>
  <c r="CD543" i="1" s="1"/>
  <c r="CF543" i="1" s="1"/>
  <c r="CJ543" i="1"/>
  <c r="CL543" i="1" s="1"/>
  <c r="CN545" i="1"/>
  <c r="CJ545" i="1"/>
  <c r="CL545" i="1" s="1"/>
  <c r="CN558" i="1"/>
  <c r="CJ558" i="1"/>
  <c r="CL558" i="1" s="1"/>
  <c r="CJ566" i="1"/>
  <c r="BZ569" i="1"/>
  <c r="CD569" i="1" s="1"/>
  <c r="CF569" i="1" s="1"/>
  <c r="CJ570" i="1"/>
  <c r="CL570" i="1" s="1"/>
  <c r="CJ584" i="1"/>
  <c r="CN587" i="1"/>
  <c r="CJ588" i="1"/>
  <c r="CN591" i="1"/>
  <c r="CJ592" i="1"/>
  <c r="CN595" i="1"/>
  <c r="BZ596" i="1"/>
  <c r="CD596" i="1" s="1"/>
  <c r="CF596" i="1" s="1"/>
  <c r="CJ596" i="1"/>
  <c r="CL596" i="1" s="1"/>
  <c r="BZ600" i="1"/>
  <c r="CD600" i="1" s="1"/>
  <c r="CF600" i="1" s="1"/>
  <c r="CJ600" i="1"/>
  <c r="CL600" i="1" s="1"/>
  <c r="BZ603" i="1"/>
  <c r="CD603" i="1" s="1"/>
  <c r="CF603" i="1" s="1"/>
  <c r="CJ604" i="1"/>
  <c r="CL604" i="1" s="1"/>
  <c r="CJ605" i="1"/>
  <c r="CL605" i="1" s="1"/>
  <c r="CL606" i="1"/>
  <c r="CJ610" i="1"/>
  <c r="CL610" i="1" s="1"/>
  <c r="CC614" i="1"/>
  <c r="CB617" i="1"/>
  <c r="CL525" i="1"/>
  <c r="CL547" i="1"/>
  <c r="CN550" i="1"/>
  <c r="CL551" i="1"/>
  <c r="CN554" i="1"/>
  <c r="CN557" i="1"/>
  <c r="CN564" i="1"/>
  <c r="CL566" i="1"/>
  <c r="CL572" i="1"/>
  <c r="BZ573" i="1"/>
  <c r="CD573" i="1" s="1"/>
  <c r="CF573" i="1" s="1"/>
  <c r="CL574" i="1"/>
  <c r="CL576" i="1"/>
  <c r="CL578" i="1"/>
  <c r="CB579" i="1"/>
  <c r="CL580" i="1"/>
  <c r="CN582" i="1"/>
  <c r="CL494" i="1"/>
  <c r="CN495" i="1"/>
  <c r="CL496" i="1"/>
  <c r="CN497" i="1"/>
  <c r="CL498" i="1"/>
  <c r="CN499" i="1"/>
  <c r="CL500" i="1"/>
  <c r="CN501" i="1"/>
  <c r="CL502" i="1"/>
  <c r="CN503" i="1"/>
  <c r="CL504" i="1"/>
  <c r="CN505" i="1"/>
  <c r="CL506" i="1"/>
  <c r="CL507" i="1"/>
  <c r="CN508" i="1"/>
  <c r="BZ509" i="1"/>
  <c r="CD509" i="1" s="1"/>
  <c r="CF509" i="1" s="1"/>
  <c r="CJ510" i="1"/>
  <c r="CJ511" i="1"/>
  <c r="CL512" i="1"/>
  <c r="CL513" i="1"/>
  <c r="CL514" i="1"/>
  <c r="CL515" i="1"/>
  <c r="CL516" i="1"/>
  <c r="BZ522" i="1"/>
  <c r="CD522" i="1" s="1"/>
  <c r="CF522" i="1" s="1"/>
  <c r="BZ524" i="1"/>
  <c r="CD524" i="1" s="1"/>
  <c r="CF524" i="1" s="1"/>
  <c r="BZ526" i="1"/>
  <c r="CD526" i="1" s="1"/>
  <c r="CF526" i="1" s="1"/>
  <c r="CJ526" i="1"/>
  <c r="CL526" i="1" s="1"/>
  <c r="BZ528" i="1"/>
  <c r="CD528" i="1" s="1"/>
  <c r="CF528" i="1" s="1"/>
  <c r="CJ528" i="1"/>
  <c r="CL528" i="1" s="1"/>
  <c r="BZ530" i="1"/>
  <c r="CD530" i="1" s="1"/>
  <c r="CF530" i="1" s="1"/>
  <c r="CJ530" i="1"/>
  <c r="BZ532" i="1"/>
  <c r="CD532" i="1" s="1"/>
  <c r="CF532" i="1" s="1"/>
  <c r="CJ532" i="1"/>
  <c r="CL532" i="1" s="1"/>
  <c r="BZ534" i="1"/>
  <c r="CD534" i="1" s="1"/>
  <c r="CF534" i="1" s="1"/>
  <c r="CJ534" i="1"/>
  <c r="CL534" i="1" s="1"/>
  <c r="BZ536" i="1"/>
  <c r="CD536" i="1" s="1"/>
  <c r="CF536" i="1" s="1"/>
  <c r="CJ536" i="1"/>
  <c r="CL536" i="1" s="1"/>
  <c r="BZ538" i="1"/>
  <c r="CD538" i="1" s="1"/>
  <c r="CF538" i="1" s="1"/>
  <c r="CJ538" i="1"/>
  <c r="CL538" i="1" s="1"/>
  <c r="BZ540" i="1"/>
  <c r="CD540" i="1" s="1"/>
  <c r="CF540" i="1" s="1"/>
  <c r="CJ540" i="1"/>
  <c r="CL540" i="1" s="1"/>
  <c r="BZ542" i="1"/>
  <c r="CD542" i="1" s="1"/>
  <c r="CF542" i="1" s="1"/>
  <c r="CJ542" i="1"/>
  <c r="CL542" i="1" s="1"/>
  <c r="BZ544" i="1"/>
  <c r="CD544" i="1" s="1"/>
  <c r="CF544" i="1" s="1"/>
  <c r="CJ544" i="1"/>
  <c r="CL544" i="1" s="1"/>
  <c r="CN546" i="1"/>
  <c r="CN549" i="1"/>
  <c r="CL550" i="1"/>
  <c r="CN553" i="1"/>
  <c r="CJ553" i="1"/>
  <c r="CL553" i="1" s="1"/>
  <c r="CL554" i="1"/>
  <c r="CN556" i="1"/>
  <c r="CJ556" i="1"/>
  <c r="CL556" i="1" s="1"/>
  <c r="CL557" i="1"/>
  <c r="BZ559" i="1"/>
  <c r="CD559" i="1" s="1"/>
  <c r="CF559" i="1" s="1"/>
  <c r="CJ560" i="1"/>
  <c r="CL560" i="1" s="1"/>
  <c r="BT561" i="1"/>
  <c r="BT394" i="1" s="1"/>
  <c r="BX561" i="1"/>
  <c r="BX394" i="1" s="1"/>
  <c r="CN563" i="1"/>
  <c r="CJ564" i="1"/>
  <c r="CL564" i="1" s="1"/>
  <c r="CL565" i="1"/>
  <c r="CN567" i="1"/>
  <c r="CJ568" i="1"/>
  <c r="CL568" i="1" s="1"/>
  <c r="CJ573" i="1"/>
  <c r="CL573" i="1" s="1"/>
  <c r="CJ577" i="1"/>
  <c r="CL577" i="1" s="1"/>
  <c r="CL583" i="1"/>
  <c r="CN585" i="1"/>
  <c r="CJ586" i="1"/>
  <c r="CL586" i="1" s="1"/>
  <c r="CL587" i="1"/>
  <c r="CN589" i="1"/>
  <c r="CL591" i="1"/>
  <c r="CN593" i="1"/>
  <c r="CJ594" i="1"/>
  <c r="CL594" i="1" s="1"/>
  <c r="BZ597" i="1"/>
  <c r="CD597" i="1" s="1"/>
  <c r="CF597" i="1" s="1"/>
  <c r="CL599" i="1"/>
  <c r="BZ601" i="1"/>
  <c r="CD601" i="1" s="1"/>
  <c r="CF601" i="1" s="1"/>
  <c r="BR617" i="1"/>
  <c r="CI617" i="1"/>
  <c r="CA617" i="1"/>
  <c r="CJ618" i="1"/>
  <c r="CL618" i="1" s="1"/>
  <c r="CJ622" i="1"/>
  <c r="CL622" i="1" s="1"/>
  <c r="CN625" i="1"/>
  <c r="CJ626" i="1"/>
  <c r="CL626" i="1" s="1"/>
  <c r="CN629" i="1"/>
  <c r="CJ630" i="1"/>
  <c r="CN633" i="1"/>
  <c r="CJ634" i="1"/>
  <c r="CN637" i="1"/>
  <c r="CJ638" i="1"/>
  <c r="CN641" i="1"/>
  <c r="CJ642" i="1"/>
  <c r="CN645" i="1"/>
  <c r="CN646" i="1"/>
  <c r="BZ647" i="1"/>
  <c r="CD647" i="1" s="1"/>
  <c r="CF647" i="1" s="1"/>
  <c r="CN650" i="1"/>
  <c r="BZ651" i="1"/>
  <c r="CD651" i="1" s="1"/>
  <c r="CF651" i="1" s="1"/>
  <c r="BZ654" i="1"/>
  <c r="CD654" i="1" s="1"/>
  <c r="CF654" i="1" s="1"/>
  <c r="BZ656" i="1"/>
  <c r="CD656" i="1" s="1"/>
  <c r="CF656" i="1" s="1"/>
  <c r="CG658" i="1"/>
  <c r="CN659" i="1"/>
  <c r="BZ660" i="1"/>
  <c r="CD660" i="1" s="1"/>
  <c r="CF660" i="1" s="1"/>
  <c r="CJ660" i="1"/>
  <c r="CG662" i="1"/>
  <c r="CN663" i="1"/>
  <c r="CE664" i="1"/>
  <c r="CM664" i="1"/>
  <c r="CJ668" i="1"/>
  <c r="CL668" i="1" s="1"/>
  <c r="CJ673" i="1"/>
  <c r="CL673" i="1" s="1"/>
  <c r="CL672" i="1" s="1"/>
  <c r="CN674" i="1"/>
  <c r="CN678" i="1"/>
  <c r="CN680" i="1"/>
  <c r="CN690" i="1"/>
  <c r="CN691" i="1"/>
  <c r="CJ694" i="1"/>
  <c r="CL694" i="1" s="1"/>
  <c r="CL667" i="1"/>
  <c r="CL679" i="1"/>
  <c r="CL683" i="1"/>
  <c r="CJ692" i="1"/>
  <c r="CJ695" i="1"/>
  <c r="CH698" i="1"/>
  <c r="CN623" i="1"/>
  <c r="CN627" i="1"/>
  <c r="CL629" i="1"/>
  <c r="CN631" i="1"/>
  <c r="CL633" i="1"/>
  <c r="CN635" i="1"/>
  <c r="CL637" i="1"/>
  <c r="CN639" i="1"/>
  <c r="CL641" i="1"/>
  <c r="CN643" i="1"/>
  <c r="CN648" i="1"/>
  <c r="BZ649" i="1"/>
  <c r="CD649" i="1" s="1"/>
  <c r="CF649" i="1" s="1"/>
  <c r="CN652" i="1"/>
  <c r="BZ653" i="1"/>
  <c r="CD653" i="1" s="1"/>
  <c r="CF653" i="1" s="1"/>
  <c r="BZ655" i="1"/>
  <c r="CD655" i="1" s="1"/>
  <c r="CF655" i="1" s="1"/>
  <c r="BZ658" i="1"/>
  <c r="CD658" i="1" s="1"/>
  <c r="CF658" i="1" s="1"/>
  <c r="CN661" i="1"/>
  <c r="BZ662" i="1"/>
  <c r="CD662" i="1" s="1"/>
  <c r="CF662" i="1" s="1"/>
  <c r="CL663" i="1"/>
  <c r="CN665" i="1"/>
  <c r="BU664" i="1"/>
  <c r="BY664" i="1"/>
  <c r="CN669" i="1"/>
  <c r="CN670" i="1"/>
  <c r="BZ671" i="1"/>
  <c r="CD671" i="1" s="1"/>
  <c r="CF671" i="1" s="1"/>
  <c r="BW675" i="1"/>
  <c r="BW614" i="1" s="1"/>
  <c r="CN681" i="1"/>
  <c r="CE684" i="1"/>
  <c r="BU684" i="1"/>
  <c r="BY684" i="1"/>
  <c r="BZ691" i="1"/>
  <c r="CD691" i="1" s="1"/>
  <c r="CF691" i="1" s="1"/>
  <c r="CN692" i="1"/>
  <c r="CN693" i="1"/>
  <c r="BR697" i="1"/>
  <c r="BV697" i="1"/>
  <c r="BV614" i="1" s="1"/>
  <c r="CL609" i="1"/>
  <c r="CJ619" i="1"/>
  <c r="CL619" i="1" s="1"/>
  <c r="CL620" i="1"/>
  <c r="CN622" i="1"/>
  <c r="CJ623" i="1"/>
  <c r="CL624" i="1"/>
  <c r="CN626" i="1"/>
  <c r="CJ627" i="1"/>
  <c r="CL628" i="1"/>
  <c r="CN630" i="1"/>
  <c r="CJ631" i="1"/>
  <c r="CL632" i="1"/>
  <c r="CN634" i="1"/>
  <c r="CJ635" i="1"/>
  <c r="CL636" i="1"/>
  <c r="CN638" i="1"/>
  <c r="CJ639" i="1"/>
  <c r="CL640" i="1"/>
  <c r="CN642" i="1"/>
  <c r="CJ643" i="1"/>
  <c r="CL644" i="1"/>
  <c r="CJ648" i="1"/>
  <c r="CL648" i="1" s="1"/>
  <c r="CJ652" i="1"/>
  <c r="CL652" i="1" s="1"/>
  <c r="BZ657" i="1"/>
  <c r="CD657" i="1" s="1"/>
  <c r="CF657" i="1" s="1"/>
  <c r="CJ657" i="1"/>
  <c r="CL657" i="1" s="1"/>
  <c r="CL658" i="1"/>
  <c r="CG659" i="1"/>
  <c r="CN660" i="1"/>
  <c r="BZ661" i="1"/>
  <c r="CD661" i="1" s="1"/>
  <c r="CF661" i="1" s="1"/>
  <c r="CJ661" i="1"/>
  <c r="CL662" i="1"/>
  <c r="CG663" i="1"/>
  <c r="CJ665" i="1"/>
  <c r="CL666" i="1"/>
  <c r="CN668" i="1"/>
  <c r="CJ670" i="1"/>
  <c r="CL670" i="1" s="1"/>
  <c r="CB672" i="1"/>
  <c r="CN673" i="1"/>
  <c r="CI672" i="1"/>
  <c r="CE675" i="1"/>
  <c r="CN677" i="1"/>
  <c r="BZ678" i="1"/>
  <c r="CD678" i="1" s="1"/>
  <c r="CF678" i="1" s="1"/>
  <c r="CN686" i="1"/>
  <c r="CN687" i="1"/>
  <c r="CJ690" i="1"/>
  <c r="CL690" i="1" s="1"/>
  <c r="BZ695" i="1"/>
  <c r="CD695" i="1" s="1"/>
  <c r="CF695" i="1" s="1"/>
  <c r="CN696" i="1"/>
  <c r="CM697" i="1"/>
  <c r="CH48" i="1"/>
  <c r="CH60" i="1"/>
  <c r="CL13" i="1"/>
  <c r="CK11" i="1"/>
  <c r="CL15" i="1"/>
  <c r="BZ77" i="1"/>
  <c r="CK80" i="1"/>
  <c r="CL17" i="1"/>
  <c r="CL16" i="1" s="1"/>
  <c r="CK16" i="1"/>
  <c r="CL33" i="1"/>
  <c r="CL35" i="1"/>
  <c r="CL42" i="1"/>
  <c r="CL49" i="1"/>
  <c r="CL48" i="1" s="1"/>
  <c r="CK48" i="1"/>
  <c r="CL53" i="1"/>
  <c r="CL56" i="1"/>
  <c r="CL58" i="1"/>
  <c r="CL59" i="1"/>
  <c r="CD66" i="1"/>
  <c r="BZ65" i="1"/>
  <c r="CL68" i="1"/>
  <c r="CL72" i="1"/>
  <c r="CJ77" i="1"/>
  <c r="CL79" i="1"/>
  <c r="CH11" i="1"/>
  <c r="CL14" i="1"/>
  <c r="CH16" i="1"/>
  <c r="CL41" i="1"/>
  <c r="CL45" i="1"/>
  <c r="CL46" i="1"/>
  <c r="CL47" i="1"/>
  <c r="CL52" i="1"/>
  <c r="CL64" i="1"/>
  <c r="CL67" i="1"/>
  <c r="CL71" i="1"/>
  <c r="CL75" i="1"/>
  <c r="CL76" i="1"/>
  <c r="CL78" i="1"/>
  <c r="CL77" i="1" s="1"/>
  <c r="CK77" i="1"/>
  <c r="BZ14" i="1"/>
  <c r="CD14" i="1" s="1"/>
  <c r="CF14" i="1" s="1"/>
  <c r="BZ17" i="1"/>
  <c r="BZ20" i="1"/>
  <c r="CD20" i="1" s="1"/>
  <c r="CF20" i="1" s="1"/>
  <c r="BZ22" i="1"/>
  <c r="CD22" i="1" s="1"/>
  <c r="CF22" i="1" s="1"/>
  <c r="BZ24" i="1"/>
  <c r="CD24" i="1" s="1"/>
  <c r="CF24" i="1" s="1"/>
  <c r="BZ32" i="1"/>
  <c r="CD32" i="1" s="1"/>
  <c r="CF32" i="1" s="1"/>
  <c r="BZ33" i="1"/>
  <c r="CD33" i="1" s="1"/>
  <c r="CF33" i="1" s="1"/>
  <c r="BZ34" i="1"/>
  <c r="CD34" i="1" s="1"/>
  <c r="CF34" i="1" s="1"/>
  <c r="BZ35" i="1"/>
  <c r="CD35" i="1" s="1"/>
  <c r="CF35" i="1" s="1"/>
  <c r="BZ36" i="1"/>
  <c r="CD36" i="1" s="1"/>
  <c r="CF36" i="1" s="1"/>
  <c r="BZ37" i="1"/>
  <c r="CD37" i="1" s="1"/>
  <c r="CF37" i="1" s="1"/>
  <c r="CK40" i="1"/>
  <c r="BZ61" i="1"/>
  <c r="CD61" i="1" s="1"/>
  <c r="CF61" i="1" s="1"/>
  <c r="BZ62" i="1"/>
  <c r="BZ63" i="1"/>
  <c r="CD63" i="1" s="1"/>
  <c r="CF63" i="1" s="1"/>
  <c r="BZ64" i="1"/>
  <c r="CD64" i="1" s="1"/>
  <c r="CF64" i="1" s="1"/>
  <c r="BZ81" i="1"/>
  <c r="CN117" i="1"/>
  <c r="BZ117" i="1"/>
  <c r="CD117" i="1" s="1"/>
  <c r="CF117" i="1" s="1"/>
  <c r="CN119" i="1"/>
  <c r="BZ119" i="1"/>
  <c r="CD119" i="1" s="1"/>
  <c r="CF119" i="1" s="1"/>
  <c r="CN121" i="1"/>
  <c r="BZ121" i="1"/>
  <c r="CD121" i="1" s="1"/>
  <c r="CF121" i="1" s="1"/>
  <c r="CN123" i="1"/>
  <c r="BZ123" i="1"/>
  <c r="CD123" i="1" s="1"/>
  <c r="CF123" i="1" s="1"/>
  <c r="CN125" i="1"/>
  <c r="BZ125" i="1"/>
  <c r="CD125" i="1" s="1"/>
  <c r="CF125" i="1" s="1"/>
  <c r="BZ127" i="1"/>
  <c r="BZ131" i="1"/>
  <c r="CD131" i="1" s="1"/>
  <c r="CF131" i="1" s="1"/>
  <c r="BZ135" i="1"/>
  <c r="CD135" i="1" s="1"/>
  <c r="CF135" i="1" s="1"/>
  <c r="BZ139" i="1"/>
  <c r="CD139" i="1" s="1"/>
  <c r="CF139" i="1" s="1"/>
  <c r="CL144" i="1"/>
  <c r="CL147" i="1"/>
  <c r="BZ13" i="1"/>
  <c r="CD13" i="1" s="1"/>
  <c r="BZ15" i="1"/>
  <c r="CD15" i="1" s="1"/>
  <c r="CF15" i="1" s="1"/>
  <c r="BZ18" i="1"/>
  <c r="CD18" i="1" s="1"/>
  <c r="CF18" i="1" s="1"/>
  <c r="BZ19" i="1"/>
  <c r="CD19" i="1" s="1"/>
  <c r="CF19" i="1" s="1"/>
  <c r="BZ21" i="1"/>
  <c r="CD21" i="1" s="1"/>
  <c r="CF21" i="1" s="1"/>
  <c r="BZ23" i="1"/>
  <c r="CD23" i="1" s="1"/>
  <c r="CF23" i="1" s="1"/>
  <c r="BZ25" i="1"/>
  <c r="CD25" i="1" s="1"/>
  <c r="CF25" i="1" s="1"/>
  <c r="BZ26" i="1"/>
  <c r="CD26" i="1" s="1"/>
  <c r="CF26" i="1" s="1"/>
  <c r="BZ27" i="1"/>
  <c r="CD27" i="1" s="1"/>
  <c r="CF27" i="1" s="1"/>
  <c r="BZ28" i="1"/>
  <c r="CD28" i="1" s="1"/>
  <c r="CF28" i="1" s="1"/>
  <c r="BZ29" i="1"/>
  <c r="CD29" i="1" s="1"/>
  <c r="CF29" i="1" s="1"/>
  <c r="BZ30" i="1"/>
  <c r="CD30" i="1" s="1"/>
  <c r="CF30" i="1" s="1"/>
  <c r="BZ31" i="1"/>
  <c r="CD31" i="1" s="1"/>
  <c r="CF31" i="1" s="1"/>
  <c r="BQ11" i="1"/>
  <c r="BZ12" i="1"/>
  <c r="CF12" i="1"/>
  <c r="CJ12" i="1"/>
  <c r="CL12" i="1" s="1"/>
  <c r="CL11" i="1" s="1"/>
  <c r="CN13" i="1"/>
  <c r="CE16" i="1"/>
  <c r="CN17" i="1"/>
  <c r="BQ48" i="1"/>
  <c r="BZ49" i="1"/>
  <c r="BZ50" i="1"/>
  <c r="CD50" i="1" s="1"/>
  <c r="CF50" i="1" s="1"/>
  <c r="BZ51" i="1"/>
  <c r="CD51" i="1" s="1"/>
  <c r="CF51" i="1" s="1"/>
  <c r="BZ52" i="1"/>
  <c r="CD52" i="1" s="1"/>
  <c r="CF52" i="1" s="1"/>
  <c r="BZ53" i="1"/>
  <c r="CD53" i="1" s="1"/>
  <c r="CF53" i="1" s="1"/>
  <c r="BZ54" i="1"/>
  <c r="CD54" i="1" s="1"/>
  <c r="CF54" i="1" s="1"/>
  <c r="BZ55" i="1"/>
  <c r="CD55" i="1" s="1"/>
  <c r="CF55" i="1" s="1"/>
  <c r="BZ56" i="1"/>
  <c r="CD56" i="1" s="1"/>
  <c r="CF56" i="1" s="1"/>
  <c r="BZ57" i="1"/>
  <c r="CD57" i="1" s="1"/>
  <c r="CF57" i="1" s="1"/>
  <c r="BZ58" i="1"/>
  <c r="CD58" i="1" s="1"/>
  <c r="CF58" i="1" s="1"/>
  <c r="BZ59" i="1"/>
  <c r="CD59" i="1" s="1"/>
  <c r="CF59" i="1" s="1"/>
  <c r="CJ62" i="1"/>
  <c r="CK66" i="1"/>
  <c r="CB80" i="1"/>
  <c r="BZ82" i="1"/>
  <c r="CD82" i="1" s="1"/>
  <c r="CF82" i="1" s="1"/>
  <c r="CN83" i="1"/>
  <c r="BZ86" i="1"/>
  <c r="CD86" i="1" s="1"/>
  <c r="CF86" i="1" s="1"/>
  <c r="CN87" i="1"/>
  <c r="BZ90" i="1"/>
  <c r="CD90" i="1" s="1"/>
  <c r="CF90" i="1" s="1"/>
  <c r="CN91" i="1"/>
  <c r="BZ94" i="1"/>
  <c r="CD94" i="1" s="1"/>
  <c r="CF94" i="1" s="1"/>
  <c r="CN95" i="1"/>
  <c r="BZ98" i="1"/>
  <c r="CD98" i="1" s="1"/>
  <c r="CF98" i="1" s="1"/>
  <c r="CN99" i="1"/>
  <c r="BZ102" i="1"/>
  <c r="CD102" i="1" s="1"/>
  <c r="CF102" i="1" s="1"/>
  <c r="CN103" i="1"/>
  <c r="BZ106" i="1"/>
  <c r="CD106" i="1" s="1"/>
  <c r="CF106" i="1" s="1"/>
  <c r="CN107" i="1"/>
  <c r="BZ110" i="1"/>
  <c r="CD110" i="1" s="1"/>
  <c r="CF110" i="1" s="1"/>
  <c r="CN111" i="1"/>
  <c r="CJ113" i="1"/>
  <c r="CL113" i="1" s="1"/>
  <c r="BZ114" i="1"/>
  <c r="CD114" i="1" s="1"/>
  <c r="CF114" i="1" s="1"/>
  <c r="CN115" i="1"/>
  <c r="CG116" i="1"/>
  <c r="CG118" i="1"/>
  <c r="CG120" i="1"/>
  <c r="CG122" i="1"/>
  <c r="BZ130" i="1"/>
  <c r="CD130" i="1" s="1"/>
  <c r="CF130" i="1" s="1"/>
  <c r="BZ134" i="1"/>
  <c r="CD134" i="1" s="1"/>
  <c r="CF134" i="1" s="1"/>
  <c r="BZ138" i="1"/>
  <c r="CD138" i="1" s="1"/>
  <c r="CF138" i="1" s="1"/>
  <c r="CD173" i="1"/>
  <c r="BZ40" i="1"/>
  <c r="BZ41" i="1"/>
  <c r="CD41" i="1" s="1"/>
  <c r="CF41" i="1" s="1"/>
  <c r="BZ42" i="1"/>
  <c r="CD42" i="1" s="1"/>
  <c r="CF42" i="1" s="1"/>
  <c r="BZ43" i="1"/>
  <c r="CD43" i="1" s="1"/>
  <c r="CF43" i="1" s="1"/>
  <c r="BZ44" i="1"/>
  <c r="CD44" i="1" s="1"/>
  <c r="CF44" i="1" s="1"/>
  <c r="BZ45" i="1"/>
  <c r="CD45" i="1" s="1"/>
  <c r="CF45" i="1" s="1"/>
  <c r="BZ46" i="1"/>
  <c r="CD46" i="1" s="1"/>
  <c r="CF46" i="1" s="1"/>
  <c r="BZ47" i="1"/>
  <c r="CD47" i="1" s="1"/>
  <c r="CF47" i="1" s="1"/>
  <c r="CE60" i="1"/>
  <c r="CK62" i="1"/>
  <c r="BQ80" i="1"/>
  <c r="CM80" i="1"/>
  <c r="BZ83" i="1"/>
  <c r="CD83" i="1" s="1"/>
  <c r="CF83" i="1" s="1"/>
  <c r="CN84" i="1"/>
  <c r="BZ87" i="1"/>
  <c r="CD87" i="1" s="1"/>
  <c r="CF87" i="1" s="1"/>
  <c r="CN88" i="1"/>
  <c r="BZ91" i="1"/>
  <c r="CD91" i="1" s="1"/>
  <c r="CF91" i="1" s="1"/>
  <c r="CN92" i="1"/>
  <c r="BZ95" i="1"/>
  <c r="CD95" i="1" s="1"/>
  <c r="CF95" i="1" s="1"/>
  <c r="CN96" i="1"/>
  <c r="BZ99" i="1"/>
  <c r="CD99" i="1" s="1"/>
  <c r="CF99" i="1" s="1"/>
  <c r="CN100" i="1"/>
  <c r="BZ103" i="1"/>
  <c r="CD103" i="1" s="1"/>
  <c r="CF103" i="1" s="1"/>
  <c r="BZ107" i="1"/>
  <c r="CD107" i="1" s="1"/>
  <c r="CF107" i="1" s="1"/>
  <c r="BZ111" i="1"/>
  <c r="CD111" i="1" s="1"/>
  <c r="CF111" i="1" s="1"/>
  <c r="CN116" i="1"/>
  <c r="BZ116" i="1"/>
  <c r="CD116" i="1" s="1"/>
  <c r="CF116" i="1" s="1"/>
  <c r="CN118" i="1"/>
  <c r="BZ118" i="1"/>
  <c r="CD118" i="1" s="1"/>
  <c r="CF118" i="1" s="1"/>
  <c r="CN120" i="1"/>
  <c r="BZ120" i="1"/>
  <c r="CD120" i="1" s="1"/>
  <c r="CF120" i="1" s="1"/>
  <c r="CN122" i="1"/>
  <c r="BZ122" i="1"/>
  <c r="CD122" i="1" s="1"/>
  <c r="CF122" i="1" s="1"/>
  <c r="CN124" i="1"/>
  <c r="BZ124" i="1"/>
  <c r="CD124" i="1" s="1"/>
  <c r="CF124" i="1" s="1"/>
  <c r="CK126" i="1"/>
  <c r="CL131" i="1"/>
  <c r="BZ133" i="1"/>
  <c r="CD133" i="1" s="1"/>
  <c r="CF133" i="1" s="1"/>
  <c r="CL135" i="1"/>
  <c r="BZ137" i="1"/>
  <c r="CD137" i="1" s="1"/>
  <c r="CF137" i="1" s="1"/>
  <c r="CL139" i="1"/>
  <c r="CL141" i="1"/>
  <c r="CL143" i="1"/>
  <c r="CL145" i="1"/>
  <c r="CD150" i="1"/>
  <c r="BZ149" i="1"/>
  <c r="CE11" i="1"/>
  <c r="BQ38" i="1"/>
  <c r="BQ65" i="1"/>
  <c r="CN81" i="1"/>
  <c r="CJ83" i="1"/>
  <c r="CL83" i="1" s="1"/>
  <c r="BZ84" i="1"/>
  <c r="CD84" i="1" s="1"/>
  <c r="CF84" i="1" s="1"/>
  <c r="CN85" i="1"/>
  <c r="CJ87" i="1"/>
  <c r="CL87" i="1" s="1"/>
  <c r="BZ88" i="1"/>
  <c r="CD88" i="1" s="1"/>
  <c r="CF88" i="1" s="1"/>
  <c r="CN89" i="1"/>
  <c r="CJ91" i="1"/>
  <c r="CL91" i="1" s="1"/>
  <c r="BZ92" i="1"/>
  <c r="CD92" i="1" s="1"/>
  <c r="CF92" i="1" s="1"/>
  <c r="CN93" i="1"/>
  <c r="CJ95" i="1"/>
  <c r="CL95" i="1" s="1"/>
  <c r="BZ96" i="1"/>
  <c r="CD96" i="1" s="1"/>
  <c r="CF96" i="1" s="1"/>
  <c r="CN97" i="1"/>
  <c r="CJ99" i="1"/>
  <c r="CL99" i="1" s="1"/>
  <c r="BZ100" i="1"/>
  <c r="CD100" i="1" s="1"/>
  <c r="CF100" i="1" s="1"/>
  <c r="CN101" i="1"/>
  <c r="CJ103" i="1"/>
  <c r="CL103" i="1" s="1"/>
  <c r="BZ104" i="1"/>
  <c r="CD104" i="1" s="1"/>
  <c r="CF104" i="1" s="1"/>
  <c r="CN105" i="1"/>
  <c r="CJ107" i="1"/>
  <c r="CL107" i="1" s="1"/>
  <c r="BZ108" i="1"/>
  <c r="CD108" i="1" s="1"/>
  <c r="CF108" i="1" s="1"/>
  <c r="CN109" i="1"/>
  <c r="CJ111" i="1"/>
  <c r="CL111" i="1" s="1"/>
  <c r="BZ112" i="1"/>
  <c r="CD112" i="1" s="1"/>
  <c r="CF112" i="1" s="1"/>
  <c r="CN113" i="1"/>
  <c r="CJ115" i="1"/>
  <c r="CL115" i="1" s="1"/>
  <c r="CG117" i="1"/>
  <c r="CG119" i="1"/>
  <c r="CG121" i="1"/>
  <c r="CG123" i="1"/>
  <c r="CG125" i="1"/>
  <c r="CN127" i="1"/>
  <c r="CE126" i="1"/>
  <c r="CH127" i="1"/>
  <c r="CH126" i="1" s="1"/>
  <c r="CL130" i="1"/>
  <c r="BZ132" i="1"/>
  <c r="CD132" i="1" s="1"/>
  <c r="CF132" i="1" s="1"/>
  <c r="CL134" i="1"/>
  <c r="BZ136" i="1"/>
  <c r="CD136" i="1" s="1"/>
  <c r="CF136" i="1" s="1"/>
  <c r="CK153" i="1"/>
  <c r="CM153" i="1"/>
  <c r="CJ155" i="1"/>
  <c r="CL155" i="1" s="1"/>
  <c r="CN157" i="1"/>
  <c r="CJ159" i="1"/>
  <c r="CL159" i="1" s="1"/>
  <c r="CN161" i="1"/>
  <c r="CJ163" i="1"/>
  <c r="CL163" i="1" s="1"/>
  <c r="CN165" i="1"/>
  <c r="CJ167" i="1"/>
  <c r="CL167" i="1" s="1"/>
  <c r="CN169" i="1"/>
  <c r="CA172" i="1"/>
  <c r="BZ190" i="1"/>
  <c r="CD190" i="1" s="1"/>
  <c r="CF190" i="1" s="1"/>
  <c r="BZ194" i="1"/>
  <c r="CD194" i="1" s="1"/>
  <c r="CF194" i="1" s="1"/>
  <c r="CL196" i="1"/>
  <c r="CK195" i="1"/>
  <c r="BZ197" i="1"/>
  <c r="CD197" i="1" s="1"/>
  <c r="CF197" i="1" s="1"/>
  <c r="CL198" i="1"/>
  <c r="CL202" i="1"/>
  <c r="CL204" i="1"/>
  <c r="CL206" i="1"/>
  <c r="CL208" i="1"/>
  <c r="CL210" i="1"/>
  <c r="CL212" i="1"/>
  <c r="CK250" i="1"/>
  <c r="BZ140" i="1"/>
  <c r="CD140" i="1" s="1"/>
  <c r="CF140" i="1" s="1"/>
  <c r="BZ141" i="1"/>
  <c r="CD141" i="1" s="1"/>
  <c r="CF141" i="1" s="1"/>
  <c r="BZ142" i="1"/>
  <c r="CD142" i="1" s="1"/>
  <c r="CF142" i="1" s="1"/>
  <c r="BZ143" i="1"/>
  <c r="CD143" i="1" s="1"/>
  <c r="CF143" i="1" s="1"/>
  <c r="BZ144" i="1"/>
  <c r="CD144" i="1" s="1"/>
  <c r="CF144" i="1" s="1"/>
  <c r="BZ145" i="1"/>
  <c r="CD145" i="1" s="1"/>
  <c r="CF145" i="1" s="1"/>
  <c r="BZ146" i="1"/>
  <c r="CD146" i="1" s="1"/>
  <c r="CF146" i="1" s="1"/>
  <c r="BZ147" i="1"/>
  <c r="CD147" i="1" s="1"/>
  <c r="CF147" i="1" s="1"/>
  <c r="BZ148" i="1"/>
  <c r="CD148" i="1" s="1"/>
  <c r="CF148" i="1" s="1"/>
  <c r="CJ150" i="1"/>
  <c r="CN150" i="1"/>
  <c r="CN173" i="1"/>
  <c r="BZ175" i="1"/>
  <c r="CD175" i="1" s="1"/>
  <c r="CF175" i="1" s="1"/>
  <c r="BZ177" i="1"/>
  <c r="CD177" i="1" s="1"/>
  <c r="CF177" i="1" s="1"/>
  <c r="BZ179" i="1"/>
  <c r="CD179" i="1" s="1"/>
  <c r="CF179" i="1" s="1"/>
  <c r="BZ181" i="1"/>
  <c r="CD181" i="1" s="1"/>
  <c r="CF181" i="1" s="1"/>
  <c r="CL182" i="1"/>
  <c r="BZ183" i="1"/>
  <c r="CD183" i="1" s="1"/>
  <c r="CF183" i="1" s="1"/>
  <c r="CL184" i="1"/>
  <c r="BZ185" i="1"/>
  <c r="CD185" i="1" s="1"/>
  <c r="CF185" i="1" s="1"/>
  <c r="CL186" i="1"/>
  <c r="BZ187" i="1"/>
  <c r="CD187" i="1" s="1"/>
  <c r="CF187" i="1" s="1"/>
  <c r="CL188" i="1"/>
  <c r="BZ189" i="1"/>
  <c r="CD189" i="1" s="1"/>
  <c r="CF189" i="1" s="1"/>
  <c r="CL191" i="1"/>
  <c r="BZ193" i="1"/>
  <c r="CD193" i="1" s="1"/>
  <c r="CF193" i="1" s="1"/>
  <c r="CN197" i="1"/>
  <c r="BZ199" i="1"/>
  <c r="CD199" i="1" s="1"/>
  <c r="CF199" i="1" s="1"/>
  <c r="CN202" i="1"/>
  <c r="CN204" i="1"/>
  <c r="CN206" i="1"/>
  <c r="CN208" i="1"/>
  <c r="CN210" i="1"/>
  <c r="CN212" i="1"/>
  <c r="CL239" i="1"/>
  <c r="CL240" i="1"/>
  <c r="CL241" i="1"/>
  <c r="CL242" i="1"/>
  <c r="CH243" i="1"/>
  <c r="CL254" i="1"/>
  <c r="CL258" i="1"/>
  <c r="CL262" i="1"/>
  <c r="CJ127" i="1"/>
  <c r="CL127" i="1" s="1"/>
  <c r="CL126" i="1" s="1"/>
  <c r="CK150" i="1"/>
  <c r="CB153" i="1"/>
  <c r="BZ154" i="1"/>
  <c r="CN155" i="1"/>
  <c r="BZ158" i="1"/>
  <c r="CD158" i="1" s="1"/>
  <c r="CF158" i="1" s="1"/>
  <c r="CN159" i="1"/>
  <c r="BZ162" i="1"/>
  <c r="CD162" i="1" s="1"/>
  <c r="CF162" i="1" s="1"/>
  <c r="CN163" i="1"/>
  <c r="BZ166" i="1"/>
  <c r="CD166" i="1" s="1"/>
  <c r="CF166" i="1" s="1"/>
  <c r="CN167" i="1"/>
  <c r="BZ170" i="1"/>
  <c r="CD170" i="1" s="1"/>
  <c r="CF170" i="1" s="1"/>
  <c r="BS171" i="1"/>
  <c r="CJ173" i="1"/>
  <c r="BZ192" i="1"/>
  <c r="CD192" i="1" s="1"/>
  <c r="CF192" i="1" s="1"/>
  <c r="CN196" i="1"/>
  <c r="BZ198" i="1"/>
  <c r="CD198" i="1" s="1"/>
  <c r="CF198" i="1" s="1"/>
  <c r="CL201" i="1"/>
  <c r="CK200" i="1"/>
  <c r="CL203" i="1"/>
  <c r="CL205" i="1"/>
  <c r="CL207" i="1"/>
  <c r="CL209" i="1"/>
  <c r="CL211" i="1"/>
  <c r="CL216" i="1"/>
  <c r="CL220" i="1"/>
  <c r="CL224" i="1"/>
  <c r="CL228" i="1"/>
  <c r="CL232" i="1"/>
  <c r="CD251" i="1"/>
  <c r="CH250" i="1"/>
  <c r="BQ153" i="1"/>
  <c r="CJ154" i="1"/>
  <c r="CL154" i="1" s="1"/>
  <c r="CL153" i="1" s="1"/>
  <c r="BZ155" i="1"/>
  <c r="CD155" i="1" s="1"/>
  <c r="CF155" i="1" s="1"/>
  <c r="CN156" i="1"/>
  <c r="CJ158" i="1"/>
  <c r="CL158" i="1" s="1"/>
  <c r="BZ159" i="1"/>
  <c r="CD159" i="1" s="1"/>
  <c r="CF159" i="1" s="1"/>
  <c r="CN160" i="1"/>
  <c r="CJ162" i="1"/>
  <c r="CL162" i="1" s="1"/>
  <c r="BZ163" i="1"/>
  <c r="CD163" i="1" s="1"/>
  <c r="CF163" i="1" s="1"/>
  <c r="CN164" i="1"/>
  <c r="CJ166" i="1"/>
  <c r="CL166" i="1" s="1"/>
  <c r="BZ167" i="1"/>
  <c r="CD167" i="1" s="1"/>
  <c r="CF167" i="1" s="1"/>
  <c r="CN168" i="1"/>
  <c r="CJ170" i="1"/>
  <c r="CL170" i="1" s="1"/>
  <c r="CE172" i="1"/>
  <c r="CK173" i="1"/>
  <c r="BZ174" i="1"/>
  <c r="CD174" i="1" s="1"/>
  <c r="CF174" i="1" s="1"/>
  <c r="CL175" i="1"/>
  <c r="BZ176" i="1"/>
  <c r="CD176" i="1" s="1"/>
  <c r="CF176" i="1" s="1"/>
  <c r="CL177" i="1"/>
  <c r="BZ178" i="1"/>
  <c r="CD178" i="1" s="1"/>
  <c r="CF178" i="1" s="1"/>
  <c r="CL179" i="1"/>
  <c r="BZ180" i="1"/>
  <c r="CD180" i="1" s="1"/>
  <c r="CF180" i="1" s="1"/>
  <c r="CL181" i="1"/>
  <c r="BZ182" i="1"/>
  <c r="CD182" i="1" s="1"/>
  <c r="CF182" i="1" s="1"/>
  <c r="CL183" i="1"/>
  <c r="BZ184" i="1"/>
  <c r="CD184" i="1" s="1"/>
  <c r="CF184" i="1" s="1"/>
  <c r="CL185" i="1"/>
  <c r="BZ186" i="1"/>
  <c r="CD186" i="1" s="1"/>
  <c r="CF186" i="1" s="1"/>
  <c r="CL187" i="1"/>
  <c r="BZ188" i="1"/>
  <c r="CD188" i="1" s="1"/>
  <c r="CF188" i="1" s="1"/>
  <c r="CL189" i="1"/>
  <c r="BZ191" i="1"/>
  <c r="CD191" i="1" s="1"/>
  <c r="CF191" i="1" s="1"/>
  <c r="CL193" i="1"/>
  <c r="CA195" i="1"/>
  <c r="BZ196" i="1"/>
  <c r="CL199" i="1"/>
  <c r="CN201" i="1"/>
  <c r="CN203" i="1"/>
  <c r="CN205" i="1"/>
  <c r="CN207" i="1"/>
  <c r="CN209" i="1"/>
  <c r="CN211" i="1"/>
  <c r="BZ244" i="1"/>
  <c r="CJ251" i="1"/>
  <c r="CL251" i="1" s="1"/>
  <c r="CN251" i="1"/>
  <c r="BZ267" i="1"/>
  <c r="CD267" i="1" s="1"/>
  <c r="CF267" i="1" s="1"/>
  <c r="CL267" i="1"/>
  <c r="BZ283" i="1"/>
  <c r="BQ282" i="1"/>
  <c r="BZ293" i="1"/>
  <c r="CD293" i="1" s="1"/>
  <c r="CF293" i="1" s="1"/>
  <c r="CD350" i="1"/>
  <c r="CL360" i="1"/>
  <c r="BQ200" i="1"/>
  <c r="BZ201" i="1"/>
  <c r="BZ202" i="1"/>
  <c r="CD202" i="1" s="1"/>
  <c r="CF202" i="1" s="1"/>
  <c r="BZ203" i="1"/>
  <c r="CD203" i="1" s="1"/>
  <c r="CF203" i="1" s="1"/>
  <c r="BZ204" i="1"/>
  <c r="CD204" i="1" s="1"/>
  <c r="CF204" i="1" s="1"/>
  <c r="BZ205" i="1"/>
  <c r="CD205" i="1" s="1"/>
  <c r="CF205" i="1" s="1"/>
  <c r="BZ206" i="1"/>
  <c r="CD206" i="1" s="1"/>
  <c r="CF206" i="1" s="1"/>
  <c r="BZ207" i="1"/>
  <c r="CD207" i="1" s="1"/>
  <c r="CF207" i="1" s="1"/>
  <c r="BZ208" i="1"/>
  <c r="CD208" i="1" s="1"/>
  <c r="CF208" i="1" s="1"/>
  <c r="BZ209" i="1"/>
  <c r="CD209" i="1" s="1"/>
  <c r="CF209" i="1" s="1"/>
  <c r="BZ210" i="1"/>
  <c r="CD210" i="1" s="1"/>
  <c r="CF210" i="1" s="1"/>
  <c r="BZ211" i="1"/>
  <c r="CD211" i="1" s="1"/>
  <c r="CF211" i="1" s="1"/>
  <c r="BZ212" i="1"/>
  <c r="CD212" i="1" s="1"/>
  <c r="CF212" i="1" s="1"/>
  <c r="BZ213" i="1"/>
  <c r="CD213" i="1" s="1"/>
  <c r="CF213" i="1" s="1"/>
  <c r="BZ214" i="1"/>
  <c r="CD214" i="1" s="1"/>
  <c r="CF214" i="1" s="1"/>
  <c r="BZ215" i="1"/>
  <c r="CD215" i="1" s="1"/>
  <c r="CF215" i="1" s="1"/>
  <c r="BZ216" i="1"/>
  <c r="CD216" i="1" s="1"/>
  <c r="CF216" i="1" s="1"/>
  <c r="BZ217" i="1"/>
  <c r="CD217" i="1" s="1"/>
  <c r="CF217" i="1" s="1"/>
  <c r="BZ218" i="1"/>
  <c r="CD218" i="1" s="1"/>
  <c r="CF218" i="1" s="1"/>
  <c r="BZ219" i="1"/>
  <c r="CD219" i="1" s="1"/>
  <c r="CF219" i="1" s="1"/>
  <c r="BZ220" i="1"/>
  <c r="CD220" i="1" s="1"/>
  <c r="CF220" i="1" s="1"/>
  <c r="BZ221" i="1"/>
  <c r="CD221" i="1" s="1"/>
  <c r="CF221" i="1" s="1"/>
  <c r="BZ222" i="1"/>
  <c r="CD222" i="1" s="1"/>
  <c r="CF222" i="1" s="1"/>
  <c r="BZ223" i="1"/>
  <c r="CD223" i="1" s="1"/>
  <c r="CF223" i="1" s="1"/>
  <c r="BZ224" i="1"/>
  <c r="CD224" i="1" s="1"/>
  <c r="CF224" i="1" s="1"/>
  <c r="BZ225" i="1"/>
  <c r="CD225" i="1" s="1"/>
  <c r="CF225" i="1" s="1"/>
  <c r="BZ226" i="1"/>
  <c r="CD226" i="1" s="1"/>
  <c r="CF226" i="1" s="1"/>
  <c r="BZ227" i="1"/>
  <c r="CD227" i="1" s="1"/>
  <c r="CF227" i="1" s="1"/>
  <c r="BZ228" i="1"/>
  <c r="CD228" i="1" s="1"/>
  <c r="CF228" i="1" s="1"/>
  <c r="BZ229" i="1"/>
  <c r="CD229" i="1" s="1"/>
  <c r="CF229" i="1" s="1"/>
  <c r="BZ230" i="1"/>
  <c r="CD230" i="1" s="1"/>
  <c r="CF230" i="1" s="1"/>
  <c r="BZ231" i="1"/>
  <c r="CD231" i="1" s="1"/>
  <c r="CF231" i="1" s="1"/>
  <c r="BZ232" i="1"/>
  <c r="CD232" i="1" s="1"/>
  <c r="CF232" i="1" s="1"/>
  <c r="BZ233" i="1"/>
  <c r="CD233" i="1" s="1"/>
  <c r="CF233" i="1" s="1"/>
  <c r="BZ234" i="1"/>
  <c r="CD234" i="1" s="1"/>
  <c r="CF234" i="1" s="1"/>
  <c r="BZ235" i="1"/>
  <c r="CD235" i="1" s="1"/>
  <c r="CF235" i="1" s="1"/>
  <c r="BZ236" i="1"/>
  <c r="CD236" i="1" s="1"/>
  <c r="CF236" i="1" s="1"/>
  <c r="BZ237" i="1"/>
  <c r="CD237" i="1" s="1"/>
  <c r="CF237" i="1" s="1"/>
  <c r="BZ238" i="1"/>
  <c r="CD238" i="1" s="1"/>
  <c r="CF238" i="1" s="1"/>
  <c r="BZ239" i="1"/>
  <c r="CD239" i="1" s="1"/>
  <c r="CF239" i="1" s="1"/>
  <c r="BZ240" i="1"/>
  <c r="CD240" i="1" s="1"/>
  <c r="CF240" i="1" s="1"/>
  <c r="BZ241" i="1"/>
  <c r="CD241" i="1" s="1"/>
  <c r="CF241" i="1" s="1"/>
  <c r="BZ242" i="1"/>
  <c r="CD242" i="1" s="1"/>
  <c r="CF242" i="1" s="1"/>
  <c r="CN266" i="1"/>
  <c r="CJ271" i="1"/>
  <c r="CL271" i="1" s="1"/>
  <c r="BZ272" i="1"/>
  <c r="CD272" i="1" s="1"/>
  <c r="CF272" i="1" s="1"/>
  <c r="CN273" i="1"/>
  <c r="CJ275" i="1"/>
  <c r="CL275" i="1" s="1"/>
  <c r="CD300" i="1"/>
  <c r="BZ299" i="1"/>
  <c r="CL303" i="1"/>
  <c r="CL302" i="1" s="1"/>
  <c r="CK302" i="1"/>
  <c r="BZ309" i="1"/>
  <c r="CD310" i="1"/>
  <c r="CL311" i="1"/>
  <c r="CD314" i="1"/>
  <c r="BZ313" i="1"/>
  <c r="CD318" i="1"/>
  <c r="BZ317" i="1"/>
  <c r="CL320" i="1"/>
  <c r="CL324" i="1"/>
  <c r="CD327" i="1"/>
  <c r="BZ326" i="1"/>
  <c r="CL329" i="1"/>
  <c r="CL333" i="1"/>
  <c r="CL337" i="1"/>
  <c r="CL341" i="1"/>
  <c r="CL351" i="1"/>
  <c r="CL355" i="1"/>
  <c r="CL359" i="1"/>
  <c r="BQ195" i="1"/>
  <c r="CE243" i="1"/>
  <c r="CK244" i="1"/>
  <c r="CL292" i="1"/>
  <c r="CN292" i="1"/>
  <c r="CL293" i="1"/>
  <c r="CL310" i="1"/>
  <c r="CK309" i="1"/>
  <c r="CL350" i="1"/>
  <c r="BQ250" i="1"/>
  <c r="CL266" i="1"/>
  <c r="BZ270" i="1"/>
  <c r="CD270" i="1" s="1"/>
  <c r="CF270" i="1" s="1"/>
  <c r="CN271" i="1"/>
  <c r="CJ273" i="1"/>
  <c r="CL273" i="1" s="1"/>
  <c r="BZ274" i="1"/>
  <c r="CD274" i="1" s="1"/>
  <c r="CF274" i="1" s="1"/>
  <c r="CN275" i="1"/>
  <c r="CN283" i="1"/>
  <c r="CN284" i="1"/>
  <c r="CN285" i="1"/>
  <c r="CN286" i="1"/>
  <c r="CN287" i="1"/>
  <c r="CN288" i="1"/>
  <c r="CN289" i="1"/>
  <c r="CN290" i="1"/>
  <c r="CN291" i="1"/>
  <c r="BZ294" i="1"/>
  <c r="CD294" i="1" s="1"/>
  <c r="CF294" i="1" s="1"/>
  <c r="CL304" i="1"/>
  <c r="CL306" i="1"/>
  <c r="CL308" i="1"/>
  <c r="CK313" i="1"/>
  <c r="CL318" i="1"/>
  <c r="CL317" i="1" s="1"/>
  <c r="CK317" i="1"/>
  <c r="CL322" i="1"/>
  <c r="CL327" i="1"/>
  <c r="CL326" i="1" s="1"/>
  <c r="CK326" i="1"/>
  <c r="CL331" i="1"/>
  <c r="CL335" i="1"/>
  <c r="CL339" i="1"/>
  <c r="CL343" i="1"/>
  <c r="BR299" i="1"/>
  <c r="BR171" i="1" s="1"/>
  <c r="CN300" i="1"/>
  <c r="CB302" i="1"/>
  <c r="CB171" i="1" s="1"/>
  <c r="CH303" i="1"/>
  <c r="CH302" i="1" s="1"/>
  <c r="CH310" i="1"/>
  <c r="CH309" i="1" s="1"/>
  <c r="BQ313" i="1"/>
  <c r="CJ362" i="1"/>
  <c r="CJ349" i="1" s="1"/>
  <c r="CK362" i="1"/>
  <c r="CN363" i="1"/>
  <c r="BZ363" i="1"/>
  <c r="CD363" i="1" s="1"/>
  <c r="CF363" i="1" s="1"/>
  <c r="CN364" i="1"/>
  <c r="BZ364" i="1"/>
  <c r="CD364" i="1" s="1"/>
  <c r="CF364" i="1" s="1"/>
  <c r="CN365" i="1"/>
  <c r="BZ365" i="1"/>
  <c r="CD365" i="1" s="1"/>
  <c r="CF365" i="1" s="1"/>
  <c r="CN366" i="1"/>
  <c r="BZ366" i="1"/>
  <c r="CD366" i="1" s="1"/>
  <c r="CF366" i="1" s="1"/>
  <c r="CN367" i="1"/>
  <c r="BZ367" i="1"/>
  <c r="CD367" i="1" s="1"/>
  <c r="CF367" i="1" s="1"/>
  <c r="CN368" i="1"/>
  <c r="BZ368" i="1"/>
  <c r="CD368" i="1" s="1"/>
  <c r="CF368" i="1" s="1"/>
  <c r="CN369" i="1"/>
  <c r="BZ369" i="1"/>
  <c r="CD369" i="1" s="1"/>
  <c r="CF369" i="1" s="1"/>
  <c r="CN370" i="1"/>
  <c r="BZ370" i="1"/>
  <c r="CD370" i="1" s="1"/>
  <c r="CF370" i="1" s="1"/>
  <c r="CN371" i="1"/>
  <c r="BZ371" i="1"/>
  <c r="CD371" i="1" s="1"/>
  <c r="CF371" i="1" s="1"/>
  <c r="CN372" i="1"/>
  <c r="BZ372" i="1"/>
  <c r="CD372" i="1" s="1"/>
  <c r="CF372" i="1" s="1"/>
  <c r="CN373" i="1"/>
  <c r="BZ373" i="1"/>
  <c r="CD373" i="1" s="1"/>
  <c r="CF373" i="1" s="1"/>
  <c r="CN374" i="1"/>
  <c r="BZ374" i="1"/>
  <c r="CD374" i="1" s="1"/>
  <c r="CF374" i="1" s="1"/>
  <c r="CN376" i="1"/>
  <c r="BZ376" i="1"/>
  <c r="CL378" i="1"/>
  <c r="CL382" i="1"/>
  <c r="CL386" i="1"/>
  <c r="CL390" i="1"/>
  <c r="CL396" i="1"/>
  <c r="CL395" i="1" s="1"/>
  <c r="CK395" i="1"/>
  <c r="CL399" i="1"/>
  <c r="CL398" i="1" s="1"/>
  <c r="CK398" i="1"/>
  <c r="CL421" i="1"/>
  <c r="CL423" i="1"/>
  <c r="CL425" i="1"/>
  <c r="CL427" i="1"/>
  <c r="CL429" i="1"/>
  <c r="CL431" i="1"/>
  <c r="CL433" i="1"/>
  <c r="CL435" i="1"/>
  <c r="CL437" i="1"/>
  <c r="CK300" i="1"/>
  <c r="BZ303" i="1"/>
  <c r="CJ314" i="1"/>
  <c r="CL314" i="1" s="1"/>
  <c r="CL313" i="1" s="1"/>
  <c r="CN314" i="1"/>
  <c r="CN377" i="1"/>
  <c r="BZ377" i="1"/>
  <c r="CD377" i="1" s="1"/>
  <c r="CF377" i="1" s="1"/>
  <c r="CN378" i="1"/>
  <c r="BZ378" i="1"/>
  <c r="CD378" i="1" s="1"/>
  <c r="CF378" i="1" s="1"/>
  <c r="CL380" i="1"/>
  <c r="CL384" i="1"/>
  <c r="CL388" i="1"/>
  <c r="CL392" i="1"/>
  <c r="CH394" i="1"/>
  <c r="CD399" i="1"/>
  <c r="CL400" i="1"/>
  <c r="CL402" i="1"/>
  <c r="CL404" i="1"/>
  <c r="CL406" i="1"/>
  <c r="CL408" i="1"/>
  <c r="CL410" i="1"/>
  <c r="CL412" i="1"/>
  <c r="CL414" i="1"/>
  <c r="CL416" i="1"/>
  <c r="CL418" i="1"/>
  <c r="CL420" i="1"/>
  <c r="CL422" i="1"/>
  <c r="CL424" i="1"/>
  <c r="CL426" i="1"/>
  <c r="CL428" i="1"/>
  <c r="CL430" i="1"/>
  <c r="CL432" i="1"/>
  <c r="CL434" i="1"/>
  <c r="CL436" i="1"/>
  <c r="CL438" i="1"/>
  <c r="CL440" i="1"/>
  <c r="CL442" i="1"/>
  <c r="CL444" i="1"/>
  <c r="CL446" i="1"/>
  <c r="CL448" i="1"/>
  <c r="CL450" i="1"/>
  <c r="CL452" i="1"/>
  <c r="CL454" i="1"/>
  <c r="CL456" i="1"/>
  <c r="CL458" i="1"/>
  <c r="CL460" i="1"/>
  <c r="CL462" i="1"/>
  <c r="CL464" i="1"/>
  <c r="CL466" i="1"/>
  <c r="CL468" i="1"/>
  <c r="CN362" i="1"/>
  <c r="BZ362" i="1"/>
  <c r="CD362" i="1" s="1"/>
  <c r="CF362" i="1" s="1"/>
  <c r="CL379" i="1"/>
  <c r="CL383" i="1"/>
  <c r="CL387" i="1"/>
  <c r="CL391" i="1"/>
  <c r="BZ379" i="1"/>
  <c r="CD379" i="1" s="1"/>
  <c r="CF379" i="1" s="1"/>
  <c r="BZ380" i="1"/>
  <c r="CD380" i="1" s="1"/>
  <c r="CF380" i="1" s="1"/>
  <c r="BZ381" i="1"/>
  <c r="CD381" i="1" s="1"/>
  <c r="CF381" i="1" s="1"/>
  <c r="BZ382" i="1"/>
  <c r="CD382" i="1" s="1"/>
  <c r="CF382" i="1" s="1"/>
  <c r="BZ383" i="1"/>
  <c r="CD383" i="1" s="1"/>
  <c r="CF383" i="1" s="1"/>
  <c r="BZ384" i="1"/>
  <c r="CD384" i="1" s="1"/>
  <c r="CF384" i="1" s="1"/>
  <c r="BZ385" i="1"/>
  <c r="CD385" i="1" s="1"/>
  <c r="CF385" i="1" s="1"/>
  <c r="BZ386" i="1"/>
  <c r="CD386" i="1" s="1"/>
  <c r="CF386" i="1" s="1"/>
  <c r="BZ387" i="1"/>
  <c r="CD387" i="1" s="1"/>
  <c r="CF387" i="1" s="1"/>
  <c r="BZ388" i="1"/>
  <c r="CD388" i="1" s="1"/>
  <c r="CF388" i="1" s="1"/>
  <c r="BZ389" i="1"/>
  <c r="CD389" i="1" s="1"/>
  <c r="CF389" i="1" s="1"/>
  <c r="BZ390" i="1"/>
  <c r="CD390" i="1" s="1"/>
  <c r="CF390" i="1" s="1"/>
  <c r="BZ391" i="1"/>
  <c r="CD391" i="1" s="1"/>
  <c r="CF391" i="1" s="1"/>
  <c r="BZ392" i="1"/>
  <c r="CD392" i="1" s="1"/>
  <c r="CF392" i="1" s="1"/>
  <c r="BZ393" i="1"/>
  <c r="CD393" i="1" s="1"/>
  <c r="CF393" i="1" s="1"/>
  <c r="BZ396" i="1"/>
  <c r="CN399" i="1"/>
  <c r="CN400" i="1"/>
  <c r="CN491" i="1"/>
  <c r="CL510" i="1"/>
  <c r="CL511" i="1"/>
  <c r="CN469" i="1"/>
  <c r="CJ471" i="1"/>
  <c r="CL471" i="1" s="1"/>
  <c r="BZ472" i="1"/>
  <c r="CD472" i="1" s="1"/>
  <c r="CF472" i="1" s="1"/>
  <c r="CN473" i="1"/>
  <c r="CJ475" i="1"/>
  <c r="CL475" i="1" s="1"/>
  <c r="BZ476" i="1"/>
  <c r="CD476" i="1" s="1"/>
  <c r="CF476" i="1" s="1"/>
  <c r="CN477" i="1"/>
  <c r="CJ479" i="1"/>
  <c r="CL479" i="1" s="1"/>
  <c r="BZ480" i="1"/>
  <c r="CD480" i="1" s="1"/>
  <c r="CF480" i="1" s="1"/>
  <c r="CN481" i="1"/>
  <c r="CJ483" i="1"/>
  <c r="CL483" i="1" s="1"/>
  <c r="BZ484" i="1"/>
  <c r="CD484" i="1" s="1"/>
  <c r="CF484" i="1" s="1"/>
  <c r="CN485" i="1"/>
  <c r="CJ487" i="1"/>
  <c r="CL487" i="1" s="1"/>
  <c r="CN488" i="1"/>
  <c r="CN490" i="1"/>
  <c r="CN468" i="1"/>
  <c r="CL492" i="1"/>
  <c r="CN493" i="1"/>
  <c r="CL508" i="1"/>
  <c r="CJ469" i="1"/>
  <c r="CL469" i="1" s="1"/>
  <c r="BZ470" i="1"/>
  <c r="CD470" i="1" s="1"/>
  <c r="CF470" i="1" s="1"/>
  <c r="CN471" i="1"/>
  <c r="CJ473" i="1"/>
  <c r="CL473" i="1" s="1"/>
  <c r="BZ474" i="1"/>
  <c r="CD474" i="1" s="1"/>
  <c r="CF474" i="1" s="1"/>
  <c r="CN475" i="1"/>
  <c r="CJ477" i="1"/>
  <c r="CL477" i="1" s="1"/>
  <c r="BZ478" i="1"/>
  <c r="CD478" i="1" s="1"/>
  <c r="CF478" i="1" s="1"/>
  <c r="CN479" i="1"/>
  <c r="CJ481" i="1"/>
  <c r="CL481" i="1" s="1"/>
  <c r="BZ482" i="1"/>
  <c r="CD482" i="1" s="1"/>
  <c r="CF482" i="1" s="1"/>
  <c r="CN483" i="1"/>
  <c r="CJ485" i="1"/>
  <c r="CL485" i="1" s="1"/>
  <c r="BZ486" i="1"/>
  <c r="CD486" i="1" s="1"/>
  <c r="CF486" i="1" s="1"/>
  <c r="CN487" i="1"/>
  <c r="CJ488" i="1"/>
  <c r="CL488" i="1" s="1"/>
  <c r="CN489" i="1"/>
  <c r="CN492" i="1"/>
  <c r="CN520" i="1"/>
  <c r="CN524" i="1"/>
  <c r="BZ508" i="1"/>
  <c r="CD508" i="1" s="1"/>
  <c r="CF508" i="1" s="1"/>
  <c r="CN509" i="1"/>
  <c r="CL527" i="1"/>
  <c r="CN528" i="1"/>
  <c r="CL531" i="1"/>
  <c r="CN532" i="1"/>
  <c r="CL535" i="1"/>
  <c r="CN536" i="1"/>
  <c r="CL539" i="1"/>
  <c r="CN540" i="1"/>
  <c r="CL548" i="1"/>
  <c r="CL552" i="1"/>
  <c r="CL555" i="1"/>
  <c r="CL559" i="1"/>
  <c r="CL563" i="1"/>
  <c r="CL567" i="1"/>
  <c r="BZ507" i="1"/>
  <c r="CD507" i="1" s="1"/>
  <c r="CF507" i="1" s="1"/>
  <c r="BZ511" i="1"/>
  <c r="CD511" i="1" s="1"/>
  <c r="CF511" i="1" s="1"/>
  <c r="CJ520" i="1"/>
  <c r="CL520" i="1" s="1"/>
  <c r="CN521" i="1"/>
  <c r="CJ522" i="1"/>
  <c r="CL522" i="1" s="1"/>
  <c r="CN523" i="1"/>
  <c r="CJ524" i="1"/>
  <c r="CL524" i="1" s="1"/>
  <c r="CN525" i="1"/>
  <c r="CN527" i="1"/>
  <c r="CN531" i="1"/>
  <c r="CN535" i="1"/>
  <c r="CN539" i="1"/>
  <c r="BZ506" i="1"/>
  <c r="CD506" i="1" s="1"/>
  <c r="CF506" i="1" s="1"/>
  <c r="CN507" i="1"/>
  <c r="BZ510" i="1"/>
  <c r="CD510" i="1" s="1"/>
  <c r="CF510" i="1" s="1"/>
  <c r="CN511" i="1"/>
  <c r="CN512" i="1"/>
  <c r="CN513" i="1"/>
  <c r="CN514" i="1"/>
  <c r="CN515" i="1"/>
  <c r="CN516" i="1"/>
  <c r="CN517" i="1"/>
  <c r="CN518" i="1"/>
  <c r="CN519" i="1"/>
  <c r="CN526" i="1"/>
  <c r="CN530" i="1"/>
  <c r="CN534" i="1"/>
  <c r="CN538" i="1"/>
  <c r="BQ561" i="1"/>
  <c r="BZ562" i="1"/>
  <c r="BZ563" i="1"/>
  <c r="CD563" i="1" s="1"/>
  <c r="CF563" i="1" s="1"/>
  <c r="BZ564" i="1"/>
  <c r="CD564" i="1" s="1"/>
  <c r="CF564" i="1" s="1"/>
  <c r="BZ565" i="1"/>
  <c r="CD565" i="1" s="1"/>
  <c r="CF565" i="1" s="1"/>
  <c r="BZ566" i="1"/>
  <c r="CD566" i="1" s="1"/>
  <c r="CF566" i="1" s="1"/>
  <c r="BZ567" i="1"/>
  <c r="CD567" i="1" s="1"/>
  <c r="CF567" i="1" s="1"/>
  <c r="BZ568" i="1"/>
  <c r="CD568" i="1" s="1"/>
  <c r="CF568" i="1" s="1"/>
  <c r="CN577" i="1"/>
  <c r="BZ578" i="1"/>
  <c r="CD578" i="1" s="1"/>
  <c r="CF578" i="1" s="1"/>
  <c r="BZ545" i="1"/>
  <c r="CD545" i="1" s="1"/>
  <c r="CF545" i="1" s="1"/>
  <c r="BZ546" i="1"/>
  <c r="CD546" i="1" s="1"/>
  <c r="CF546" i="1" s="1"/>
  <c r="BZ547" i="1"/>
  <c r="CD547" i="1" s="1"/>
  <c r="CF547" i="1" s="1"/>
  <c r="BZ548" i="1"/>
  <c r="CD548" i="1" s="1"/>
  <c r="CF548" i="1" s="1"/>
  <c r="BZ549" i="1"/>
  <c r="CD549" i="1" s="1"/>
  <c r="CF549" i="1" s="1"/>
  <c r="BZ550" i="1"/>
  <c r="CD550" i="1" s="1"/>
  <c r="CF550" i="1" s="1"/>
  <c r="BZ551" i="1"/>
  <c r="CD551" i="1" s="1"/>
  <c r="CF551" i="1" s="1"/>
  <c r="BZ552" i="1"/>
  <c r="CD552" i="1" s="1"/>
  <c r="CF552" i="1" s="1"/>
  <c r="BZ553" i="1"/>
  <c r="CD553" i="1" s="1"/>
  <c r="CF553" i="1" s="1"/>
  <c r="BZ554" i="1"/>
  <c r="CD554" i="1" s="1"/>
  <c r="CF554" i="1" s="1"/>
  <c r="BZ555" i="1"/>
  <c r="CD555" i="1" s="1"/>
  <c r="CF555" i="1" s="1"/>
  <c r="BZ556" i="1"/>
  <c r="CD556" i="1" s="1"/>
  <c r="CF556" i="1" s="1"/>
  <c r="BZ557" i="1"/>
  <c r="CD557" i="1" s="1"/>
  <c r="CF557" i="1" s="1"/>
  <c r="BZ558" i="1"/>
  <c r="CD558" i="1" s="1"/>
  <c r="CF558" i="1" s="1"/>
  <c r="CJ569" i="1"/>
  <c r="CL569" i="1" s="1"/>
  <c r="CJ571" i="1"/>
  <c r="CL571" i="1" s="1"/>
  <c r="CN574" i="1"/>
  <c r="BZ575" i="1"/>
  <c r="CD575" i="1" s="1"/>
  <c r="CF575" i="1" s="1"/>
  <c r="CJ575" i="1"/>
  <c r="CL575" i="1" s="1"/>
  <c r="CN578" i="1"/>
  <c r="CL581" i="1"/>
  <c r="CL585" i="1"/>
  <c r="CL589" i="1"/>
  <c r="CL593" i="1"/>
  <c r="CK562" i="1"/>
  <c r="CN580" i="1"/>
  <c r="BZ580" i="1"/>
  <c r="BQ579" i="1"/>
  <c r="CL584" i="1"/>
  <c r="CL588" i="1"/>
  <c r="CL592" i="1"/>
  <c r="CN569" i="1"/>
  <c r="CN570" i="1"/>
  <c r="CN573" i="1"/>
  <c r="BZ574" i="1"/>
  <c r="CD574" i="1" s="1"/>
  <c r="CF574" i="1" s="1"/>
  <c r="CN576" i="1"/>
  <c r="BZ577" i="1"/>
  <c r="CD577" i="1" s="1"/>
  <c r="CF577" i="1" s="1"/>
  <c r="CN581" i="1"/>
  <c r="BZ581" i="1"/>
  <c r="CD581" i="1" s="1"/>
  <c r="CF581" i="1" s="1"/>
  <c r="CN607" i="1"/>
  <c r="BZ607" i="1"/>
  <c r="CD607" i="1" s="1"/>
  <c r="CF607" i="1" s="1"/>
  <c r="CN611" i="1"/>
  <c r="BZ611" i="1"/>
  <c r="CD611" i="1" s="1"/>
  <c r="CF611" i="1" s="1"/>
  <c r="CN620" i="1"/>
  <c r="BZ620" i="1"/>
  <c r="CD620" i="1" s="1"/>
  <c r="CF620" i="1" s="1"/>
  <c r="BZ582" i="1"/>
  <c r="CD582" i="1" s="1"/>
  <c r="CF582" i="1" s="1"/>
  <c r="BZ583" i="1"/>
  <c r="CD583" i="1" s="1"/>
  <c r="CF583" i="1" s="1"/>
  <c r="BZ584" i="1"/>
  <c r="CD584" i="1" s="1"/>
  <c r="CF584" i="1" s="1"/>
  <c r="BZ585" i="1"/>
  <c r="CD585" i="1" s="1"/>
  <c r="CF585" i="1" s="1"/>
  <c r="BZ586" i="1"/>
  <c r="CD586" i="1" s="1"/>
  <c r="CF586" i="1" s="1"/>
  <c r="BZ587" i="1"/>
  <c r="CD587" i="1" s="1"/>
  <c r="CF587" i="1" s="1"/>
  <c r="BZ588" i="1"/>
  <c r="CD588" i="1" s="1"/>
  <c r="CF588" i="1" s="1"/>
  <c r="BZ589" i="1"/>
  <c r="CD589" i="1" s="1"/>
  <c r="CF589" i="1" s="1"/>
  <c r="BZ590" i="1"/>
  <c r="CD590" i="1" s="1"/>
  <c r="CF590" i="1" s="1"/>
  <c r="BZ591" i="1"/>
  <c r="CD591" i="1" s="1"/>
  <c r="CF591" i="1" s="1"/>
  <c r="BZ592" i="1"/>
  <c r="CD592" i="1" s="1"/>
  <c r="CF592" i="1" s="1"/>
  <c r="BZ593" i="1"/>
  <c r="CD593" i="1" s="1"/>
  <c r="CF593" i="1" s="1"/>
  <c r="BZ594" i="1"/>
  <c r="CD594" i="1" s="1"/>
  <c r="CF594" i="1" s="1"/>
  <c r="BZ595" i="1"/>
  <c r="CD595" i="1" s="1"/>
  <c r="CF595" i="1" s="1"/>
  <c r="BZ598" i="1"/>
  <c r="CD598" i="1" s="1"/>
  <c r="CF598" i="1" s="1"/>
  <c r="CN599" i="1"/>
  <c r="BZ602" i="1"/>
  <c r="CD602" i="1" s="1"/>
  <c r="CF602" i="1" s="1"/>
  <c r="CN604" i="1"/>
  <c r="BZ604" i="1"/>
  <c r="CD604" i="1" s="1"/>
  <c r="CF604" i="1" s="1"/>
  <c r="CN608" i="1"/>
  <c r="BZ608" i="1"/>
  <c r="CD608" i="1" s="1"/>
  <c r="CF608" i="1" s="1"/>
  <c r="CN612" i="1"/>
  <c r="BZ612" i="1"/>
  <c r="CD612" i="1" s="1"/>
  <c r="CF612" i="1" s="1"/>
  <c r="CL616" i="1"/>
  <c r="CL615" i="1" s="1"/>
  <c r="CK615" i="1"/>
  <c r="CN621" i="1"/>
  <c r="BZ621" i="1"/>
  <c r="CD621" i="1" s="1"/>
  <c r="CF621" i="1" s="1"/>
  <c r="CL623" i="1"/>
  <c r="CL627" i="1"/>
  <c r="CL631" i="1"/>
  <c r="CL635" i="1"/>
  <c r="CL639" i="1"/>
  <c r="CL643" i="1"/>
  <c r="BZ570" i="1"/>
  <c r="CD570" i="1" s="1"/>
  <c r="CF570" i="1" s="1"/>
  <c r="BZ571" i="1"/>
  <c r="CD571" i="1" s="1"/>
  <c r="CF571" i="1" s="1"/>
  <c r="BZ572" i="1"/>
  <c r="CD572" i="1" s="1"/>
  <c r="CF572" i="1" s="1"/>
  <c r="CJ595" i="1"/>
  <c r="CL595" i="1" s="1"/>
  <c r="CN596" i="1"/>
  <c r="CJ598" i="1"/>
  <c r="CL598" i="1" s="1"/>
  <c r="BZ599" i="1"/>
  <c r="CD599" i="1" s="1"/>
  <c r="CF599" i="1" s="1"/>
  <c r="CN600" i="1"/>
  <c r="CJ602" i="1"/>
  <c r="CL602" i="1" s="1"/>
  <c r="CN605" i="1"/>
  <c r="BZ605" i="1"/>
  <c r="CD605" i="1" s="1"/>
  <c r="CF605" i="1" s="1"/>
  <c r="CN609" i="1"/>
  <c r="BZ609" i="1"/>
  <c r="CD609" i="1" s="1"/>
  <c r="CF609" i="1" s="1"/>
  <c r="CG613" i="1"/>
  <c r="CN618" i="1"/>
  <c r="BZ618" i="1"/>
  <c r="BQ617" i="1"/>
  <c r="BU617" i="1"/>
  <c r="BU614" i="1" s="1"/>
  <c r="BY617" i="1"/>
  <c r="BY614" i="1" s="1"/>
  <c r="CL630" i="1"/>
  <c r="CL634" i="1"/>
  <c r="CL638" i="1"/>
  <c r="CL642" i="1"/>
  <c r="CN597" i="1"/>
  <c r="CN601" i="1"/>
  <c r="CN603" i="1"/>
  <c r="CN606" i="1"/>
  <c r="BZ606" i="1"/>
  <c r="CD606" i="1" s="1"/>
  <c r="CF606" i="1" s="1"/>
  <c r="CN610" i="1"/>
  <c r="BZ610" i="1"/>
  <c r="CD610" i="1" s="1"/>
  <c r="CF610" i="1" s="1"/>
  <c r="CN613" i="1"/>
  <c r="BZ613" i="1"/>
  <c r="CD613" i="1" s="1"/>
  <c r="CF613" i="1" s="1"/>
  <c r="CH617" i="1"/>
  <c r="CN619" i="1"/>
  <c r="BZ619" i="1"/>
  <c r="CD619" i="1" s="1"/>
  <c r="CF619" i="1" s="1"/>
  <c r="CL621" i="1"/>
  <c r="CL625" i="1"/>
  <c r="BZ622" i="1"/>
  <c r="CD622" i="1" s="1"/>
  <c r="CF622" i="1" s="1"/>
  <c r="BZ623" i="1"/>
  <c r="CD623" i="1" s="1"/>
  <c r="CF623" i="1" s="1"/>
  <c r="BZ624" i="1"/>
  <c r="CD624" i="1" s="1"/>
  <c r="CF624" i="1" s="1"/>
  <c r="BZ625" i="1"/>
  <c r="CD625" i="1" s="1"/>
  <c r="CF625" i="1" s="1"/>
  <c r="BZ626" i="1"/>
  <c r="CD626" i="1" s="1"/>
  <c r="CF626" i="1" s="1"/>
  <c r="BZ627" i="1"/>
  <c r="CD627" i="1" s="1"/>
  <c r="CF627" i="1" s="1"/>
  <c r="BZ628" i="1"/>
  <c r="CD628" i="1" s="1"/>
  <c r="CF628" i="1" s="1"/>
  <c r="BZ629" i="1"/>
  <c r="CD629" i="1" s="1"/>
  <c r="CF629" i="1" s="1"/>
  <c r="BZ630" i="1"/>
  <c r="CD630" i="1" s="1"/>
  <c r="CF630" i="1" s="1"/>
  <c r="BZ631" i="1"/>
  <c r="CD631" i="1" s="1"/>
  <c r="CF631" i="1" s="1"/>
  <c r="BZ632" i="1"/>
  <c r="CD632" i="1" s="1"/>
  <c r="CF632" i="1" s="1"/>
  <c r="BZ633" i="1"/>
  <c r="CD633" i="1" s="1"/>
  <c r="CF633" i="1" s="1"/>
  <c r="BZ634" i="1"/>
  <c r="CD634" i="1" s="1"/>
  <c r="CF634" i="1" s="1"/>
  <c r="BZ635" i="1"/>
  <c r="CD635" i="1" s="1"/>
  <c r="CF635" i="1" s="1"/>
  <c r="BZ636" i="1"/>
  <c r="CD636" i="1" s="1"/>
  <c r="CF636" i="1" s="1"/>
  <c r="BZ637" i="1"/>
  <c r="CD637" i="1" s="1"/>
  <c r="CF637" i="1" s="1"/>
  <c r="BZ638" i="1"/>
  <c r="CD638" i="1" s="1"/>
  <c r="CF638" i="1" s="1"/>
  <c r="BZ639" i="1"/>
  <c r="CD639" i="1" s="1"/>
  <c r="CF639" i="1" s="1"/>
  <c r="BZ640" i="1"/>
  <c r="CD640" i="1" s="1"/>
  <c r="CF640" i="1" s="1"/>
  <c r="BZ641" i="1"/>
  <c r="CD641" i="1" s="1"/>
  <c r="CF641" i="1" s="1"/>
  <c r="BZ642" i="1"/>
  <c r="CD642" i="1" s="1"/>
  <c r="CF642" i="1" s="1"/>
  <c r="BZ643" i="1"/>
  <c r="CD643" i="1" s="1"/>
  <c r="CF643" i="1" s="1"/>
  <c r="BZ644" i="1"/>
  <c r="CD644" i="1" s="1"/>
  <c r="CF644" i="1" s="1"/>
  <c r="BZ645" i="1"/>
  <c r="CD645" i="1" s="1"/>
  <c r="CF645" i="1" s="1"/>
  <c r="CJ647" i="1"/>
  <c r="CL647" i="1" s="1"/>
  <c r="BZ648" i="1"/>
  <c r="CD648" i="1" s="1"/>
  <c r="CF648" i="1" s="1"/>
  <c r="CN649" i="1"/>
  <c r="CJ651" i="1"/>
  <c r="CL651" i="1" s="1"/>
  <c r="BZ652" i="1"/>
  <c r="CD652" i="1" s="1"/>
  <c r="CF652" i="1" s="1"/>
  <c r="CN653" i="1"/>
  <c r="CJ654" i="1"/>
  <c r="CL654" i="1" s="1"/>
  <c r="CN655" i="1"/>
  <c r="CJ656" i="1"/>
  <c r="CL656" i="1" s="1"/>
  <c r="CN657" i="1"/>
  <c r="CN658" i="1"/>
  <c r="CL661" i="1"/>
  <c r="CL665" i="1"/>
  <c r="CK664" i="1"/>
  <c r="CL660" i="1"/>
  <c r="BZ646" i="1"/>
  <c r="CD646" i="1" s="1"/>
  <c r="CF646" i="1" s="1"/>
  <c r="CN647" i="1"/>
  <c r="CJ649" i="1"/>
  <c r="CL649" i="1" s="1"/>
  <c r="BZ650" i="1"/>
  <c r="CD650" i="1" s="1"/>
  <c r="CF650" i="1" s="1"/>
  <c r="CN651" i="1"/>
  <c r="CJ653" i="1"/>
  <c r="CL653" i="1" s="1"/>
  <c r="CN654" i="1"/>
  <c r="CJ655" i="1"/>
  <c r="CL655" i="1" s="1"/>
  <c r="CN656" i="1"/>
  <c r="CL659" i="1"/>
  <c r="CH664" i="1"/>
  <c r="CE672" i="1"/>
  <c r="CE614" i="1" s="1"/>
  <c r="CH673" i="1"/>
  <c r="CH672" i="1" s="1"/>
  <c r="CN676" i="1"/>
  <c r="BR675" i="1"/>
  <c r="BR614" i="1" s="1"/>
  <c r="BZ676" i="1"/>
  <c r="CJ678" i="1"/>
  <c r="CL678" i="1" s="1"/>
  <c r="CA675" i="1"/>
  <c r="BZ679" i="1"/>
  <c r="CD679" i="1" s="1"/>
  <c r="CF679" i="1" s="1"/>
  <c r="BT684" i="1"/>
  <c r="CN685" i="1"/>
  <c r="CK689" i="1"/>
  <c r="CJ689" i="1"/>
  <c r="BZ668" i="1"/>
  <c r="CD668" i="1" s="1"/>
  <c r="CF668" i="1" s="1"/>
  <c r="BZ673" i="1"/>
  <c r="CM675" i="1"/>
  <c r="CM614" i="1" s="1"/>
  <c r="CL680" i="1"/>
  <c r="BZ681" i="1"/>
  <c r="CD681" i="1" s="1"/>
  <c r="CF681" i="1" s="1"/>
  <c r="CK693" i="1"/>
  <c r="CJ693" i="1"/>
  <c r="CH697" i="1"/>
  <c r="BQ664" i="1"/>
  <c r="BZ665" i="1"/>
  <c r="CN666" i="1"/>
  <c r="BZ669" i="1"/>
  <c r="CD669" i="1" s="1"/>
  <c r="CF669" i="1" s="1"/>
  <c r="BS675" i="1"/>
  <c r="BS614" i="1" s="1"/>
  <c r="BZ680" i="1"/>
  <c r="CD680" i="1" s="1"/>
  <c r="CF680" i="1" s="1"/>
  <c r="CL681" i="1"/>
  <c r="BZ682" i="1"/>
  <c r="CD682" i="1" s="1"/>
  <c r="CF682" i="1" s="1"/>
  <c r="CJ682" i="1"/>
  <c r="CL682" i="1" s="1"/>
  <c r="CN683" i="1"/>
  <c r="BZ683" i="1"/>
  <c r="CD683" i="1" s="1"/>
  <c r="CF683" i="1" s="1"/>
  <c r="CJ686" i="1"/>
  <c r="CL686" i="1" s="1"/>
  <c r="CA684" i="1"/>
  <c r="BZ688" i="1"/>
  <c r="CD688" i="1" s="1"/>
  <c r="CF688" i="1" s="1"/>
  <c r="BZ666" i="1"/>
  <c r="CD666" i="1" s="1"/>
  <c r="CF666" i="1" s="1"/>
  <c r="CN667" i="1"/>
  <c r="CJ669" i="1"/>
  <c r="CL669" i="1" s="1"/>
  <c r="BZ670" i="1"/>
  <c r="CD670" i="1" s="1"/>
  <c r="CF670" i="1" s="1"/>
  <c r="CN671" i="1"/>
  <c r="BZ674" i="1"/>
  <c r="CD674" i="1" s="1"/>
  <c r="CF674" i="1" s="1"/>
  <c r="CH675" i="1"/>
  <c r="CL676" i="1"/>
  <c r="CK675" i="1"/>
  <c r="BZ677" i="1"/>
  <c r="CD677" i="1" s="1"/>
  <c r="CF677" i="1" s="1"/>
  <c r="CJ677" i="1"/>
  <c r="CL677" i="1" s="1"/>
  <c r="CK685" i="1"/>
  <c r="CJ685" i="1"/>
  <c r="CL687" i="1"/>
  <c r="CB697" i="1"/>
  <c r="CK698" i="1"/>
  <c r="CL691" i="1"/>
  <c r="BZ692" i="1"/>
  <c r="CD692" i="1" s="1"/>
  <c r="CF692" i="1" s="1"/>
  <c r="CL695" i="1"/>
  <c r="BZ696" i="1"/>
  <c r="CD696" i="1" s="1"/>
  <c r="CF696" i="1" s="1"/>
  <c r="BZ685" i="1"/>
  <c r="CL688" i="1"/>
  <c r="BZ689" i="1"/>
  <c r="CD689" i="1" s="1"/>
  <c r="CF689" i="1" s="1"/>
  <c r="CL692" i="1"/>
  <c r="BZ693" i="1"/>
  <c r="CD693" i="1" s="1"/>
  <c r="CF693" i="1" s="1"/>
  <c r="CL696" i="1"/>
  <c r="CN698" i="1"/>
  <c r="BZ698" i="1"/>
  <c r="BQ697" i="1"/>
  <c r="CN699" i="1"/>
  <c r="BZ699" i="1"/>
  <c r="CD699" i="1" s="1"/>
  <c r="CF699" i="1" s="1"/>
  <c r="BT675" i="1"/>
  <c r="BX675" i="1"/>
  <c r="BX614" i="1" s="1"/>
  <c r="CB675" i="1"/>
  <c r="BZ686" i="1"/>
  <c r="CD686" i="1" s="1"/>
  <c r="CF686" i="1" s="1"/>
  <c r="BZ690" i="1"/>
  <c r="CD690" i="1" s="1"/>
  <c r="CF690" i="1" s="1"/>
  <c r="BZ694" i="1"/>
  <c r="CD694" i="1" s="1"/>
  <c r="CF694" i="1" s="1"/>
  <c r="CJ698" i="1"/>
  <c r="CJ699" i="1"/>
  <c r="CL699" i="1" s="1"/>
  <c r="BQ684" i="1"/>
  <c r="CI394" i="1" l="1"/>
  <c r="CL693" i="1"/>
  <c r="CL362" i="1"/>
  <c r="CL309" i="1"/>
  <c r="CI614" i="1"/>
  <c r="BV316" i="1"/>
  <c r="BV312" i="1" s="1"/>
  <c r="BY394" i="1"/>
  <c r="BU394" i="1"/>
  <c r="CJ326" i="1"/>
  <c r="CJ316" i="1" s="1"/>
  <c r="BW171" i="1"/>
  <c r="CC700" i="1"/>
  <c r="BT614" i="1"/>
  <c r="CH316" i="1"/>
  <c r="CH312" i="1" s="1"/>
  <c r="CI700" i="1"/>
  <c r="BV171" i="1"/>
  <c r="BU171" i="1"/>
  <c r="BU700" i="1" s="1"/>
  <c r="BY171" i="1"/>
  <c r="BY700" i="1" s="1"/>
  <c r="CL282" i="1"/>
  <c r="BV700" i="1"/>
  <c r="BS700" i="1"/>
  <c r="BR700" i="1"/>
  <c r="BW700" i="1"/>
  <c r="CL579" i="1"/>
  <c r="BQ312" i="1"/>
  <c r="CK349" i="1"/>
  <c r="CH171" i="1"/>
  <c r="CB394" i="1"/>
  <c r="BT171" i="1"/>
  <c r="BT700" i="1" s="1"/>
  <c r="CL689" i="1"/>
  <c r="CK316" i="1"/>
  <c r="CL250" i="1"/>
  <c r="CA316" i="1"/>
  <c r="CA312" i="1" s="1"/>
  <c r="CH614" i="1"/>
  <c r="CJ375" i="1"/>
  <c r="CL376" i="1"/>
  <c r="CL375" i="1" s="1"/>
  <c r="CB614" i="1"/>
  <c r="CM171" i="1"/>
  <c r="CM700" i="1" s="1"/>
  <c r="BX171" i="1"/>
  <c r="BX700" i="1" s="1"/>
  <c r="CL617" i="1"/>
  <c r="CL685" i="1"/>
  <c r="CL684" i="1" s="1"/>
  <c r="CK684" i="1"/>
  <c r="CL675" i="1"/>
  <c r="BQ614" i="1"/>
  <c r="BZ579" i="1"/>
  <c r="CD580" i="1"/>
  <c r="CF399" i="1"/>
  <c r="CF398" i="1" s="1"/>
  <c r="CD398" i="1"/>
  <c r="CL244" i="1"/>
  <c r="CL243" i="1" s="1"/>
  <c r="CK243" i="1"/>
  <c r="CF327" i="1"/>
  <c r="CF326" i="1" s="1"/>
  <c r="CD326" i="1"/>
  <c r="CF318" i="1"/>
  <c r="CF317" i="1" s="1"/>
  <c r="CD317" i="1"/>
  <c r="CF310" i="1"/>
  <c r="CF309" i="1" s="1"/>
  <c r="CD309" i="1"/>
  <c r="BZ349" i="1"/>
  <c r="CD283" i="1"/>
  <c r="BZ282" i="1"/>
  <c r="CD196" i="1"/>
  <c r="BZ195" i="1"/>
  <c r="CL173" i="1"/>
  <c r="CL172" i="1" s="1"/>
  <c r="CK172" i="1"/>
  <c r="CD154" i="1"/>
  <c r="BZ153" i="1"/>
  <c r="BZ172" i="1"/>
  <c r="BZ697" i="1"/>
  <c r="CD698" i="1"/>
  <c r="BZ664" i="1"/>
  <c r="CD665" i="1"/>
  <c r="CD676" i="1"/>
  <c r="BZ675" i="1"/>
  <c r="BZ617" i="1"/>
  <c r="CD618" i="1"/>
  <c r="CD562" i="1"/>
  <c r="BZ561" i="1"/>
  <c r="BZ302" i="1"/>
  <c r="CD303" i="1"/>
  <c r="CL349" i="1"/>
  <c r="CL316" i="1" s="1"/>
  <c r="CL312" i="1" s="1"/>
  <c r="BZ200" i="1"/>
  <c r="CD201" i="1"/>
  <c r="CF350" i="1"/>
  <c r="CF349" i="1" s="1"/>
  <c r="CD349" i="1"/>
  <c r="CD244" i="1"/>
  <c r="BZ243" i="1"/>
  <c r="CE171" i="1"/>
  <c r="CE700" i="1" s="1"/>
  <c r="BZ250" i="1"/>
  <c r="CF173" i="1"/>
  <c r="CF172" i="1" s="1"/>
  <c r="CD172" i="1"/>
  <c r="BZ11" i="1"/>
  <c r="CD62" i="1"/>
  <c r="BZ60" i="1"/>
  <c r="CD17" i="1"/>
  <c r="BZ16" i="1"/>
  <c r="CD77" i="1"/>
  <c r="CF78" i="1"/>
  <c r="CF77" i="1" s="1"/>
  <c r="CL698" i="1"/>
  <c r="CL697" i="1" s="1"/>
  <c r="CK697" i="1"/>
  <c r="CD685" i="1"/>
  <c r="BZ684" i="1"/>
  <c r="CD673" i="1"/>
  <c r="BZ672" i="1"/>
  <c r="CA614" i="1"/>
  <c r="CL562" i="1"/>
  <c r="CL561" i="1" s="1"/>
  <c r="CL394" i="1" s="1"/>
  <c r="CK561" i="1"/>
  <c r="CK394" i="1" s="1"/>
  <c r="BQ394" i="1"/>
  <c r="CL300" i="1"/>
  <c r="CL299" i="1" s="1"/>
  <c r="CK299" i="1"/>
  <c r="CK312" i="1"/>
  <c r="BQ171" i="1"/>
  <c r="BQ700" i="1" s="1"/>
  <c r="CF314" i="1"/>
  <c r="CF313" i="1" s="1"/>
  <c r="CD313" i="1"/>
  <c r="CF300" i="1"/>
  <c r="CF299" i="1" s="1"/>
  <c r="CD299" i="1"/>
  <c r="CF251" i="1"/>
  <c r="CF250" i="1" s="1"/>
  <c r="CD250" i="1"/>
  <c r="CL200" i="1"/>
  <c r="CL150" i="1"/>
  <c r="CL149" i="1" s="1"/>
  <c r="CK149" i="1"/>
  <c r="CA171" i="1"/>
  <c r="CA700" i="1" s="1"/>
  <c r="CF150" i="1"/>
  <c r="CF149" i="1" s="1"/>
  <c r="CD149" i="1"/>
  <c r="CL62" i="1"/>
  <c r="CL60" i="1" s="1"/>
  <c r="CK60" i="1"/>
  <c r="CL66" i="1"/>
  <c r="CL65" i="1" s="1"/>
  <c r="CK65" i="1"/>
  <c r="BZ48" i="1"/>
  <c r="CD49" i="1"/>
  <c r="CD81" i="1"/>
  <c r="BZ80" i="1"/>
  <c r="CF66" i="1"/>
  <c r="CF65" i="1" s="1"/>
  <c r="CD65" i="1"/>
  <c r="CL664" i="1"/>
  <c r="CL614" i="1" s="1"/>
  <c r="CK614" i="1"/>
  <c r="CD396" i="1"/>
  <c r="BZ395" i="1"/>
  <c r="BZ398" i="1"/>
  <c r="BZ375" i="1"/>
  <c r="CD376" i="1"/>
  <c r="BZ316" i="1"/>
  <c r="CL195" i="1"/>
  <c r="CD40" i="1"/>
  <c r="BZ38" i="1"/>
  <c r="CD11" i="1"/>
  <c r="CF13" i="1"/>
  <c r="CF11" i="1" s="1"/>
  <c r="BZ126" i="1"/>
  <c r="CD127" i="1"/>
  <c r="CK38" i="1"/>
  <c r="CL40" i="1"/>
  <c r="CL38" i="1" s="1"/>
  <c r="CB700" i="1" l="1"/>
  <c r="CJ312" i="1"/>
  <c r="CJ700" i="1" s="1"/>
  <c r="CH700" i="1"/>
  <c r="BZ312" i="1"/>
  <c r="BR701" i="1"/>
  <c r="BZ394" i="1"/>
  <c r="CD16" i="1"/>
  <c r="CF17" i="1"/>
  <c r="CF16" i="1" s="1"/>
  <c r="CF201" i="1"/>
  <c r="CF200" i="1" s="1"/>
  <c r="CD200" i="1"/>
  <c r="CF698" i="1"/>
  <c r="CF697" i="1" s="1"/>
  <c r="CD697" i="1"/>
  <c r="CF316" i="1"/>
  <c r="CF127" i="1"/>
  <c r="CF126" i="1" s="1"/>
  <c r="CD126" i="1"/>
  <c r="CF81" i="1"/>
  <c r="CF80" i="1" s="1"/>
  <c r="CD80" i="1"/>
  <c r="CF685" i="1"/>
  <c r="CF684" i="1" s="1"/>
  <c r="CD684" i="1"/>
  <c r="CF244" i="1"/>
  <c r="CF243" i="1" s="1"/>
  <c r="CD243" i="1"/>
  <c r="CF562" i="1"/>
  <c r="CF561" i="1" s="1"/>
  <c r="CD561" i="1"/>
  <c r="CD675" i="1"/>
  <c r="CF676" i="1"/>
  <c r="CF675" i="1" s="1"/>
  <c r="CF154" i="1"/>
  <c r="CF153" i="1" s="1"/>
  <c r="CD153" i="1"/>
  <c r="CF196" i="1"/>
  <c r="CF195" i="1" s="1"/>
  <c r="CD195" i="1"/>
  <c r="CF40" i="1"/>
  <c r="CF38" i="1" s="1"/>
  <c r="CD38" i="1"/>
  <c r="CF376" i="1"/>
  <c r="CF375" i="1" s="1"/>
  <c r="CD375" i="1"/>
  <c r="CF396" i="1"/>
  <c r="CF395" i="1" s="1"/>
  <c r="CD395" i="1"/>
  <c r="CF62" i="1"/>
  <c r="CF60" i="1" s="1"/>
  <c r="CD60" i="1"/>
  <c r="CF303" i="1"/>
  <c r="CF302" i="1" s="1"/>
  <c r="CD302" i="1"/>
  <c r="CF618" i="1"/>
  <c r="CF617" i="1" s="1"/>
  <c r="CD617" i="1"/>
  <c r="CF665" i="1"/>
  <c r="CF664" i="1" s="1"/>
  <c r="CD664" i="1"/>
  <c r="CK171" i="1"/>
  <c r="CK700" i="1" s="1"/>
  <c r="CF49" i="1"/>
  <c r="CF48" i="1" s="1"/>
  <c r="CD48" i="1"/>
  <c r="CD672" i="1"/>
  <c r="CF673" i="1"/>
  <c r="CF672" i="1" s="1"/>
  <c r="BZ614" i="1"/>
  <c r="BZ171" i="1"/>
  <c r="BZ700" i="1" s="1"/>
  <c r="CL171" i="1"/>
  <c r="CL700" i="1" s="1"/>
  <c r="CD282" i="1"/>
  <c r="CF283" i="1"/>
  <c r="CF282" i="1" s="1"/>
  <c r="CF171" i="1" s="1"/>
  <c r="CD316" i="1"/>
  <c r="CD312" i="1" s="1"/>
  <c r="CF580" i="1"/>
  <c r="CF579" i="1" s="1"/>
  <c r="CD579" i="1"/>
  <c r="CD171" i="1" l="1"/>
  <c r="CF312" i="1"/>
  <c r="CF700" i="1" s="1"/>
  <c r="CD394" i="1"/>
  <c r="CF394" i="1"/>
  <c r="CD614" i="1"/>
  <c r="CF614" i="1"/>
  <c r="CD700" i="1" l="1"/>
  <c r="F327" i="1"/>
  <c r="CG327" i="1" s="1"/>
  <c r="F272" i="1"/>
  <c r="CG272" i="1" s="1"/>
  <c r="F230" i="1"/>
  <c r="CG230" i="1" s="1"/>
  <c r="F544" i="1"/>
  <c r="CG544" i="1" s="1"/>
  <c r="F651" i="1"/>
  <c r="CG651" i="1" s="1"/>
  <c r="F535" i="1"/>
  <c r="CG535" i="1" s="1"/>
  <c r="F112" i="1"/>
  <c r="CG112" i="1" s="1"/>
  <c r="F291" i="1"/>
  <c r="CG291" i="1" s="1"/>
  <c r="F74" i="1"/>
  <c r="CG74" i="1" s="1"/>
  <c r="F271" i="1"/>
  <c r="CG271" i="1" s="1"/>
  <c r="F232" i="1"/>
  <c r="CG232" i="1" s="1"/>
  <c r="F547" i="1"/>
  <c r="CG547" i="1" s="1"/>
  <c r="F344" i="1"/>
  <c r="CG344" i="1" s="1"/>
  <c r="F198" i="1"/>
  <c r="CG198" i="1" s="1"/>
  <c r="F543" i="1"/>
  <c r="CG543" i="1" s="1"/>
  <c r="F539" i="1"/>
  <c r="CG539" i="1" s="1"/>
  <c r="F537" i="1"/>
  <c r="CG537" i="1" s="1"/>
  <c r="F292" i="1"/>
  <c r="CG292" i="1" s="1"/>
  <c r="F529" i="1"/>
  <c r="CG529" i="1" s="1"/>
  <c r="F58" i="1"/>
  <c r="CG58" i="1" s="1"/>
  <c r="F325" i="1"/>
  <c r="CG325" i="1" s="1"/>
  <c r="F231" i="1"/>
  <c r="CG231" i="1" s="1"/>
  <c r="F530" i="1"/>
  <c r="CG530" i="1" s="1"/>
  <c r="F75" i="1"/>
  <c r="CG75" i="1" s="1"/>
  <c r="F656" i="1"/>
  <c r="CG656" i="1" s="1"/>
  <c r="F652" i="1"/>
  <c r="CG652" i="1" s="1"/>
  <c r="F531" i="1"/>
  <c r="CG531" i="1" s="1"/>
  <c r="F367" i="1"/>
  <c r="CG367" i="1" s="1"/>
  <c r="F113" i="1"/>
  <c r="CG113" i="1" s="1"/>
  <c r="F545" i="1"/>
  <c r="CG545" i="1" s="1"/>
  <c r="F538" i="1"/>
  <c r="CG538" i="1" s="1"/>
  <c r="F654" i="1"/>
  <c r="CG654" i="1" s="1"/>
  <c r="F555" i="1"/>
  <c r="CG555" i="1" s="1"/>
  <c r="F655" i="1" l="1"/>
  <c r="CG655" i="1" s="1"/>
  <c r="F650" i="1"/>
  <c r="CG650" i="1" s="1"/>
  <c r="F189" i="1"/>
  <c r="CG189" i="1" s="1"/>
  <c r="F45" i="1"/>
  <c r="CG45" i="1" s="1"/>
  <c r="F541" i="1"/>
  <c r="CG541" i="1" s="1"/>
  <c r="F648" i="1"/>
  <c r="CG648" i="1" s="1"/>
  <c r="F35" i="1"/>
  <c r="CG35" i="1" s="1"/>
  <c r="F649" i="1"/>
  <c r="CG649" i="1" s="1"/>
  <c r="F533" i="1"/>
  <c r="CG533" i="1" s="1"/>
  <c r="F536" i="1"/>
  <c r="CG536" i="1" s="1"/>
  <c r="F532" i="1"/>
  <c r="CG532" i="1" s="1"/>
  <c r="F308" i="1"/>
  <c r="CG308" i="1" s="1"/>
  <c r="F542" i="1"/>
  <c r="CG542" i="1" s="1"/>
  <c r="F540" i="1"/>
  <c r="CG540" i="1" s="1"/>
  <c r="F527" i="1"/>
  <c r="CG527" i="1" s="1"/>
  <c r="F270" i="1"/>
  <c r="CG270" i="1" s="1"/>
  <c r="F653" i="1"/>
  <c r="CG653" i="1" s="1"/>
  <c r="F534" i="1"/>
  <c r="CG534" i="1" s="1"/>
  <c r="F546" i="1"/>
  <c r="CG546" i="1" s="1"/>
  <c r="F233" i="1"/>
  <c r="CG233" i="1" s="1"/>
  <c r="F523" i="1" l="1"/>
  <c r="CG523" i="1" s="1"/>
  <c r="F365" i="1"/>
  <c r="CG365" i="1" s="1"/>
  <c r="F111" i="1"/>
  <c r="CG111" i="1" s="1"/>
  <c r="F188" i="1"/>
  <c r="CG188" i="1" s="1"/>
  <c r="F396" i="1"/>
  <c r="CG396" i="1" s="1"/>
  <c r="CG395" i="1" s="1"/>
  <c r="F526" i="1"/>
  <c r="CG526" i="1" s="1"/>
  <c r="F44" i="1"/>
  <c r="CG44" i="1" s="1"/>
  <c r="F366" i="1"/>
  <c r="CG366" i="1" s="1"/>
  <c r="F524" i="1"/>
  <c r="CG524" i="1" s="1"/>
  <c r="F145" i="1"/>
  <c r="CG145" i="1" s="1"/>
  <c r="F229" i="1"/>
  <c r="CG229" i="1" s="1"/>
  <c r="F170" i="1"/>
  <c r="CG170" i="1" s="1"/>
  <c r="F324" i="1"/>
  <c r="CG324" i="1" s="1"/>
  <c r="F307" i="1"/>
  <c r="CG307" i="1" s="1"/>
  <c r="F110" i="1"/>
  <c r="CG110" i="1" s="1"/>
  <c r="F109" i="1"/>
  <c r="CG109" i="1" s="1"/>
  <c r="F169" i="1"/>
  <c r="CG169" i="1" s="1"/>
  <c r="F34" i="1"/>
  <c r="CG34" i="1" s="1"/>
  <c r="F57" i="1"/>
  <c r="CG57" i="1" s="1"/>
  <c r="F167" i="1" l="1"/>
  <c r="CG167" i="1" s="1"/>
  <c r="F108" i="1"/>
  <c r="CG108" i="1" s="1"/>
  <c r="F392" i="1"/>
  <c r="CG392" i="1" s="1"/>
  <c r="F393" i="1"/>
  <c r="CG393" i="1" s="1"/>
  <c r="F228" i="1"/>
  <c r="CG228" i="1" s="1"/>
  <c r="F168" i="1"/>
  <c r="CG168" i="1" s="1"/>
  <c r="F32" i="1"/>
  <c r="CG32" i="1" s="1"/>
  <c r="F391" i="1"/>
  <c r="CG391" i="1" s="1"/>
  <c r="F646" i="1"/>
  <c r="CG646" i="1" s="1"/>
  <c r="F645" i="1"/>
  <c r="CG645" i="1" s="1"/>
  <c r="F33" i="1"/>
  <c r="CG33" i="1" s="1"/>
  <c r="F522" i="1"/>
  <c r="CG522" i="1" s="1"/>
  <c r="F166" i="1"/>
  <c r="CG166" i="1" s="1"/>
  <c r="F226" i="1"/>
  <c r="CG226" i="1" s="1"/>
  <c r="F227" i="1"/>
  <c r="CG227" i="1" s="1"/>
  <c r="F521" i="1"/>
  <c r="CG521" i="1" s="1"/>
  <c r="F290" i="1"/>
  <c r="CG290" i="1" s="1"/>
  <c r="F225" i="1"/>
  <c r="CG225" i="1" s="1"/>
  <c r="F342" i="1"/>
  <c r="CG342" i="1" s="1"/>
  <c r="F224" i="1"/>
  <c r="CG224" i="1" s="1"/>
  <c r="F268" i="1"/>
  <c r="CG268" i="1" s="1"/>
  <c r="F73" i="1"/>
  <c r="CG73" i="1" s="1"/>
  <c r="F647" i="1"/>
  <c r="CG647" i="1" s="1"/>
  <c r="F310" i="1"/>
  <c r="CG310" i="1" s="1"/>
  <c r="CG309" i="1" s="1"/>
  <c r="F343" i="1"/>
  <c r="CG343" i="1" s="1"/>
  <c r="F165" i="1"/>
  <c r="CG165" i="1" s="1"/>
  <c r="F31" i="1" l="1"/>
  <c r="CG31" i="1" s="1"/>
  <c r="F19" i="1" l="1"/>
  <c r="CG19" i="1" s="1"/>
  <c r="F155" i="1"/>
  <c r="CG155" i="1" s="1"/>
  <c r="F30" i="1"/>
  <c r="CG30" i="1" s="1"/>
  <c r="F23" i="1"/>
  <c r="CG23" i="1" s="1"/>
  <c r="F29" i="1"/>
  <c r="CG29" i="1" s="1"/>
  <c r="F26" i="1"/>
  <c r="CG26" i="1" s="1"/>
  <c r="F14" i="1"/>
  <c r="CG14" i="1" s="1"/>
  <c r="F21" i="1"/>
  <c r="CG21" i="1" s="1"/>
  <c r="F27" i="1"/>
  <c r="CG27" i="1" s="1"/>
  <c r="F15" i="1"/>
  <c r="CG15" i="1" s="1"/>
  <c r="F17" i="1"/>
  <c r="CG17" i="1" s="1"/>
  <c r="F13" i="1"/>
  <c r="CG13" i="1" s="1"/>
  <c r="F18" i="1"/>
  <c r="CG18" i="1" s="1"/>
  <c r="F24" i="1"/>
  <c r="CG24" i="1" s="1"/>
  <c r="F22" i="1"/>
  <c r="CG22" i="1" s="1"/>
  <c r="F28" i="1"/>
  <c r="CG28" i="1" s="1"/>
  <c r="F20" i="1"/>
  <c r="CG20" i="1" s="1"/>
  <c r="F25" i="1"/>
  <c r="CG25" i="1" s="1"/>
  <c r="CG16" i="1" l="1"/>
  <c r="F100" i="1" l="1"/>
  <c r="CG100" i="1" s="1"/>
  <c r="F144" i="1"/>
  <c r="CG144" i="1" s="1"/>
  <c r="F41" i="1"/>
  <c r="CG41" i="1" s="1"/>
  <c r="F102" i="1"/>
  <c r="CG102" i="1" s="1"/>
  <c r="F103" i="1"/>
  <c r="CG103" i="1" s="1"/>
  <c r="F528" i="1"/>
  <c r="CG528" i="1" s="1"/>
  <c r="F139" i="1"/>
  <c r="CG139" i="1" s="1"/>
  <c r="F157" i="1"/>
  <c r="CG157" i="1" s="1"/>
  <c r="F162" i="1"/>
  <c r="CG162" i="1" s="1"/>
  <c r="F320" i="1"/>
  <c r="CG320" i="1" s="1"/>
  <c r="F160" i="1"/>
  <c r="CG160" i="1" s="1"/>
  <c r="F322" i="1"/>
  <c r="CG322" i="1" s="1"/>
  <c r="F106" i="1"/>
  <c r="CG106" i="1" s="1"/>
  <c r="F138" i="1"/>
  <c r="CG138" i="1" s="1"/>
  <c r="F140" i="1"/>
  <c r="CG140" i="1" s="1"/>
  <c r="F85" i="1"/>
  <c r="CG85" i="1" s="1"/>
  <c r="F154" i="1"/>
  <c r="CG154" i="1" s="1"/>
  <c r="F92" i="1"/>
  <c r="CG92" i="1" s="1"/>
  <c r="F72" i="1"/>
  <c r="CG72" i="1" s="1"/>
  <c r="F67" i="1"/>
  <c r="CG67" i="1" s="1"/>
  <c r="F64" i="1"/>
  <c r="CG64" i="1" s="1"/>
  <c r="F137" i="1"/>
  <c r="CG137" i="1" s="1"/>
  <c r="F52" i="1"/>
  <c r="CG52" i="1" s="1"/>
  <c r="F107" i="1"/>
  <c r="CG107" i="1" s="1"/>
  <c r="F164" i="1"/>
  <c r="CG164" i="1" s="1"/>
  <c r="F136" i="1"/>
  <c r="CG136" i="1" s="1"/>
  <c r="F79" i="1"/>
  <c r="CG79" i="1" s="1"/>
  <c r="CG77" i="1" s="1"/>
  <c r="F83" i="1"/>
  <c r="CG83" i="1" s="1"/>
  <c r="F128" i="1"/>
  <c r="CG128" i="1" s="1"/>
  <c r="F55" i="1"/>
  <c r="CG55" i="1" s="1"/>
  <c r="F66" i="1"/>
  <c r="CG66" i="1" s="1"/>
  <c r="F90" i="1"/>
  <c r="CG90" i="1" s="1"/>
  <c r="F50" i="1"/>
  <c r="CG50" i="1" s="1"/>
  <c r="F151" i="1"/>
  <c r="CG151" i="1" s="1"/>
  <c r="F69" i="1"/>
  <c r="CG69" i="1" s="1"/>
  <c r="F95" i="1"/>
  <c r="CG95" i="1" s="1"/>
  <c r="F158" i="1"/>
  <c r="CG158" i="1" s="1"/>
  <c r="F131" i="1"/>
  <c r="CG131" i="1" s="1"/>
  <c r="F89" i="1"/>
  <c r="CG89" i="1" s="1"/>
  <c r="F82" i="1"/>
  <c r="CG82" i="1" s="1"/>
  <c r="F81" i="1"/>
  <c r="CG81" i="1" s="1"/>
  <c r="F86" i="1"/>
  <c r="CG86" i="1" s="1"/>
  <c r="F130" i="1"/>
  <c r="CG130" i="1" s="1"/>
  <c r="F156" i="1"/>
  <c r="CG156" i="1" s="1"/>
  <c r="F98" i="1"/>
  <c r="CG98" i="1" s="1"/>
  <c r="F319" i="1"/>
  <c r="CG319" i="1" s="1"/>
  <c r="F40" i="1"/>
  <c r="CG40" i="1" s="1"/>
  <c r="F54" i="1"/>
  <c r="CG54" i="1" s="1"/>
  <c r="F161" i="1"/>
  <c r="CG161" i="1" s="1"/>
  <c r="F101" i="1"/>
  <c r="CG101" i="1" s="1"/>
  <c r="F159" i="1"/>
  <c r="CG159" i="1" s="1"/>
  <c r="F104" i="1"/>
  <c r="CG104" i="1" s="1"/>
  <c r="F135" i="1"/>
  <c r="CG135" i="1" s="1"/>
  <c r="F51" i="1"/>
  <c r="CG51" i="1" s="1"/>
  <c r="F96" i="1"/>
  <c r="CG96" i="1" s="1"/>
  <c r="F143" i="1"/>
  <c r="CG143" i="1" s="1"/>
  <c r="F318" i="1"/>
  <c r="CG318" i="1" s="1"/>
  <c r="F71" i="1"/>
  <c r="CG71" i="1" s="1"/>
  <c r="F99" i="1"/>
  <c r="CG99" i="1" s="1"/>
  <c r="F97" i="1"/>
  <c r="CG97" i="1" s="1"/>
  <c r="F91" i="1"/>
  <c r="CG91" i="1" s="1"/>
  <c r="F53" i="1"/>
  <c r="CG53" i="1" s="1"/>
  <c r="F127" i="1"/>
  <c r="CG127" i="1" s="1"/>
  <c r="F84" i="1"/>
  <c r="CG84" i="1" s="1"/>
  <c r="F88" i="1"/>
  <c r="CG88" i="1" s="1"/>
  <c r="F132" i="1"/>
  <c r="CG132" i="1" s="1"/>
  <c r="F62" i="1"/>
  <c r="CG62" i="1" s="1"/>
  <c r="F94" i="1"/>
  <c r="CG94" i="1" s="1"/>
  <c r="F129" i="1"/>
  <c r="CG129" i="1" s="1"/>
  <c r="F63" i="1"/>
  <c r="CG63" i="1" s="1"/>
  <c r="F141" i="1"/>
  <c r="CG141" i="1" s="1"/>
  <c r="F87" i="1"/>
  <c r="CG87" i="1" s="1"/>
  <c r="F43" i="1"/>
  <c r="CG43" i="1" s="1"/>
  <c r="F70" i="1"/>
  <c r="CG70" i="1" s="1"/>
  <c r="F152" i="1"/>
  <c r="CG152" i="1" s="1"/>
  <c r="F321" i="1"/>
  <c r="CG321" i="1" s="1"/>
  <c r="F150" i="1"/>
  <c r="CG150" i="1" s="1"/>
  <c r="F134" i="1"/>
  <c r="CG134" i="1" s="1"/>
  <c r="F105" i="1"/>
  <c r="CG105" i="1" s="1"/>
  <c r="F133" i="1"/>
  <c r="CG133" i="1" s="1"/>
  <c r="F93" i="1"/>
  <c r="CG93" i="1" s="1"/>
  <c r="F163" i="1"/>
  <c r="CG163" i="1" s="1"/>
  <c r="F42" i="1"/>
  <c r="CG42" i="1" s="1"/>
  <c r="F323" i="1"/>
  <c r="CG323" i="1" s="1"/>
  <c r="F142" i="1"/>
  <c r="CG142" i="1" s="1"/>
  <c r="F68" i="1"/>
  <c r="CG68" i="1" s="1"/>
  <c r="F49" i="1"/>
  <c r="CG49" i="1" s="1"/>
  <c r="CG149" i="1" l="1"/>
  <c r="CG317" i="1"/>
  <c r="CG126" i="1"/>
  <c r="CG80" i="1"/>
  <c r="CG60" i="1"/>
  <c r="CG38" i="1"/>
  <c r="CG65" i="1"/>
  <c r="CG153" i="1"/>
  <c r="F471" i="1"/>
  <c r="CG471" i="1" s="1"/>
  <c r="F220" i="1"/>
  <c r="CG220" i="1" s="1"/>
  <c r="F689" i="1"/>
  <c r="CG689" i="1" s="1"/>
  <c r="F267" i="1"/>
  <c r="CG267" i="1" s="1"/>
  <c r="F335" i="1"/>
  <c r="CG335" i="1" s="1"/>
  <c r="F408" i="1"/>
  <c r="CG408" i="1" s="1"/>
  <c r="F691" i="1"/>
  <c r="CG691" i="1" s="1"/>
  <c r="F695" i="1"/>
  <c r="CG695" i="1" s="1"/>
  <c r="F210" i="1"/>
  <c r="CG210" i="1" s="1"/>
  <c r="F478" i="1"/>
  <c r="CG478" i="1" s="1"/>
  <c r="F601" i="1"/>
  <c r="CG601" i="1" s="1"/>
  <c r="F696" i="1"/>
  <c r="CG696" i="1" s="1"/>
  <c r="F361" i="1"/>
  <c r="CG361" i="1" s="1"/>
  <c r="F674" i="1"/>
  <c r="CG674" i="1" s="1"/>
  <c r="F573" i="1"/>
  <c r="CG573" i="1" s="1"/>
  <c r="F285" i="1"/>
  <c r="CG285" i="1" s="1"/>
  <c r="F256" i="1"/>
  <c r="CG256" i="1" s="1"/>
  <c r="F476" i="1"/>
  <c r="CG476" i="1" s="1"/>
  <c r="F463" i="1"/>
  <c r="CG463" i="1" s="1"/>
  <c r="F503" i="1"/>
  <c r="CG503" i="1" s="1"/>
  <c r="F439" i="1"/>
  <c r="CG439" i="1" s="1"/>
  <c r="F467" i="1"/>
  <c r="CG467" i="1" s="1"/>
  <c r="F263" i="1"/>
  <c r="CG263" i="1" s="1"/>
  <c r="F507" i="1"/>
  <c r="CG507" i="1" s="1"/>
  <c r="F606" i="1"/>
  <c r="CG606" i="1" s="1"/>
  <c r="F207" i="1"/>
  <c r="CG207" i="1" s="1"/>
  <c r="F585" i="1"/>
  <c r="CG585" i="1" s="1"/>
  <c r="F254" i="1"/>
  <c r="CG254" i="1" s="1"/>
  <c r="F212" i="1"/>
  <c r="CG212" i="1" s="1"/>
  <c r="F481" i="1"/>
  <c r="CG481" i="1" s="1"/>
  <c r="F586" i="1"/>
  <c r="CG586" i="1" s="1"/>
  <c r="F177" i="1"/>
  <c r="CG177" i="1" s="1"/>
  <c r="F621" i="1"/>
  <c r="CG621" i="1" s="1"/>
  <c r="F332" i="1"/>
  <c r="CG332" i="1" s="1"/>
  <c r="F497" i="1"/>
  <c r="CG497" i="1" s="1"/>
  <c r="F575" i="1"/>
  <c r="CG575" i="1" s="1"/>
  <c r="F513" i="1"/>
  <c r="CG513" i="1" s="1"/>
  <c r="F681" i="1"/>
  <c r="CG681" i="1" s="1"/>
  <c r="F688" i="1"/>
  <c r="CG688" i="1" s="1"/>
  <c r="F569" i="1"/>
  <c r="CG569" i="1" s="1"/>
  <c r="F403" i="1"/>
  <c r="CG403" i="1" s="1"/>
  <c r="F447" i="1"/>
  <c r="CG447" i="1" s="1"/>
  <c r="F266" i="1"/>
  <c r="CG266" i="1" s="1"/>
  <c r="F258" i="1"/>
  <c r="CG258" i="1" s="1"/>
  <c r="F314" i="1"/>
  <c r="CG314" i="1" s="1"/>
  <c r="CG313" i="1" s="1"/>
  <c r="F421" i="1"/>
  <c r="CG421" i="1" s="1"/>
  <c r="F179" i="1"/>
  <c r="CG179" i="1" s="1"/>
  <c r="F472" i="1"/>
  <c r="CG472" i="1" s="1"/>
  <c r="F567" i="1"/>
  <c r="CG567" i="1" s="1"/>
  <c r="F363" i="1"/>
  <c r="CG363" i="1" s="1"/>
  <c r="F564" i="1"/>
  <c r="CG564" i="1" s="1"/>
  <c r="F499" i="1"/>
  <c r="CG499" i="1" s="1"/>
  <c r="F512" i="1"/>
  <c r="CG512" i="1" s="1"/>
  <c r="F56" i="1"/>
  <c r="CG56" i="1" s="1"/>
  <c r="CG48" i="1" s="1"/>
  <c r="F588" i="1"/>
  <c r="CG588" i="1" s="1"/>
  <c r="F386" i="1"/>
  <c r="CG386" i="1" s="1"/>
  <c r="F260" i="1"/>
  <c r="CG260" i="1" s="1"/>
  <c r="F440" i="1"/>
  <c r="CG440" i="1" s="1"/>
  <c r="F438" i="1"/>
  <c r="CG438" i="1" s="1"/>
  <c r="F607" i="1"/>
  <c r="CG607" i="1" s="1"/>
  <c r="F637" i="1"/>
  <c r="CG637" i="1" s="1"/>
  <c r="F358" i="1"/>
  <c r="CG358" i="1" s="1"/>
  <c r="F504" i="1"/>
  <c r="CG504" i="1" s="1"/>
  <c r="F437" i="1"/>
  <c r="CG437" i="1" s="1"/>
  <c r="F383" i="1"/>
  <c r="CG383" i="1" s="1"/>
  <c r="F249" i="1"/>
  <c r="CG249" i="1" s="1"/>
  <c r="F634" i="1"/>
  <c r="CG634" i="1" s="1"/>
  <c r="F435" i="1"/>
  <c r="CG435" i="1" s="1"/>
  <c r="F416" i="1"/>
  <c r="CG416" i="1" s="1"/>
  <c r="F498" i="1"/>
  <c r="CG498" i="1" s="1"/>
  <c r="F434" i="1"/>
  <c r="CG434" i="1" s="1"/>
  <c r="F400" i="1"/>
  <c r="CG400" i="1" s="1"/>
  <c r="F427" i="1"/>
  <c r="CG427" i="1" s="1"/>
  <c r="F635" i="1"/>
  <c r="CG635" i="1" s="1"/>
  <c r="F592" i="1"/>
  <c r="CG592" i="1" s="1"/>
  <c r="F385" i="1"/>
  <c r="CG385" i="1" s="1"/>
  <c r="F350" i="1"/>
  <c r="CG350" i="1" s="1"/>
  <c r="F215" i="1"/>
  <c r="CG215" i="1" s="1"/>
  <c r="F566" i="1"/>
  <c r="CG566" i="1" s="1"/>
  <c r="F404" i="1"/>
  <c r="CG404" i="1" s="1"/>
  <c r="F305" i="1"/>
  <c r="CG305" i="1" s="1"/>
  <c r="F584" i="1"/>
  <c r="CG584" i="1" s="1"/>
  <c r="F218" i="1"/>
  <c r="CG218" i="1" s="1"/>
  <c r="F339" i="1"/>
  <c r="CG339" i="1" s="1"/>
  <c r="F611" i="1"/>
  <c r="CG611" i="1" s="1"/>
  <c r="F574" i="1"/>
  <c r="CG574" i="1" s="1"/>
  <c r="F452" i="1"/>
  <c r="CG452" i="1" s="1"/>
  <c r="F176" i="1"/>
  <c r="CG176" i="1" s="1"/>
  <c r="F694" i="1"/>
  <c r="CG694" i="1" s="1"/>
  <c r="F474" i="1"/>
  <c r="CG474" i="1" s="1"/>
  <c r="F415" i="1"/>
  <c r="CG415" i="1" s="1"/>
  <c r="F331" i="1"/>
  <c r="CG331" i="1" s="1"/>
  <c r="F475" i="1"/>
  <c r="CG475" i="1" s="1"/>
  <c r="F382" i="1"/>
  <c r="CG382" i="1" s="1"/>
  <c r="F624" i="1"/>
  <c r="CG624" i="1" s="1"/>
  <c r="F482" i="1"/>
  <c r="CG482" i="1" s="1"/>
  <c r="F340" i="1"/>
  <c r="CG340" i="1" s="1"/>
  <c r="F449" i="1"/>
  <c r="CG449" i="1" s="1"/>
  <c r="F457" i="1"/>
  <c r="CG457" i="1" s="1"/>
  <c r="F431" i="1"/>
  <c r="CG431" i="1" s="1"/>
  <c r="F175" i="1"/>
  <c r="CG175" i="1" s="1"/>
  <c r="F259" i="1"/>
  <c r="CG259" i="1" s="1"/>
  <c r="F378" i="1"/>
  <c r="CG378" i="1" s="1"/>
  <c r="F678" i="1"/>
  <c r="CG678" i="1" s="1"/>
  <c r="F252" i="1"/>
  <c r="CG252" i="1" s="1"/>
  <c r="F599" i="1"/>
  <c r="CG599" i="1" s="1"/>
  <c r="F570" i="1"/>
  <c r="CG570" i="1" s="1"/>
  <c r="F180" i="1"/>
  <c r="CG180" i="1" s="1"/>
  <c r="F603" i="1"/>
  <c r="CG603" i="1" s="1"/>
  <c r="F352" i="1"/>
  <c r="CG352" i="1" s="1"/>
  <c r="F356" i="1"/>
  <c r="CG356" i="1" s="1"/>
  <c r="F562" i="1"/>
  <c r="CG562" i="1" s="1"/>
  <c r="F379" i="1"/>
  <c r="CG379" i="1" s="1"/>
  <c r="F460" i="1"/>
  <c r="CG460" i="1" s="1"/>
  <c r="F420" i="1"/>
  <c r="CG420" i="1" s="1"/>
  <c r="F638" i="1"/>
  <c r="CG638" i="1" s="1"/>
  <c r="F514" i="1"/>
  <c r="CG514" i="1" s="1"/>
  <c r="F687" i="1"/>
  <c r="CG687" i="1" s="1"/>
  <c r="F208" i="1"/>
  <c r="CG208" i="1" s="1"/>
  <c r="F642" i="1"/>
  <c r="CG642" i="1" s="1"/>
  <c r="F341" i="1"/>
  <c r="CG341" i="1" s="1"/>
  <c r="F337" i="1"/>
  <c r="CG337" i="1" s="1"/>
  <c r="F644" i="1"/>
  <c r="CG644" i="1" s="1"/>
  <c r="F454" i="1"/>
  <c r="CG454" i="1" s="1"/>
  <c r="F583" i="1"/>
  <c r="CG583" i="1" s="1"/>
  <c r="F303" i="1"/>
  <c r="CG303" i="1" s="1"/>
  <c r="F455" i="1"/>
  <c r="CG455" i="1" s="1"/>
  <c r="F582" i="1"/>
  <c r="CG582" i="1" s="1"/>
  <c r="F248" i="1"/>
  <c r="CG248" i="1" s="1"/>
  <c r="F490" i="1"/>
  <c r="CG490" i="1" s="1"/>
  <c r="F364" i="1"/>
  <c r="CG364" i="1" s="1"/>
  <c r="F605" i="1"/>
  <c r="CG605" i="1" s="1"/>
  <c r="F357" i="1"/>
  <c r="CG357" i="1" s="1"/>
  <c r="F384" i="1"/>
  <c r="CG384" i="1" s="1"/>
  <c r="F387" i="1"/>
  <c r="CG387" i="1" s="1"/>
  <c r="F604" i="1"/>
  <c r="CG604" i="1" s="1"/>
  <c r="F444" i="1"/>
  <c r="CG444" i="1" s="1"/>
  <c r="F196" i="1"/>
  <c r="CG196" i="1" s="1"/>
  <c r="F618" i="1"/>
  <c r="CG618" i="1" s="1"/>
  <c r="F572" i="1"/>
  <c r="CG572" i="1" s="1"/>
  <c r="F426" i="1"/>
  <c r="CG426" i="1" s="1"/>
  <c r="F594" i="1"/>
  <c r="CG594" i="1" s="1"/>
  <c r="F627" i="1"/>
  <c r="CG627" i="1" s="1"/>
  <c r="F516" i="1"/>
  <c r="CG516" i="1" s="1"/>
  <c r="F492" i="1"/>
  <c r="CG492" i="1" s="1"/>
  <c r="F505" i="1"/>
  <c r="CG505" i="1" s="1"/>
  <c r="F283" i="1"/>
  <c r="CG283" i="1" s="1"/>
  <c r="F665" i="1"/>
  <c r="CG665" i="1" s="1"/>
  <c r="F328" i="1"/>
  <c r="CG328" i="1" s="1"/>
  <c r="F591" i="1"/>
  <c r="CG591" i="1" s="1"/>
  <c r="F221" i="1"/>
  <c r="CG221" i="1" s="1"/>
  <c r="F304" i="1"/>
  <c r="CG304" i="1" s="1"/>
  <c r="F625" i="1"/>
  <c r="CG625" i="1" s="1"/>
  <c r="F630" i="1"/>
  <c r="CG630" i="1" s="1"/>
  <c r="F330" i="1"/>
  <c r="CG330" i="1" s="1"/>
  <c r="F509" i="1"/>
  <c r="CG509" i="1" s="1"/>
  <c r="F468" i="1"/>
  <c r="CG468" i="1" s="1"/>
  <c r="F462" i="1"/>
  <c r="CG462" i="1" s="1"/>
  <c r="F519" i="1"/>
  <c r="CG519" i="1" s="1"/>
  <c r="F511" i="1"/>
  <c r="CG511" i="1" s="1"/>
  <c r="F432" i="1"/>
  <c r="CG432" i="1" s="1"/>
  <c r="F257" i="1"/>
  <c r="CG257" i="1" s="1"/>
  <c r="F388" i="1"/>
  <c r="CG388" i="1" s="1"/>
  <c r="F609" i="1"/>
  <c r="CG609" i="1" s="1"/>
  <c r="F577" i="1"/>
  <c r="CG577" i="1" s="1"/>
  <c r="F568" i="1"/>
  <c r="CG568" i="1" s="1"/>
  <c r="F265" i="1"/>
  <c r="CG265" i="1" s="1"/>
  <c r="F402" i="1"/>
  <c r="CG402" i="1" s="1"/>
  <c r="F563" i="1"/>
  <c r="CG563" i="1" s="1"/>
  <c r="F677" i="1"/>
  <c r="CG677" i="1" s="1"/>
  <c r="F477" i="1"/>
  <c r="CG477" i="1" s="1"/>
  <c r="F336" i="1"/>
  <c r="CG336" i="1" s="1"/>
  <c r="F183" i="1"/>
  <c r="CG183" i="1" s="1"/>
  <c r="F682" i="1"/>
  <c r="CG682" i="1" s="1"/>
  <c r="F406" i="1"/>
  <c r="CG406" i="1" s="1"/>
  <c r="F464" i="1"/>
  <c r="CG464" i="1" s="1"/>
  <c r="F185" i="1"/>
  <c r="CG185" i="1" s="1"/>
  <c r="F433" i="1"/>
  <c r="CG433" i="1" s="1"/>
  <c r="F610" i="1"/>
  <c r="CG610" i="1" s="1"/>
  <c r="F389" i="1"/>
  <c r="CG389" i="1" s="1"/>
  <c r="F410" i="1"/>
  <c r="CG410" i="1" s="1"/>
  <c r="F216" i="1"/>
  <c r="CG216" i="1" s="1"/>
  <c r="F414" i="1"/>
  <c r="CG414" i="1" s="1"/>
  <c r="F473" i="1"/>
  <c r="CG473" i="1" s="1"/>
  <c r="F217" i="1"/>
  <c r="CG217" i="1" s="1"/>
  <c r="F288" i="1"/>
  <c r="CG288" i="1" s="1"/>
  <c r="F399" i="1"/>
  <c r="CG399" i="1" s="1"/>
  <c r="F413" i="1"/>
  <c r="CG413" i="1" s="1"/>
  <c r="F381" i="1"/>
  <c r="CG381" i="1" s="1"/>
  <c r="F626" i="1"/>
  <c r="CG626" i="1" s="1"/>
  <c r="F487" i="1"/>
  <c r="CG487" i="1" s="1"/>
  <c r="F264" i="1"/>
  <c r="CG264" i="1" s="1"/>
  <c r="F510" i="1"/>
  <c r="CG510" i="1" s="1"/>
  <c r="F683" i="1"/>
  <c r="CG683" i="1" s="1"/>
  <c r="F204" i="1"/>
  <c r="CG204" i="1" s="1"/>
  <c r="F247" i="1"/>
  <c r="CG247" i="1" s="1"/>
  <c r="F578" i="1"/>
  <c r="CG578" i="1" s="1"/>
  <c r="F699" i="1"/>
  <c r="CG699" i="1" s="1"/>
  <c r="F571" i="1"/>
  <c r="CG571" i="1" s="1"/>
  <c r="F576" i="1"/>
  <c r="CG576" i="1" s="1"/>
  <c r="F459" i="1"/>
  <c r="CG459" i="1" s="1"/>
  <c r="F668" i="1"/>
  <c r="CG668" i="1" s="1"/>
  <c r="F186" i="1"/>
  <c r="CG186" i="1" s="1"/>
  <c r="F419" i="1"/>
  <c r="CG419" i="1" s="1"/>
  <c r="F486" i="1"/>
  <c r="CG486" i="1" s="1"/>
  <c r="F628" i="1"/>
  <c r="CG628" i="1" s="1"/>
  <c r="F629" i="1"/>
  <c r="CG629" i="1" s="1"/>
  <c r="F488" i="1"/>
  <c r="CG488" i="1" s="1"/>
  <c r="F595" i="1"/>
  <c r="CG595" i="1" s="1"/>
  <c r="F484" i="1"/>
  <c r="CG484" i="1" s="1"/>
  <c r="F214" i="1"/>
  <c r="CG214" i="1" s="1"/>
  <c r="F223" i="1"/>
  <c r="CG223" i="1" s="1"/>
  <c r="F686" i="1"/>
  <c r="CG686" i="1" s="1"/>
  <c r="F469" i="1"/>
  <c r="CG469" i="1" s="1"/>
  <c r="F692" i="1"/>
  <c r="CG692" i="1" s="1"/>
  <c r="F598" i="1"/>
  <c r="CG598" i="1" s="1"/>
  <c r="F685" i="1"/>
  <c r="CG685" i="1" s="1"/>
  <c r="F587" i="1"/>
  <c r="CG587" i="1" s="1"/>
  <c r="F593" i="1"/>
  <c r="CG593" i="1" s="1"/>
  <c r="F418" i="1"/>
  <c r="CG418" i="1" s="1"/>
  <c r="F184" i="1"/>
  <c r="CG184" i="1" s="1"/>
  <c r="F517" i="1"/>
  <c r="CG517" i="1" s="1"/>
  <c r="F423" i="1"/>
  <c r="CG423" i="1" s="1"/>
  <c r="F506" i="1"/>
  <c r="CG506" i="1" s="1"/>
  <c r="F502" i="1"/>
  <c r="CG502" i="1" s="1"/>
  <c r="F525" i="1"/>
  <c r="CG525" i="1" s="1"/>
  <c r="F600" i="1"/>
  <c r="CG600" i="1" s="1"/>
  <c r="F173" i="1"/>
  <c r="CG173" i="1" s="1"/>
  <c r="F451" i="1"/>
  <c r="CG451" i="1" s="1"/>
  <c r="F425" i="1"/>
  <c r="CG425" i="1" s="1"/>
  <c r="F470" i="1"/>
  <c r="CG470" i="1" s="1"/>
  <c r="F424" i="1"/>
  <c r="CG424" i="1" s="1"/>
  <c r="F407" i="1"/>
  <c r="CG407" i="1" s="1"/>
  <c r="F693" i="1"/>
  <c r="CG693" i="1" s="1"/>
  <c r="F500" i="1"/>
  <c r="CG500" i="1" s="1"/>
  <c r="F411" i="1"/>
  <c r="CG411" i="1" s="1"/>
  <c r="F187" i="1"/>
  <c r="CG187" i="1" s="1"/>
  <c r="F174" i="1"/>
  <c r="CG174" i="1" s="1"/>
  <c r="F206" i="1"/>
  <c r="CG206" i="1" s="1"/>
  <c r="F203" i="1"/>
  <c r="CG203" i="1" s="1"/>
  <c r="F251" i="1"/>
  <c r="CG251" i="1" s="1"/>
  <c r="F255" i="1"/>
  <c r="CG255" i="1" s="1"/>
  <c r="F453" i="1"/>
  <c r="CG453" i="1" s="1"/>
  <c r="F680" i="1"/>
  <c r="CG680" i="1" s="1"/>
  <c r="F690" i="1"/>
  <c r="CG690" i="1" s="1"/>
  <c r="F676" i="1"/>
  <c r="CG676" i="1" s="1"/>
  <c r="F287" i="1"/>
  <c r="CG287" i="1" s="1"/>
  <c r="F479" i="1"/>
  <c r="CG479" i="1" s="1"/>
  <c r="F581" i="1"/>
  <c r="CG581" i="1" s="1"/>
  <c r="F209" i="1"/>
  <c r="CG209" i="1" s="1"/>
  <c r="F359" i="1"/>
  <c r="CG359" i="1" s="1"/>
  <c r="F515" i="1"/>
  <c r="CG515" i="1" s="1"/>
  <c r="F631" i="1"/>
  <c r="CG631" i="1" s="1"/>
  <c r="F213" i="1"/>
  <c r="CG213" i="1" s="1"/>
  <c r="F673" i="1"/>
  <c r="CG673" i="1" s="1"/>
  <c r="CG672" i="1" s="1"/>
  <c r="F597" i="1"/>
  <c r="CG597" i="1" s="1"/>
  <c r="F219" i="1"/>
  <c r="CG219" i="1" s="1"/>
  <c r="F445" i="1"/>
  <c r="CG445" i="1" s="1"/>
  <c r="F442" i="1"/>
  <c r="CG442" i="1" s="1"/>
  <c r="F596" i="1"/>
  <c r="CG596" i="1" s="1"/>
  <c r="F412" i="1"/>
  <c r="CG412" i="1" s="1"/>
  <c r="F456" i="1"/>
  <c r="CG456" i="1" s="1"/>
  <c r="F181" i="1"/>
  <c r="CG181" i="1" s="1"/>
  <c r="F205" i="1"/>
  <c r="CG205" i="1" s="1"/>
  <c r="F619" i="1"/>
  <c r="CG619" i="1" s="1"/>
  <c r="F197" i="1"/>
  <c r="CG197" i="1" s="1"/>
  <c r="F300" i="1"/>
  <c r="CG300" i="1" s="1"/>
  <c r="CG299" i="1" s="1"/>
  <c r="F261" i="1"/>
  <c r="CG261" i="1" s="1"/>
  <c r="F253" i="1"/>
  <c r="CG253" i="1" s="1"/>
  <c r="F430" i="1"/>
  <c r="CG430" i="1" s="1"/>
  <c r="F446" i="1"/>
  <c r="CG446" i="1" s="1"/>
  <c r="F485" i="1"/>
  <c r="CG485" i="1" s="1"/>
  <c r="F448" i="1"/>
  <c r="CG448" i="1" s="1"/>
  <c r="F501" i="1"/>
  <c r="CG501" i="1" s="1"/>
  <c r="F284" i="1"/>
  <c r="CG284" i="1" s="1"/>
  <c r="F201" i="1"/>
  <c r="CG201" i="1" s="1"/>
  <c r="F612" i="1"/>
  <c r="CG612" i="1" s="1"/>
  <c r="F679" i="1"/>
  <c r="CG679" i="1" s="1"/>
  <c r="F480" i="1"/>
  <c r="CG480" i="1" s="1"/>
  <c r="F496" i="1"/>
  <c r="CG496" i="1" s="1"/>
  <c r="F422" i="1"/>
  <c r="CG422" i="1" s="1"/>
  <c r="F640" i="1"/>
  <c r="CG640" i="1" s="1"/>
  <c r="F458" i="1"/>
  <c r="CG458" i="1" s="1"/>
  <c r="F518" i="1"/>
  <c r="CG518" i="1" s="1"/>
  <c r="F262" i="1"/>
  <c r="CG262" i="1" s="1"/>
  <c r="F667" i="1"/>
  <c r="CG667" i="1" s="1"/>
  <c r="F565" i="1"/>
  <c r="CG565" i="1" s="1"/>
  <c r="F641" i="1"/>
  <c r="CG641" i="1" s="1"/>
  <c r="F494" i="1"/>
  <c r="CG494" i="1" s="1"/>
  <c r="F286" i="1"/>
  <c r="CG286" i="1" s="1"/>
  <c r="F580" i="1"/>
  <c r="CG580" i="1" s="1"/>
  <c r="F632" i="1"/>
  <c r="CG632" i="1" s="1"/>
  <c r="F636" i="1"/>
  <c r="CG636" i="1" s="1"/>
  <c r="F380" i="1"/>
  <c r="CG380" i="1" s="1"/>
  <c r="F450" i="1"/>
  <c r="CG450" i="1" s="1"/>
  <c r="F461" i="1"/>
  <c r="CG461" i="1" s="1"/>
  <c r="F289" i="1"/>
  <c r="CG289" i="1" s="1"/>
  <c r="F390" i="1"/>
  <c r="CG390" i="1" s="1"/>
  <c r="F622" i="1"/>
  <c r="CG622" i="1" s="1"/>
  <c r="F643" i="1"/>
  <c r="CG643" i="1" s="1"/>
  <c r="F491" i="1"/>
  <c r="CG491" i="1" s="1"/>
  <c r="F182" i="1"/>
  <c r="CG182" i="1" s="1"/>
  <c r="F401" i="1"/>
  <c r="CG401" i="1" s="1"/>
  <c r="F483" i="1"/>
  <c r="CG483" i="1" s="1"/>
  <c r="F489" i="1"/>
  <c r="CG489" i="1" s="1"/>
  <c r="F508" i="1"/>
  <c r="CG508" i="1" s="1"/>
  <c r="F493" i="1"/>
  <c r="CG493" i="1" s="1"/>
  <c r="F351" i="1"/>
  <c r="CG351" i="1" s="1"/>
  <c r="F495" i="1"/>
  <c r="CG495" i="1" s="1"/>
  <c r="F589" i="1"/>
  <c r="CG589" i="1" s="1"/>
  <c r="F360" i="1"/>
  <c r="CG360" i="1" s="1"/>
  <c r="F244" i="1"/>
  <c r="CG244" i="1" s="1"/>
  <c r="F466" i="1"/>
  <c r="CG466" i="1" s="1"/>
  <c r="F639" i="1"/>
  <c r="CG639" i="1" s="1"/>
  <c r="F620" i="1"/>
  <c r="CG620" i="1" s="1"/>
  <c r="F441" i="1"/>
  <c r="CG441" i="1" s="1"/>
  <c r="F623" i="1"/>
  <c r="CG623" i="1" s="1"/>
  <c r="F666" i="1"/>
  <c r="CG666" i="1" s="1"/>
  <c r="F428" i="1"/>
  <c r="CG428" i="1" s="1"/>
  <c r="F306" i="1"/>
  <c r="CG306" i="1" s="1"/>
  <c r="F334" i="1"/>
  <c r="CG334" i="1" s="1"/>
  <c r="F417" i="1"/>
  <c r="CG417" i="1" s="1"/>
  <c r="F354" i="1"/>
  <c r="CG354" i="1" s="1"/>
  <c r="F246" i="1"/>
  <c r="CG246" i="1" s="1"/>
  <c r="F211" i="1"/>
  <c r="CG211" i="1" s="1"/>
  <c r="F222" i="1"/>
  <c r="CG222" i="1" s="1"/>
  <c r="F602" i="1"/>
  <c r="CG602" i="1" s="1"/>
  <c r="F329" i="1"/>
  <c r="CG329" i="1" s="1"/>
  <c r="F178" i="1"/>
  <c r="CG178" i="1" s="1"/>
  <c r="F436" i="1"/>
  <c r="CG436" i="1" s="1"/>
  <c r="F409" i="1"/>
  <c r="CG409" i="1" s="1"/>
  <c r="F698" i="1"/>
  <c r="CG698" i="1" s="1"/>
  <c r="CG697" i="1" s="1"/>
  <c r="F355" i="1"/>
  <c r="CG355" i="1" s="1"/>
  <c r="F443" i="1"/>
  <c r="CG443" i="1" s="1"/>
  <c r="F61" i="1"/>
  <c r="CG61" i="1" s="1"/>
  <c r="F202" i="1"/>
  <c r="CG202" i="1" s="1"/>
  <c r="F405" i="1"/>
  <c r="CG405" i="1" s="1"/>
  <c r="F608" i="1"/>
  <c r="CG608" i="1" s="1"/>
  <c r="F377" i="1"/>
  <c r="CG377" i="1" s="1"/>
  <c r="F590" i="1"/>
  <c r="CG590" i="1" s="1"/>
  <c r="F333" i="1"/>
  <c r="CG333" i="1" s="1"/>
  <c r="F338" i="1"/>
  <c r="CG338" i="1" s="1"/>
  <c r="F669" i="1"/>
  <c r="CG669" i="1" s="1"/>
  <c r="F376" i="1"/>
  <c r="CG376" i="1" s="1"/>
  <c r="F429" i="1"/>
  <c r="CG429" i="1" s="1"/>
  <c r="F633" i="1"/>
  <c r="CG633" i="1" s="1"/>
  <c r="F465" i="1"/>
  <c r="CG465" i="1" s="1"/>
  <c r="F245" i="1"/>
  <c r="CG245" i="1" s="1"/>
  <c r="CG675" i="1" l="1"/>
  <c r="CG375" i="1"/>
  <c r="CG195" i="1"/>
  <c r="CG398" i="1"/>
  <c r="CG617" i="1"/>
  <c r="CG579" i="1"/>
  <c r="CG172" i="1"/>
  <c r="CG326" i="1"/>
  <c r="CG282" i="1"/>
  <c r="CG684" i="1"/>
  <c r="CG302" i="1"/>
  <c r="CG561" i="1"/>
  <c r="CG250" i="1"/>
  <c r="CG243" i="1"/>
  <c r="CG200" i="1"/>
  <c r="CG664" i="1"/>
  <c r="F353" i="1"/>
  <c r="CG353" i="1" s="1"/>
  <c r="CG349" i="1" s="1"/>
  <c r="CG316" i="1" s="1"/>
  <c r="CG312" i="1" s="1"/>
  <c r="CG171" i="1" l="1"/>
  <c r="CG614" i="1"/>
  <c r="CG394" i="1"/>
  <c r="F12" i="1" l="1"/>
  <c r="CG12" i="1" s="1"/>
  <c r="CG11" i="1" s="1"/>
  <c r="CG700" i="1" s="1"/>
</calcChain>
</file>

<file path=xl/comments1.xml><?xml version="1.0" encoding="utf-8"?>
<comments xmlns="http://schemas.openxmlformats.org/spreadsheetml/2006/main">
  <authors>
    <author>Author</author>
    <author>user</author>
    <author>Mai Nhung</author>
  </authors>
  <commentList>
    <comment ref="C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CẤP QUẢN LÝ M&amp;M  KHÔNG ĐƯƠC HƯỞNG PHỤ
 CẤP THỨ 7
BẢO VỆ KHÔNG HƯỞNG PHỤ CẤP THỨ 7 VÌ LÀM VIỆC ĐỦ THÁNG</t>
        </r>
      </text>
    </comment>
    <comment ref="CE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Thay đổi công thức hàng tháng.</t>
        </r>
      </text>
    </comment>
    <comment ref="CB9" authorId="2" shapeId="0">
      <text>
        <r>
          <rPr>
            <b/>
            <sz val="9"/>
            <color indexed="81"/>
            <rFont val="Tahoma"/>
            <family val="2"/>
          </rPr>
          <t>Mai Nhung:</t>
        </r>
        <r>
          <rPr>
            <sz val="9"/>
            <color indexed="81"/>
            <rFont val="Tahoma"/>
            <family val="2"/>
          </rPr>
          <t xml:space="preserve">
riêng bảo vệ tăng ca chủ nhật xem như tăng thường vì ngày chủ nhật vẫn đi làm đầy đủ</t>
        </r>
      </text>
    </comment>
    <comment ref="B17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VỀ SỚM TỪ 18/1/2021</t>
        </r>
      </text>
    </comment>
    <comment ref="B20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THAI SẢN DC VỀ SỚM TỪ NGÀY 11/5/2021</t>
        </r>
      </text>
    </comment>
    <comment ref="B25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dc về sớm 1 tiếng từ 6/4/2021</t>
        </r>
      </text>
    </comment>
  </commentList>
</comments>
</file>

<file path=xl/sharedStrings.xml><?xml version="1.0" encoding="utf-8"?>
<sst xmlns="http://schemas.openxmlformats.org/spreadsheetml/2006/main" count="17683" uniqueCount="1411">
  <si>
    <t>HH</t>
  </si>
  <si>
    <t>Nghỉ do bị cách ly, phong tỏa, điều trị covid, WFH chỉ được tính từ 50 - 70% lương</t>
  </si>
  <si>
    <t>BẢNG CHẤM CÔNG THÁNG 03/2022</t>
  </si>
  <si>
    <t>Mã số</t>
  </si>
  <si>
    <t>Họ và tên</t>
  </si>
  <si>
    <t>Bộ 
phận</t>
  </si>
  <si>
    <t>Nhóm phúc lợi</t>
  </si>
  <si>
    <t>Ngày nhận việc</t>
  </si>
  <si>
    <t>Ngày phép đầu tháng</t>
  </si>
  <si>
    <t>A</t>
  </si>
  <si>
    <t>D</t>
  </si>
  <si>
    <t>B</t>
  </si>
  <si>
    <t>C</t>
  </si>
  <si>
    <t>Nghỉ chế độ có hưởng lương</t>
  </si>
  <si>
    <t>Nghỉ hưởng 100% lương</t>
  </si>
  <si>
    <t>Nghỉ hưởng 70% 
( hết hàng)</t>
  </si>
  <si>
    <t>Nghỉ thứ 7 hàng tuần</t>
  </si>
  <si>
    <t>Nghỉ phép năm có hưởng lương</t>
  </si>
  <si>
    <t>TỔNG CỘNG NGÀY CÔNG 
(trừ cột nghỉ thứ 7)</t>
  </si>
  <si>
    <t>Giờ làm thêm</t>
  </si>
  <si>
    <t>Hưởng phụ cấp thứ 7 
(Cty cho nghỉ nhưng có vào làm)</t>
  </si>
  <si>
    <t>Số phần cơm tăng ca</t>
  </si>
  <si>
    <t>Tiền phụ cấp làm thứ 7 (KẾ TOÁN TÍNH)</t>
  </si>
  <si>
    <t>Số phép năm còn lại cuối tháng</t>
  </si>
  <si>
    <t>Số tiền cơm ngày CN, Lễ  (KẾ TOÁN TÍNH)</t>
  </si>
  <si>
    <t>mức  phụ cấp thứ bảy/ ngày</t>
  </si>
  <si>
    <t>Tổng số giờ tăng ca</t>
  </si>
  <si>
    <t>Chênh lệch giờ tăng ca vượt mức &gt;4h/ngày + Chủ Nhật + Lễ</t>
  </si>
  <si>
    <t>Tỷ lệ tăng ca bất thường/tổng giờ tăng ca</t>
  </si>
  <si>
    <t>Chênh lệch giờ tăng ca vượt mức &gt;4h/ngày +  Lễ</t>
  </si>
  <si>
    <t>NC</t>
  </si>
  <si>
    <t>TC</t>
  </si>
  <si>
    <t>Ca ngày (Từ 06h00 - 14h00)</t>
  </si>
  <si>
    <t>Ca HC</t>
  </si>
  <si>
    <t>Ca chiều (Từ 14h00 - 22h00)</t>
  </si>
  <si>
    <t>Ca đêm (Từ 22h00 - 06h00)</t>
  </si>
  <si>
    <t>Thường</t>
  </si>
  <si>
    <t>Chủ nhật</t>
  </si>
  <si>
    <t>Ngày lễ</t>
  </si>
  <si>
    <t>ngày</t>
  </si>
  <si>
    <t>giờ</t>
  </si>
  <si>
    <t>lần</t>
  </si>
  <si>
    <t>VNĐ</t>
  </si>
  <si>
    <t>VND</t>
  </si>
  <si>
    <t>%</t>
  </si>
  <si>
    <t>BAN GIÁM ĐỐC TOTAL</t>
  </si>
  <si>
    <t>A001</t>
  </si>
  <si>
    <t>Tống Viết Cường</t>
  </si>
  <si>
    <t>Ban Giám Đốc</t>
  </si>
  <si>
    <t>NT7</t>
  </si>
  <si>
    <t>A1256</t>
  </si>
  <si>
    <t>Trần Quang Minh</t>
  </si>
  <si>
    <t>P</t>
  </si>
  <si>
    <t>A955</t>
  </si>
  <si>
    <t>Đỗ Vũ Anh Thùy</t>
  </si>
  <si>
    <t>A1160</t>
  </si>
  <si>
    <t>Lê Văn Tiến</t>
  </si>
  <si>
    <t>PHÒNG HCNS TOTAL</t>
  </si>
  <si>
    <t>A1144</t>
  </si>
  <si>
    <t>Nguyễn Thị Thanh Thảo</t>
  </si>
  <si>
    <t>HCNS</t>
  </si>
  <si>
    <t>A191</t>
  </si>
  <si>
    <t>Nguyễn Thị Mộng Cầm</t>
  </si>
  <si>
    <t>A428</t>
  </si>
  <si>
    <t>Nguyễn Hồng Nhật</t>
  </si>
  <si>
    <t>A604</t>
  </si>
  <si>
    <t>Lê Thanh Tòng</t>
  </si>
  <si>
    <t>A636</t>
  </si>
  <si>
    <t>Nguyễn Văn Thu</t>
  </si>
  <si>
    <t>A722</t>
  </si>
  <si>
    <t>Vũ Văn Thụ</t>
  </si>
  <si>
    <t>A1345</t>
  </si>
  <si>
    <t>Nguyễn Thanh Nhàn</t>
  </si>
  <si>
    <t>A1083</t>
  </si>
  <si>
    <t>Nguyễn Thùy Linh</t>
  </si>
  <si>
    <t>A1437</t>
  </si>
  <si>
    <t>Phạm Thị Thương</t>
  </si>
  <si>
    <t>A1823</t>
  </si>
  <si>
    <t>Nguyễn Văn Hòa</t>
  </si>
  <si>
    <t>OM</t>
  </si>
  <si>
    <t>A1835</t>
  </si>
  <si>
    <t>Phan Văn Hai</t>
  </si>
  <si>
    <t>A1888</t>
  </si>
  <si>
    <t>Bùi Văn Dỉnh</t>
  </si>
  <si>
    <t>A1926</t>
  </si>
  <si>
    <t>Huỳnh Văn Tư</t>
  </si>
  <si>
    <t>A2047</t>
  </si>
  <si>
    <t>Trương Minh Trúc</t>
  </si>
  <si>
    <t>A1795</t>
  </si>
  <si>
    <t>Ngô Thị Hiền</t>
  </si>
  <si>
    <t>A2055</t>
  </si>
  <si>
    <t>Phạm Thị Nga</t>
  </si>
  <si>
    <t>A2049</t>
  </si>
  <si>
    <t>Huỳnh Lệ Hoa</t>
  </si>
  <si>
    <t>A2108</t>
  </si>
  <si>
    <t>Nguyễn Thiện Minh Thông</t>
  </si>
  <si>
    <t>A2197</t>
  </si>
  <si>
    <t>Nguyễn Thị Ngọc Quyền</t>
  </si>
  <si>
    <t>A2227</t>
  </si>
  <si>
    <t>Kiên Thanh Tùng</t>
  </si>
  <si>
    <t>A2289</t>
  </si>
  <si>
    <t>Trần Thi Mộng Thu</t>
  </si>
  <si>
    <t>PHÒNG TCKT TOTAL</t>
  </si>
  <si>
    <t>A2242</t>
  </si>
  <si>
    <t>Trần Thị Thiên Hương</t>
  </si>
  <si>
    <t>Tài chính kế toán</t>
  </si>
  <si>
    <t>A032</t>
  </si>
  <si>
    <t>Lý Tuệ Vân</t>
  </si>
  <si>
    <t>A1214</t>
  </si>
  <si>
    <t>Lê Thị Quế</t>
  </si>
  <si>
    <t>A1517</t>
  </si>
  <si>
    <t>Nguyễn Thị Tuyết Hồng</t>
  </si>
  <si>
    <t>P5,D5</t>
  </si>
  <si>
    <t>A1959</t>
  </si>
  <si>
    <t>Hoàng Thị Trang</t>
  </si>
  <si>
    <t>A2100</t>
  </si>
  <si>
    <t>Võ Thị Tú Uyên</t>
  </si>
  <si>
    <t>TL</t>
  </si>
  <si>
    <t>A2132</t>
  </si>
  <si>
    <t>Phạm Thị Mai Lan</t>
  </si>
  <si>
    <t>A2236</t>
  </si>
  <si>
    <t>Nguyễn Thị Huệ</t>
  </si>
  <si>
    <t>A2228</t>
  </si>
  <si>
    <t>Phan Mạnh Tường</t>
  </si>
  <si>
    <t>P0</t>
  </si>
  <si>
    <t>PHÒNG KINH DOANH TOTAL</t>
  </si>
  <si>
    <t>A1451</t>
  </si>
  <si>
    <t>Nguyễn Thị Ý Nhi</t>
  </si>
  <si>
    <t>Kinh doanh</t>
  </si>
  <si>
    <t>A1257</t>
  </si>
  <si>
    <t>Dương Thanh Hân</t>
  </si>
  <si>
    <t>A1449</t>
  </si>
  <si>
    <t>Lê Sỹ Lộc</t>
  </si>
  <si>
    <t>A1418</t>
  </si>
  <si>
    <t>Lê Hoàng Hoài Chân</t>
  </si>
  <si>
    <t>P0,D5</t>
  </si>
  <si>
    <t>A1773</t>
  </si>
  <si>
    <t>Huỳnh Thị Thanh Thơ</t>
  </si>
  <si>
    <t>A2034</t>
  </si>
  <si>
    <t>Nguyễn Tuấn Kiệt</t>
  </si>
  <si>
    <t>Kinh Doanh</t>
  </si>
  <si>
    <t>A2036</t>
  </si>
  <si>
    <t>Trần Quang Mạnh</t>
  </si>
  <si>
    <t>A1356</t>
  </si>
  <si>
    <t>Trần Đỗ Quỳnh Thy</t>
  </si>
  <si>
    <t>A2119</t>
  </si>
  <si>
    <t>Hứa Kim Long</t>
  </si>
  <si>
    <t>A2145</t>
  </si>
  <si>
    <t>Trần Ngọc Hưng</t>
  </si>
  <si>
    <t>A2259</t>
  </si>
  <si>
    <t>Lê Hoàng Minh Tân</t>
  </si>
  <si>
    <t>PHÒNG MUA HÀNG TOTAL</t>
  </si>
  <si>
    <t>A1923</t>
  </si>
  <si>
    <t>Phạm Quốc Việt</t>
  </si>
  <si>
    <t>Mua Hàng</t>
  </si>
  <si>
    <t>A003</t>
  </si>
  <si>
    <t>Tống Phước Tiến</t>
  </si>
  <si>
    <t>A1928</t>
  </si>
  <si>
    <t>Nguyễn Đại Thắng</t>
  </si>
  <si>
    <t>A2016</t>
  </si>
  <si>
    <t>Nguyễn Quang Huy</t>
  </si>
  <si>
    <t>R&amp;D XI, SƠN IN TOTAL</t>
  </si>
  <si>
    <t>A042</t>
  </si>
  <si>
    <t>Phạm Hoàng Khanh</t>
  </si>
  <si>
    <t>R&amp;D Xi, Sơn in</t>
  </si>
  <si>
    <t>A771</t>
  </si>
  <si>
    <t>Châu Thành An</t>
  </si>
  <si>
    <t>A826</t>
  </si>
  <si>
    <t>Trần Đình Ngọ</t>
  </si>
  <si>
    <t>A843</t>
  </si>
  <si>
    <t>Dương Vũ Linh</t>
  </si>
  <si>
    <t>R0,D5</t>
  </si>
  <si>
    <t>A1440</t>
  </si>
  <si>
    <t>Nguyễn Bá Hoàng</t>
  </si>
  <si>
    <t>A1491</t>
  </si>
  <si>
    <t>Trần Thành Đạt</t>
  </si>
  <si>
    <t>A1889</t>
  </si>
  <si>
    <t>Trần Văn Thảnh</t>
  </si>
  <si>
    <t>A2084</t>
  </si>
  <si>
    <t>Ngô Đình Tuấn Lạc</t>
  </si>
  <si>
    <t>A2137</t>
  </si>
  <si>
    <t>Phạm Đình Tấn Phát</t>
  </si>
  <si>
    <t>A2122</t>
  </si>
  <si>
    <t>Trần Trung Tín</t>
  </si>
  <si>
    <t>A2285</t>
  </si>
  <si>
    <t>Hồ Trọng Nhân</t>
  </si>
  <si>
    <t>R&amp;D VẬT LIỆU MỚI TOTAL</t>
  </si>
  <si>
    <t>A2245</t>
  </si>
  <si>
    <t>Nguyễn Thị Lệ Giang</t>
  </si>
  <si>
    <t>R&amp;D vật liệu mới</t>
  </si>
  <si>
    <t>A1844</t>
  </si>
  <si>
    <t>Nguyễn Thị Bích Hương</t>
  </si>
  <si>
    <t>PHÒNG KẾ HOẠCH, KHO TOTAL</t>
  </si>
  <si>
    <t>A293</t>
  </si>
  <si>
    <t>Nguyễn Văn Hồng</t>
  </si>
  <si>
    <t>Kế Hoạch, kho</t>
  </si>
  <si>
    <t>A574</t>
  </si>
  <si>
    <t>Hoàng Văn Linh</t>
  </si>
  <si>
    <t>A717</t>
  </si>
  <si>
    <t>Ngô Nhất Linh</t>
  </si>
  <si>
    <t>A1153</t>
  </si>
  <si>
    <t xml:space="preserve">Nguyễn Tuấn Vũ </t>
  </si>
  <si>
    <t>A1168</t>
  </si>
  <si>
    <t>Đinh Thị Thúy Hằng</t>
  </si>
  <si>
    <t>A1387</t>
  </si>
  <si>
    <t>Nguyễn Văn Vẹn</t>
  </si>
  <si>
    <t>A1396</t>
  </si>
  <si>
    <t>Thạch Chí Linh</t>
  </si>
  <si>
    <t>A1493</t>
  </si>
  <si>
    <t>Phan Văn Cương</t>
  </si>
  <si>
    <t>A1507</t>
  </si>
  <si>
    <t>Lê Hải Đăng</t>
  </si>
  <si>
    <t>A1509</t>
  </si>
  <si>
    <t>Lê Minh Quân</t>
  </si>
  <si>
    <t>KH</t>
  </si>
  <si>
    <t>A1511</t>
  </si>
  <si>
    <t>Lê Duy Tuấn</t>
  </si>
  <si>
    <t>A1532</t>
  </si>
  <si>
    <t>Trần Hoàng Sinh</t>
  </si>
  <si>
    <t>A1655</t>
  </si>
  <si>
    <t>Lê Văn Cần</t>
  </si>
  <si>
    <t>A1426</t>
  </si>
  <si>
    <t>Trương Hoài Nhân</t>
  </si>
  <si>
    <t>NV</t>
  </si>
  <si>
    <t>A1677</t>
  </si>
  <si>
    <t>Trần Thanh Quang</t>
  </si>
  <si>
    <t>A1701</t>
  </si>
  <si>
    <t>Từ Công Thanh</t>
  </si>
  <si>
    <t>A1722</t>
  </si>
  <si>
    <t>Lê Tấn Vũ</t>
  </si>
  <si>
    <t>A1792</t>
  </si>
  <si>
    <t>Cao Thị Anh Đào</t>
  </si>
  <si>
    <t>A1809</t>
  </si>
  <si>
    <t>Kim Rạch Tha</t>
  </si>
  <si>
    <t>A1824</t>
  </si>
  <si>
    <t>Nguyễn Thành Thật</t>
  </si>
  <si>
    <t>A1593</t>
  </si>
  <si>
    <t>Bùi Thị Kiều</t>
  </si>
  <si>
    <t>A1895</t>
  </si>
  <si>
    <t>Nguyễn Huy Hoàng</t>
  </si>
  <si>
    <t>A1933</t>
  </si>
  <si>
    <t>Nguyễn Phi Long</t>
  </si>
  <si>
    <t>A1929</t>
  </si>
  <si>
    <t>Lê Kim Thoa</t>
  </si>
  <si>
    <t>A1886</t>
  </si>
  <si>
    <t>Huỳnh Chánh Hiệu</t>
  </si>
  <si>
    <t>A1977</t>
  </si>
  <si>
    <t>Bùi Thị Thuý Liễu</t>
  </si>
  <si>
    <t>A1983</t>
  </si>
  <si>
    <t>Mai Thị Thủy</t>
  </si>
  <si>
    <t>A2101</t>
  </si>
  <si>
    <t>Trần Minh Giang</t>
  </si>
  <si>
    <t>A2110</t>
  </si>
  <si>
    <t>Từ Chí Linh</t>
  </si>
  <si>
    <t>A2115</t>
  </si>
  <si>
    <t>Đinh Tấn Kiệt</t>
  </si>
  <si>
    <t>A2128</t>
  </si>
  <si>
    <t>Nguyễn Thị Lê Nga</t>
  </si>
  <si>
    <t>A2160</t>
  </si>
  <si>
    <t>Nguyễn Thị Như Quỳnh</t>
  </si>
  <si>
    <t>A2169</t>
  </si>
  <si>
    <t>Nguyễn Bá Phúc</t>
  </si>
  <si>
    <t>A2212</t>
  </si>
  <si>
    <t>Trần Huỳnh Tấn</t>
  </si>
  <si>
    <t>A2217</t>
  </si>
  <si>
    <t>Nguyễn Thị Thanh Tuyền</t>
  </si>
  <si>
    <t>A2226</t>
  </si>
  <si>
    <t>Nguyễn Cẩm Tuyền</t>
  </si>
  <si>
    <t>A2234</t>
  </si>
  <si>
    <t>Nguyễn Hữu Trường</t>
  </si>
  <si>
    <t>A2235</t>
  </si>
  <si>
    <t>Phạm Chí Linh</t>
  </si>
  <si>
    <t>A2247</t>
  </si>
  <si>
    <t>Võ Minh Tâm</t>
  </si>
  <si>
    <t>A2244</t>
  </si>
  <si>
    <t>Huỳnh Thị Hoa</t>
  </si>
  <si>
    <t>A2252</t>
  </si>
  <si>
    <t>Nguyễn Phước Huy</t>
  </si>
  <si>
    <t>A2262</t>
  </si>
  <si>
    <t>Nguyễn Ngọc Hiếu</t>
  </si>
  <si>
    <t>A2297</t>
  </si>
  <si>
    <t>Phạm Việt Lộc</t>
  </si>
  <si>
    <t>A2301</t>
  </si>
  <si>
    <t>Trần Anh Kiệt</t>
  </si>
  <si>
    <t>A2307</t>
  </si>
  <si>
    <t>BẢO TRÌ TOTAL</t>
  </si>
  <si>
    <t>A594</t>
  </si>
  <si>
    <t>Nguyễn Viết Lợi</t>
  </si>
  <si>
    <t>Bảo trì</t>
  </si>
  <si>
    <t>A068</t>
  </si>
  <si>
    <t>Nguyễn Văn Phúc</t>
  </si>
  <si>
    <t>A086</t>
  </si>
  <si>
    <t>Nguyễn Tấn Hưng</t>
  </si>
  <si>
    <t>A495</t>
  </si>
  <si>
    <t>Phạm Văn Đủ</t>
  </si>
  <si>
    <t>A754</t>
  </si>
  <si>
    <t>Trần Đăng Huy</t>
  </si>
  <si>
    <t>A807</t>
  </si>
  <si>
    <t>Nguyễn Văn Lơn</t>
  </si>
  <si>
    <t>A840</t>
  </si>
  <si>
    <t>Ngô Trọng Thảo</t>
  </si>
  <si>
    <t>A1126</t>
  </si>
  <si>
    <t>Dương Văn Trí</t>
  </si>
  <si>
    <t>A1149</t>
  </si>
  <si>
    <t>Đặng Thanh Sang</t>
  </si>
  <si>
    <t>A1280</t>
  </si>
  <si>
    <t>Nguyễn Ngọc Giào</t>
  </si>
  <si>
    <t>A1442</t>
  </si>
  <si>
    <t>Đỗ Thành Tài</t>
  </si>
  <si>
    <t>A1419</t>
  </si>
  <si>
    <t>Nguyễn Đình Duyệt</t>
  </si>
  <si>
    <t>A1522</t>
  </si>
  <si>
    <t>Nguyễn Ngọc Danh</t>
  </si>
  <si>
    <t>A1714</t>
  </si>
  <si>
    <t>Trương Tuấn Anh</t>
  </si>
  <si>
    <t>Bảo Trì</t>
  </si>
  <si>
    <t>A1717</t>
  </si>
  <si>
    <t>Nguyễn Hoàng Vỵ</t>
  </si>
  <si>
    <t>A1919</t>
  </si>
  <si>
    <t>Phan Xuân Kim</t>
  </si>
  <si>
    <t>A899</t>
  </si>
  <si>
    <t>Nguyễn Văn Đương</t>
  </si>
  <si>
    <t>A1939</t>
  </si>
  <si>
    <t>Trương Quang Khải</t>
  </si>
  <si>
    <t>A2041</t>
  </si>
  <si>
    <t>Lê Văn Vũ</t>
  </si>
  <si>
    <t>A2213</t>
  </si>
  <si>
    <t>Nguyễn Hữu Mạnh</t>
  </si>
  <si>
    <t>A2214</t>
  </si>
  <si>
    <t>Nguyễn Hữu Kiên</t>
  </si>
  <si>
    <t>A2276</t>
  </si>
  <si>
    <t>Nguyễn Trọng Tuyền</t>
  </si>
  <si>
    <t>QMS TOTAL</t>
  </si>
  <si>
    <t>A1148</t>
  </si>
  <si>
    <t>Ngô Thanh Thủy</t>
  </si>
  <si>
    <t>QMS</t>
  </si>
  <si>
    <t>A1637</t>
  </si>
  <si>
    <t>Trương Mỹ Phụng</t>
  </si>
  <si>
    <t>A1675</t>
  </si>
  <si>
    <t>Võ Thị Ngọc Dung</t>
  </si>
  <si>
    <t>R0,P5</t>
  </si>
  <si>
    <t>PHÒNG KỸ THUẬT TOTAL</t>
  </si>
  <si>
    <t>A1353</t>
  </si>
  <si>
    <t>Hà Vi Huynh</t>
  </si>
  <si>
    <t>Phòng Kỹ Thuật</t>
  </si>
  <si>
    <t>A800</t>
  </si>
  <si>
    <t>Trần Hoàng Thắng</t>
  </si>
  <si>
    <t>A1439</t>
  </si>
  <si>
    <t>Nguyễn Hữu Khương</t>
  </si>
  <si>
    <t>A1278</t>
  </si>
  <si>
    <t>Nguyễn Võ Sơn Trà</t>
  </si>
  <si>
    <t>A232</t>
  </si>
  <si>
    <t>Lê Thanh Sang</t>
  </si>
  <si>
    <t>A596</t>
  </si>
  <si>
    <t>A1188</t>
  </si>
  <si>
    <t>Huỳnh Thanh Vũ</t>
  </si>
  <si>
    <t>A1245</t>
  </si>
  <si>
    <t>Lê Tấn Thanh</t>
  </si>
  <si>
    <t>A1560</t>
  </si>
  <si>
    <t>Lê Tấn Tâm</t>
  </si>
  <si>
    <t>A1246</t>
  </si>
  <si>
    <t>Lê Minh Tiến</t>
  </si>
  <si>
    <t>A2021</t>
  </si>
  <si>
    <t>Phan Mạnh Đình</t>
  </si>
  <si>
    <t>A1993</t>
  </si>
  <si>
    <t>Phạm Phúc Hậu</t>
  </si>
  <si>
    <t>A2058</t>
  </si>
  <si>
    <t>Nguyễn Thái Công</t>
  </si>
  <si>
    <t>A2065</t>
  </si>
  <si>
    <t>Triệu Quang Ngọc</t>
  </si>
  <si>
    <t>A2071</t>
  </si>
  <si>
    <t>Nguyễn Chí Tâm</t>
  </si>
  <si>
    <t>A2112</t>
  </si>
  <si>
    <t>Phạm Minh Mẫn</t>
  </si>
  <si>
    <t>A2123</t>
  </si>
  <si>
    <t>Võ Trung Chánh</t>
  </si>
  <si>
    <t>QA/QC TOTAL</t>
  </si>
  <si>
    <t>QA/QC XƯỞNG 1</t>
  </si>
  <si>
    <t>A326</t>
  </si>
  <si>
    <t>Nguyễn Lê Thọ</t>
  </si>
  <si>
    <t>QA/QC</t>
  </si>
  <si>
    <t>A839</t>
  </si>
  <si>
    <t>Cao Thị Hoài Nhi</t>
  </si>
  <si>
    <t>A1025</t>
  </si>
  <si>
    <t>Phạm Thị Ngọc Ánh</t>
  </si>
  <si>
    <t>A1159</t>
  </si>
  <si>
    <t>Đinh Thị Hoàng Lan</t>
  </si>
  <si>
    <t>A1300</t>
  </si>
  <si>
    <t>Nguyễn Lê Tường Vi</t>
  </si>
  <si>
    <t>A1316</t>
  </si>
  <si>
    <t>Đặng Sĩ Liêm</t>
  </si>
  <si>
    <t>A1695</t>
  </si>
  <si>
    <t>Huỳnh Vũ Ý Nhi</t>
  </si>
  <si>
    <t>A1705</t>
  </si>
  <si>
    <t>Slển Thanh Kiên</t>
  </si>
  <si>
    <t>A1711</t>
  </si>
  <si>
    <t>Trần Thị Lệ Quân</t>
  </si>
  <si>
    <t>A1801</t>
  </si>
  <si>
    <t>Ha Sa Nah</t>
  </si>
  <si>
    <t>A1914</t>
  </si>
  <si>
    <t>Nguyễn Tấn Đông</t>
  </si>
  <si>
    <t>A1930</t>
  </si>
  <si>
    <t>Nguyễn Gia Bảo</t>
  </si>
  <si>
    <t>A963</t>
  </si>
  <si>
    <t>Hoàng Thị Bé</t>
  </si>
  <si>
    <t>A1984</t>
  </si>
  <si>
    <t>Nguyễn Thị Mỹ Linh</t>
  </si>
  <si>
    <t>A2039</t>
  </si>
  <si>
    <t>Hoàng Thị Thanh Trúc</t>
  </si>
  <si>
    <t>A2099</t>
  </si>
  <si>
    <t>Nguyễn Thị Hữu Nghi</t>
  </si>
  <si>
    <t>RR5</t>
  </si>
  <si>
    <t>A2146</t>
  </si>
  <si>
    <t>Võ Lương Duyên</t>
  </si>
  <si>
    <t>A2261</t>
  </si>
  <si>
    <t>Nguyễn Hữu Đức</t>
  </si>
  <si>
    <t>A2249</t>
  </si>
  <si>
    <t>Nguyễn Văn Thái</t>
  </si>
  <si>
    <t>A2238</t>
  </si>
  <si>
    <t>Trần Văn Linh</t>
  </si>
  <si>
    <t>A2243</t>
  </si>
  <si>
    <t>Nguyễn Thị Xuân</t>
  </si>
  <si>
    <t>A2258</t>
  </si>
  <si>
    <t>Nguyễn Chí Tín</t>
  </si>
  <si>
    <t>IQC-OQC</t>
  </si>
  <si>
    <t>A310</t>
  </si>
  <si>
    <t>Phạm Thị Bông</t>
  </si>
  <si>
    <t>A1460</t>
  </si>
  <si>
    <t>Nguyễn Thị Thanh Thanh</t>
  </si>
  <si>
    <t>A2191</t>
  </si>
  <si>
    <t>Đinh Sơn Tùng</t>
  </si>
  <si>
    <t>A2218</t>
  </si>
  <si>
    <t>Ngô Hồng Trúc</t>
  </si>
  <si>
    <t>QC XƯỞNG 2</t>
  </si>
  <si>
    <t>A211</t>
  </si>
  <si>
    <t>A120</t>
  </si>
  <si>
    <t>Bùi Thị Kim Liên</t>
  </si>
  <si>
    <t>A1124</t>
  </si>
  <si>
    <t>Ngô Thị Kim Hân</t>
  </si>
  <si>
    <t>A061</t>
  </si>
  <si>
    <t>Đỗ Thị Thanh Thảo</t>
  </si>
  <si>
    <t>A144</t>
  </si>
  <si>
    <t>Bùi Thị Bòn</t>
  </si>
  <si>
    <t>A336</t>
  </si>
  <si>
    <t>Dương Văn Minh Thanh</t>
  </si>
  <si>
    <t>A666</t>
  </si>
  <si>
    <t>Trần Thị Ngọc Hạnh</t>
  </si>
  <si>
    <t>A911</t>
  </si>
  <si>
    <t>Bùi Thị Lụa</t>
  </si>
  <si>
    <t>A928</t>
  </si>
  <si>
    <t>Huỳnh Thị Diễm</t>
  </si>
  <si>
    <t>A946</t>
  </si>
  <si>
    <t>Đoàn Huỳnh Như</t>
  </si>
  <si>
    <t>A1061</t>
  </si>
  <si>
    <t>Võ Minh Kiệt</t>
  </si>
  <si>
    <t>A1244</t>
  </si>
  <si>
    <t>Nguyễn Thị Tú Quyên</t>
  </si>
  <si>
    <t>A1463</t>
  </si>
  <si>
    <t>Võ Thị Thu Thủy</t>
  </si>
  <si>
    <t>A1464</t>
  </si>
  <si>
    <t>Tô Dương Thanh</t>
  </si>
  <si>
    <t>A1642</t>
  </si>
  <si>
    <t>Phan Thị Anh Đào</t>
  </si>
  <si>
    <t>A1076</t>
  </si>
  <si>
    <t>Nguyễn Thành Lâm</t>
  </si>
  <si>
    <t>A1374</t>
  </si>
  <si>
    <t>Nguyễn Hoàng Phúc</t>
  </si>
  <si>
    <t>A1736</t>
  </si>
  <si>
    <t>Phạm Thu Ngân</t>
  </si>
  <si>
    <t>A1813</t>
  </si>
  <si>
    <t>Lê Minh Thành</t>
  </si>
  <si>
    <t>A1913</t>
  </si>
  <si>
    <t>Nguyễn Ngọc Linh</t>
  </si>
  <si>
    <t>A1945</t>
  </si>
  <si>
    <t>Thạch Đà Ra</t>
  </si>
  <si>
    <t>A1666</t>
  </si>
  <si>
    <t>Nguyễn Thị Cẩm Nhiên</t>
  </si>
  <si>
    <t>A2050</t>
  </si>
  <si>
    <t>Dương Trúc Linh</t>
  </si>
  <si>
    <t>A2067</t>
  </si>
  <si>
    <t>A2070</t>
  </si>
  <si>
    <t>Phạm Minh Tính</t>
  </si>
  <si>
    <t>A2080</t>
  </si>
  <si>
    <t>Nguyễn Kim Anh</t>
  </si>
  <si>
    <t>A2063</t>
  </si>
  <si>
    <t>Nguyễn Hồng Phương Uyên</t>
  </si>
  <si>
    <t>A2064</t>
  </si>
  <si>
    <t>Nguyễn Thị Kim Ngân</t>
  </si>
  <si>
    <t>A2089</t>
  </si>
  <si>
    <t>Lê Quốc Khái</t>
  </si>
  <si>
    <t>A2200</t>
  </si>
  <si>
    <t>Trần Kim Hiếu</t>
  </si>
  <si>
    <t>A2209</t>
  </si>
  <si>
    <t>Nguyễn Quang Nhựt</t>
  </si>
  <si>
    <t>A2204</t>
  </si>
  <si>
    <t>Lê Nhĩ Khang</t>
  </si>
  <si>
    <t>A2202</t>
  </si>
  <si>
    <t>A2251</t>
  </si>
  <si>
    <t>Nguyễn Chí Dững</t>
  </si>
  <si>
    <t>A2255</t>
  </si>
  <si>
    <t>Nguyễn Xuân Quang</t>
  </si>
  <si>
    <t>A2260</t>
  </si>
  <si>
    <t>Nguyễn Tấn Đạt</t>
  </si>
  <si>
    <t>A2253</t>
  </si>
  <si>
    <t>Hoàng Thị Bưởi</t>
  </si>
  <si>
    <t>A2254</t>
  </si>
  <si>
    <t>Huỳnh Thị Thanh Thảo</t>
  </si>
  <si>
    <t>A2287</t>
  </si>
  <si>
    <t>Nguyễn Thị Kim Lý</t>
  </si>
  <si>
    <t>A2288</t>
  </si>
  <si>
    <t>Huỳnh Quang Qui</t>
  </si>
  <si>
    <t>A2292</t>
  </si>
  <si>
    <t>Phan Tài Ngân</t>
  </si>
  <si>
    <t>A2300</t>
  </si>
  <si>
    <t>Lê Toàn Thắng</t>
  </si>
  <si>
    <t>QC ÉP NHỰA</t>
  </si>
  <si>
    <t>A021</t>
  </si>
  <si>
    <t>Cao Thị Kim Thu</t>
  </si>
  <si>
    <t>A518</t>
  </si>
  <si>
    <t>Trần Thị Thắm</t>
  </si>
  <si>
    <t>A960</t>
  </si>
  <si>
    <t>Dương Thị Diệu Hiền</t>
  </si>
  <si>
    <t>A967</t>
  </si>
  <si>
    <t>Nguyễn Thị Kiều Trang</t>
  </si>
  <si>
    <t>A987</t>
  </si>
  <si>
    <t>Lê Thị Thu Trang</t>
  </si>
  <si>
    <t>A1128</t>
  </si>
  <si>
    <t>Trần Thị Cẩm Tú</t>
  </si>
  <si>
    <t>NTS TỪ 7/3/2022 ĐẾN 7/9/2022</t>
  </si>
  <si>
    <t>QC XI MẠ X1</t>
  </si>
  <si>
    <t>A309</t>
  </si>
  <si>
    <t>Nguyễn Thị Trang</t>
  </si>
  <si>
    <t>A471</t>
  </si>
  <si>
    <t>Trần Duy Lâm</t>
  </si>
  <si>
    <t>A698</t>
  </si>
  <si>
    <t>Tô Thị Mỹ Trang</t>
  </si>
  <si>
    <t>A886</t>
  </si>
  <si>
    <t>Nguyễn Thị Nhi</t>
  </si>
  <si>
    <t>A1100</t>
  </si>
  <si>
    <t>Phạm Thị Trúc Ly</t>
  </si>
  <si>
    <t>A1340</t>
  </si>
  <si>
    <t>Phạm Thị Ngọc Huyền</t>
  </si>
  <si>
    <t>A1382</t>
  </si>
  <si>
    <t>Nguyễn Thị Kim Châu</t>
  </si>
  <si>
    <t>A1407</t>
  </si>
  <si>
    <t>Trần Thị Bích Trâm</t>
  </si>
  <si>
    <t>A1457</t>
  </si>
  <si>
    <t>Bùi Thị Thanh Hà</t>
  </si>
  <si>
    <t>A1459</t>
  </si>
  <si>
    <t>Phạm Thanh Nhật Hào</t>
  </si>
  <si>
    <t>A1467</t>
  </si>
  <si>
    <t>Ngô Thị Thanh Thảo</t>
  </si>
  <si>
    <t>A1573</t>
  </si>
  <si>
    <t>Lê Xuân Bằng</t>
  </si>
  <si>
    <t>A1681</t>
  </si>
  <si>
    <t>Trương Thị Mỹ Hạnh</t>
  </si>
  <si>
    <t>A1682</t>
  </si>
  <si>
    <t>Nguyễn Ngọc Lan</t>
  </si>
  <si>
    <t>A1716</t>
  </si>
  <si>
    <t>Trương Di Đan</t>
  </si>
  <si>
    <t>A1965</t>
  </si>
  <si>
    <t>Lê Long Kim Xuân</t>
  </si>
  <si>
    <t>A1859</t>
  </si>
  <si>
    <t>Đỗ Thị Ngọc Dung</t>
  </si>
  <si>
    <t>A2097</t>
  </si>
  <si>
    <t>Nguyễn Thị Kiều Oanh</t>
  </si>
  <si>
    <t>A2109</t>
  </si>
  <si>
    <t>Nguyễn Hải Tùng</t>
  </si>
  <si>
    <t>A2190</t>
  </si>
  <si>
    <t>Nguyễn Minh Tiến</t>
  </si>
  <si>
    <t>A2172</t>
  </si>
  <si>
    <t>Phan Thị Kim Tiền</t>
  </si>
  <si>
    <t>A2198</t>
  </si>
  <si>
    <t>Lê Văn Chít</t>
  </si>
  <si>
    <t>A2219</t>
  </si>
  <si>
    <t>Lê Nhật Quan</t>
  </si>
  <si>
    <t>A2220</t>
  </si>
  <si>
    <t>Dương Quốc Vương</t>
  </si>
  <si>
    <t>A2229</t>
  </si>
  <si>
    <t>Vi Thành Phước</t>
  </si>
  <si>
    <t>A2239</t>
  </si>
  <si>
    <t>Đặng Thị Mỹ Duyên</t>
  </si>
  <si>
    <t>A2267</t>
  </si>
  <si>
    <t>Trần Phát Triển</t>
  </si>
  <si>
    <t>A2270</t>
  </si>
  <si>
    <t>Nguyễn Văn Quốc</t>
  </si>
  <si>
    <t>A2278</t>
  </si>
  <si>
    <t>Lâm Bội Ngọc</t>
  </si>
  <si>
    <t>A2272</t>
  </si>
  <si>
    <t>Huỳnh Thị Tuyết Trâm</t>
  </si>
  <si>
    <t>A2274</t>
  </si>
  <si>
    <t>Hồ Thanh Toàn</t>
  </si>
  <si>
    <t>REGALO</t>
  </si>
  <si>
    <t>A1483</t>
  </si>
  <si>
    <t>Nguyễn Trọng Nghĩa</t>
  </si>
  <si>
    <t>A1723</t>
  </si>
  <si>
    <t>Đàm Thị Phương</t>
  </si>
  <si>
    <t>A1782</t>
  </si>
  <si>
    <t>Nguyễn Thị Yến Như</t>
  </si>
  <si>
    <t>A1894</t>
  </si>
  <si>
    <t>Đỗ Thị Ngọc Nữ</t>
  </si>
  <si>
    <t>A1900</t>
  </si>
  <si>
    <t>Phạm Thanh Toàn</t>
  </si>
  <si>
    <t>A1925</t>
  </si>
  <si>
    <t>Nguyễn Thị Cẩm Tiên</t>
  </si>
  <si>
    <t>A1597</t>
  </si>
  <si>
    <t>Trần Ngọc Yến</t>
  </si>
  <si>
    <t>A2086</t>
  </si>
  <si>
    <t>Phan Thị Thúy Trúc</t>
  </si>
  <si>
    <t>A2152</t>
  </si>
  <si>
    <t>Trần Thị Ngân</t>
  </si>
  <si>
    <t>A2162</t>
  </si>
  <si>
    <t>Lê Xuân Hương</t>
  </si>
  <si>
    <t>A2230</t>
  </si>
  <si>
    <t>Nguyễn Hồ Minh Đức</t>
  </si>
  <si>
    <t>A2231</t>
  </si>
  <si>
    <t>Nguyễn Thị Trúc Ngân</t>
  </si>
  <si>
    <t>A2233</t>
  </si>
  <si>
    <t>Nguyễn Thị Thu Hồng</t>
  </si>
  <si>
    <t>A2273</t>
  </si>
  <si>
    <t>Đặng Thị Ngọc Hạnh</t>
  </si>
  <si>
    <t>A2279</t>
  </si>
  <si>
    <t>Nguyễn Thị Mỹ Xuyên</t>
  </si>
  <si>
    <t>A2286</t>
  </si>
  <si>
    <t>Nguyễn Thị Phương Đài</t>
  </si>
  <si>
    <t>QA SAMSUNG</t>
  </si>
  <si>
    <t>A507</t>
  </si>
  <si>
    <t>Đào Tấn Trung</t>
  </si>
  <si>
    <t>QC SƠN IN</t>
  </si>
  <si>
    <t>A231</t>
  </si>
  <si>
    <t>Trần Thị Phường</t>
  </si>
  <si>
    <t>NTS</t>
  </si>
  <si>
    <t>A1669</t>
  </si>
  <si>
    <t>Nguyễn Văn Ân</t>
  </si>
  <si>
    <t>A1841</t>
  </si>
  <si>
    <t>Nguyễn Thị Đẹp</t>
  </si>
  <si>
    <t>A1948</t>
  </si>
  <si>
    <t>Phan Thị Thùy Duy</t>
  </si>
  <si>
    <t>A2102</t>
  </si>
  <si>
    <t>Trần Thị Yến Nhi</t>
  </si>
  <si>
    <t>A2189</t>
  </si>
  <si>
    <t>Lê Gia Huy</t>
  </si>
  <si>
    <t>QC VĨNH PHÚC</t>
  </si>
  <si>
    <t>A2051</t>
  </si>
  <si>
    <t>Nguyễn Thị Hồng</t>
  </si>
  <si>
    <t>A2246</t>
  </si>
  <si>
    <t>Đinh Thị Len</t>
  </si>
  <si>
    <t>KHUÔN - GÁ TOTAL</t>
  </si>
  <si>
    <t>QUẢN ĐỐC</t>
  </si>
  <si>
    <t>A573</t>
  </si>
  <si>
    <t>Trần Kim Phú</t>
  </si>
  <si>
    <t>Xưởng I</t>
  </si>
  <si>
    <t>KHUÔN TOTAL</t>
  </si>
  <si>
    <t>THIẾT KẾ KHUÔN TOTAL</t>
  </si>
  <si>
    <t>A599</t>
  </si>
  <si>
    <t>Đỗ Thành Nhân</t>
  </si>
  <si>
    <t>Khuôn</t>
  </si>
  <si>
    <t>A1161</t>
  </si>
  <si>
    <t>Nguyễn Duy Dũng</t>
  </si>
  <si>
    <t>A1370</t>
  </si>
  <si>
    <t>Nguyễn Thanh Phương</t>
  </si>
  <si>
    <t>A1698</t>
  </si>
  <si>
    <t>Nguyễn Hữu Lầu</t>
  </si>
  <si>
    <t>A1798</t>
  </si>
  <si>
    <t>Huỳnh Việt Khương</t>
  </si>
  <si>
    <t>A1981</t>
  </si>
  <si>
    <t>Lê Đình Toàn</t>
  </si>
  <si>
    <t>A2116</t>
  </si>
  <si>
    <t>Phan Quốc Bửu</t>
  </si>
  <si>
    <t>A2127</t>
  </si>
  <si>
    <t>Nguyễn Quốc Huy</t>
  </si>
  <si>
    <t>LẬP TRÌNH VÀ VẬN HÀNH CNC TOTAL</t>
  </si>
  <si>
    <t>A2199</t>
  </si>
  <si>
    <t>Dương Ngọc Trí</t>
  </si>
  <si>
    <t>A785</t>
  </si>
  <si>
    <t>Hoàng Minh Ngọc</t>
  </si>
  <si>
    <t>A821</t>
  </si>
  <si>
    <t>Nguyễn Tuấn Vũ</t>
  </si>
  <si>
    <t>A982</t>
  </si>
  <si>
    <t>Nguyễn Hoàng Tuấn</t>
  </si>
  <si>
    <t>A1237</t>
  </si>
  <si>
    <t>Nguyễn Hồng Phát</t>
  </si>
  <si>
    <t>A1441</t>
  </si>
  <si>
    <t>Trần Như Ý</t>
  </si>
  <si>
    <t>A1519</t>
  </si>
  <si>
    <t>Nguyễn Tấn Lộc</t>
  </si>
  <si>
    <t>A1520</t>
  </si>
  <si>
    <t>Võ Duy Ngọc</t>
  </si>
  <si>
    <t>A1574</t>
  </si>
  <si>
    <t>Lâm Trung Trí</t>
  </si>
  <si>
    <t>A1624</t>
  </si>
  <si>
    <t>Lê Quốc Hải</t>
  </si>
  <si>
    <t>A1884</t>
  </si>
  <si>
    <t>Phan Đăng Trình</t>
  </si>
  <si>
    <t>A1935</t>
  </si>
  <si>
    <t>Nguyễn Bùi Hồng Mộng</t>
  </si>
  <si>
    <t>A1998</t>
  </si>
  <si>
    <t>Phạm Hồng Hải</t>
  </si>
  <si>
    <t>A2023</t>
  </si>
  <si>
    <t>Võ Xuân Phước</t>
  </si>
  <si>
    <t>A2040</t>
  </si>
  <si>
    <t>Nguyễn Ngọc Thiện</t>
  </si>
  <si>
    <t>A2062</t>
  </si>
  <si>
    <t>Phạm Hoàng Minh</t>
  </si>
  <si>
    <t>A2085</t>
  </si>
  <si>
    <t>Phạm Văn Huyện</t>
  </si>
  <si>
    <t>A2195</t>
  </si>
  <si>
    <t>Nguyễn Minh Hiền</t>
  </si>
  <si>
    <t>A2211</t>
  </si>
  <si>
    <t>Nguyễn Thiện Chí</t>
  </si>
  <si>
    <t>A2215</t>
  </si>
  <si>
    <t>Ôn Phú Quí</t>
  </si>
  <si>
    <t>A2216</t>
  </si>
  <si>
    <t>Phan Thanh Phong</t>
  </si>
  <si>
    <t>A2250</t>
  </si>
  <si>
    <t>Phan Thanh Minh</t>
  </si>
  <si>
    <t>LẮP RÁP KHUÔN TOTAL</t>
  </si>
  <si>
    <t>A600</t>
  </si>
  <si>
    <t>Võ Minh Tuân</t>
  </si>
  <si>
    <t>A852</t>
  </si>
  <si>
    <t>Nguyễn Văn Thật</t>
  </si>
  <si>
    <t>A1089</t>
  </si>
  <si>
    <t>Thái Khắc Thiện</t>
  </si>
  <si>
    <t>A1480</t>
  </si>
  <si>
    <t>Hoàng Trọng Vinh</t>
  </si>
  <si>
    <t>A1494</t>
  </si>
  <si>
    <t>Nguyễn Ái Hậu</t>
  </si>
  <si>
    <t>A1611</t>
  </si>
  <si>
    <t>Phan Phú Hậu</t>
  </si>
  <si>
    <t>A1612</t>
  </si>
  <si>
    <t>Võ Thanh Giàu</t>
  </si>
  <si>
    <t>A1613</t>
  </si>
  <si>
    <t>Huỳnh Phước Hậu</t>
  </si>
  <si>
    <t>A1662</t>
  </si>
  <si>
    <t>Nguyễn Thị Diễm My</t>
  </si>
  <si>
    <t>A1692</t>
  </si>
  <si>
    <t>Võ Thị Mỹ Linh</t>
  </si>
  <si>
    <t>A1853</t>
  </si>
  <si>
    <t>A1877</t>
  </si>
  <si>
    <t>Lê Thị Thanh Thanh</t>
  </si>
  <si>
    <t>A1709</t>
  </si>
  <si>
    <t>Hoàng Thị Cẩm Lan</t>
  </si>
  <si>
    <t>A1987</t>
  </si>
  <si>
    <t>Trần Thị Kiều Oanh</t>
  </si>
  <si>
    <t>A2010</t>
  </si>
  <si>
    <t>Lê Kiều My</t>
  </si>
  <si>
    <t>A2104</t>
  </si>
  <si>
    <t>Nguyễn Văn Thuận</t>
  </si>
  <si>
    <t>A2118</t>
  </si>
  <si>
    <t>Nguyễn Thị Ngọc Nhi</t>
  </si>
  <si>
    <t>A2180</t>
  </si>
  <si>
    <t>Trần Hồng Thắm</t>
  </si>
  <si>
    <t>A2263</t>
  </si>
  <si>
    <t>Nguyễn Thị Hà</t>
  </si>
  <si>
    <t>A2264</t>
  </si>
  <si>
    <t>Nguyễn Thị Thu Hà</t>
  </si>
  <si>
    <t>A2265</t>
  </si>
  <si>
    <t>Trương Thị Minh Trang</t>
  </si>
  <si>
    <t>A2269</t>
  </si>
  <si>
    <t>Lê Thị Kim Oanh</t>
  </si>
  <si>
    <t>A2268</t>
  </si>
  <si>
    <t>Nguyễn Thanh Quốc Dương</t>
  </si>
  <si>
    <t>A2282</t>
  </si>
  <si>
    <t>Nguyễn Tiểu My</t>
  </si>
  <si>
    <t>A2291</t>
  </si>
  <si>
    <t>Nguyễn Thị Bích Trâm</t>
  </si>
  <si>
    <t>GÁ TOTAL</t>
  </si>
  <si>
    <t>A1691</t>
  </si>
  <si>
    <t>Nguyễn Thị Thắm</t>
  </si>
  <si>
    <t>GÁ</t>
  </si>
  <si>
    <t>A087</t>
  </si>
  <si>
    <t>Đoàn Văn Cường</t>
  </si>
  <si>
    <t>A093</t>
  </si>
  <si>
    <t>Trần Văn Đông</t>
  </si>
  <si>
    <t>A858</t>
  </si>
  <si>
    <t>Huỳnh Ngọc Độ</t>
  </si>
  <si>
    <t>A1275</t>
  </si>
  <si>
    <t>Nguyễn Minh Sử</t>
  </si>
  <si>
    <t>A1252</t>
  </si>
  <si>
    <t>Nguyễn Văn Long</t>
  </si>
  <si>
    <t>A817</t>
  </si>
  <si>
    <t>Nguyễn Hùng Ngọc</t>
  </si>
  <si>
    <t>A1486</t>
  </si>
  <si>
    <t>Nguyễn Cán</t>
  </si>
  <si>
    <t>A1492</t>
  </si>
  <si>
    <t>Nguyễn An Phú</t>
  </si>
  <si>
    <t>A1501</t>
  </si>
  <si>
    <t>Võ Duy Tân</t>
  </si>
  <si>
    <t>A1547</t>
  </si>
  <si>
    <t>Hoàng Tiến Thịnh</t>
  </si>
  <si>
    <t>A1510</t>
  </si>
  <si>
    <t>A2015</t>
  </si>
  <si>
    <t>Đoàn Thế Ngọc</t>
  </si>
  <si>
    <t>A2001</t>
  </si>
  <si>
    <t>Phạm Văn Hải</t>
  </si>
  <si>
    <t>A2029</t>
  </si>
  <si>
    <t>Huỳnh Văn Linh</t>
  </si>
  <si>
    <t>A2077</t>
  </si>
  <si>
    <t>Lê Minh Quý</t>
  </si>
  <si>
    <t>A2090</t>
  </si>
  <si>
    <t>Hà Công Minh Tùng</t>
  </si>
  <si>
    <t>A2098</t>
  </si>
  <si>
    <t>Trần Minh Tâm</t>
  </si>
  <si>
    <t>XƯỞNG 1 TOTAL</t>
  </si>
  <si>
    <t xml:space="preserve">QUẢN ĐỐC XƯỞNG </t>
  </si>
  <si>
    <t>A2105</t>
  </si>
  <si>
    <t>Hồ Anh Dũng</t>
  </si>
  <si>
    <t xml:space="preserve">Bộ phận Ép Nhựa TOTAL </t>
  </si>
  <si>
    <t>A1162</t>
  </si>
  <si>
    <t>Lê Đình Bơ</t>
  </si>
  <si>
    <t>Ép nhựa</t>
  </si>
  <si>
    <t>A080</t>
  </si>
  <si>
    <t>Trần Minh Thuận</t>
  </si>
  <si>
    <t>A084</t>
  </si>
  <si>
    <t>Trần Kim Thoa</t>
  </si>
  <si>
    <t>A105</t>
  </si>
  <si>
    <t>Trần Thị Diệp</t>
  </si>
  <si>
    <t>A145</t>
  </si>
  <si>
    <t>Bùi Thị Linh</t>
  </si>
  <si>
    <t>A148</t>
  </si>
  <si>
    <t>Huỳnh Thị Châu</t>
  </si>
  <si>
    <t>A193</t>
  </si>
  <si>
    <t>Trần Thị Diệu</t>
  </si>
  <si>
    <t>A272</t>
  </si>
  <si>
    <t>Võ Minh Vân</t>
  </si>
  <si>
    <t>A417</t>
  </si>
  <si>
    <t>Lê Thanh Tùng</t>
  </si>
  <si>
    <t>A433</t>
  </si>
  <si>
    <t>Ngô Văn Thương</t>
  </si>
  <si>
    <t>A435</t>
  </si>
  <si>
    <t>Châu Thanh Kiệt</t>
  </si>
  <si>
    <t>A439</t>
  </si>
  <si>
    <t>Huỳnh Thị Kiều</t>
  </si>
  <si>
    <t>A440</t>
  </si>
  <si>
    <t>Lâm Quốc Phong</t>
  </si>
  <si>
    <t>A477</t>
  </si>
  <si>
    <t>Trần Văn Mến</t>
  </si>
  <si>
    <t>A501</t>
  </si>
  <si>
    <t>Phạm Văn Xuyên</t>
  </si>
  <si>
    <t>A504</t>
  </si>
  <si>
    <t>Hồ Quốc Thành</t>
  </si>
  <si>
    <t>A510</t>
  </si>
  <si>
    <t>Nguyễn Ngọc Cần</t>
  </si>
  <si>
    <t>A514</t>
  </si>
  <si>
    <t>Đỗ Thị Kim Pho</t>
  </si>
  <si>
    <t>A542</t>
  </si>
  <si>
    <t>Tăng Mộc Nguyên</t>
  </si>
  <si>
    <t>A648</t>
  </si>
  <si>
    <t>Bùi Văn Tài</t>
  </si>
  <si>
    <t>A658</t>
  </si>
  <si>
    <t>Đặng Ngọc Hân</t>
  </si>
  <si>
    <t>A663</t>
  </si>
  <si>
    <t>Trần Thị Cúc</t>
  </si>
  <si>
    <t>A673</t>
  </si>
  <si>
    <t>Phan Trí Cường</t>
  </si>
  <si>
    <t>A702</t>
  </si>
  <si>
    <t>Lê Tùng Quân</t>
  </si>
  <si>
    <t>A703</t>
  </si>
  <si>
    <t>Nguyễn Văn Danh</t>
  </si>
  <si>
    <t>A726</t>
  </si>
  <si>
    <t>Phan Thị Mỹ Trinh</t>
  </si>
  <si>
    <t>A733</t>
  </si>
  <si>
    <t>Trương Văn Hải</t>
  </si>
  <si>
    <t>A761</t>
  </si>
  <si>
    <t>Nguyễn Nhật Trường</t>
  </si>
  <si>
    <t>A848</t>
  </si>
  <si>
    <t>Thị Mỹ Tho</t>
  </si>
  <si>
    <t>A933</t>
  </si>
  <si>
    <t>Nguyễn Minh Mẫn</t>
  </si>
  <si>
    <t>A944</t>
  </si>
  <si>
    <t>Nguyễn Văn Tuấn</t>
  </si>
  <si>
    <t>A1016</t>
  </si>
  <si>
    <t>Trần Thiên Tân</t>
  </si>
  <si>
    <t>A1074</t>
  </si>
  <si>
    <t>Nguyễn Tuấn Anh</t>
  </si>
  <si>
    <t>A1154</t>
  </si>
  <si>
    <t>Nguyễn Văn Toàn</t>
  </si>
  <si>
    <t>A1215</t>
  </si>
  <si>
    <t>A1216</t>
  </si>
  <si>
    <t>Lê Văn Thiện</t>
  </si>
  <si>
    <t>A1218</t>
  </si>
  <si>
    <t>Nguyễn Văn Chất</t>
  </si>
  <si>
    <t>A1220</t>
  </si>
  <si>
    <t>Nguyễn Văn Phụng</t>
  </si>
  <si>
    <t>A1258</t>
  </si>
  <si>
    <t>Tô Thành Quyễn</t>
  </si>
  <si>
    <t>A1324</t>
  </si>
  <si>
    <t>Võ Thị Ngọc Tuyết</t>
  </si>
  <si>
    <t>A1336</t>
  </si>
  <si>
    <t>Nguyễn Thị Cẩm Thu</t>
  </si>
  <si>
    <t>A1365</t>
  </si>
  <si>
    <t>Nguyễn Thanh Hiền</t>
  </si>
  <si>
    <t>A1434</t>
  </si>
  <si>
    <t>Lê Thanh Bảo</t>
  </si>
  <si>
    <t>A1471</t>
  </si>
  <si>
    <t>Kim Thị Thanh Sơn</t>
  </si>
  <si>
    <t>A1466</t>
  </si>
  <si>
    <t>Nguyễn Ngọc Dể</t>
  </si>
  <si>
    <t>A1481</t>
  </si>
  <si>
    <t>Nguyễn Thị Thanh Hương</t>
  </si>
  <si>
    <t>A1482</t>
  </si>
  <si>
    <t>Nguyễn Thị Tuyền</t>
  </si>
  <si>
    <t>A1488</t>
  </si>
  <si>
    <t>Lê Thị Minh Thư</t>
  </si>
  <si>
    <t>A1518</t>
  </si>
  <si>
    <t>Phùng Văn Thảo</t>
  </si>
  <si>
    <t>A1528</t>
  </si>
  <si>
    <t>A1535</t>
  </si>
  <si>
    <t>Trần Thị Thu Loan</t>
  </si>
  <si>
    <t>A1540</t>
  </si>
  <si>
    <t>Huỳnh Bé Hai</t>
  </si>
  <si>
    <t>A1555</t>
  </si>
  <si>
    <t>Tạ Thị Ngọc Huyền</t>
  </si>
  <si>
    <t>A1542</t>
  </si>
  <si>
    <t>Lê Phước Hiếu</t>
  </si>
  <si>
    <t>A1549</t>
  </si>
  <si>
    <t>Nguyễn Văn Đủ</t>
  </si>
  <si>
    <t>A1563</t>
  </si>
  <si>
    <t>Nguyễn Thị Ngọc Tuyền</t>
  </si>
  <si>
    <t>A1578</t>
  </si>
  <si>
    <t>Nguyễn Thị Kim Cúc</t>
  </si>
  <si>
    <t>A1582</t>
  </si>
  <si>
    <t>Nguyễn Thị Thu Trang</t>
  </si>
  <si>
    <t>A1584</t>
  </si>
  <si>
    <t>Nguyễn Thị Ánh Tuyết</t>
  </si>
  <si>
    <t>A1588</t>
  </si>
  <si>
    <t>Đặng Văn Trường</t>
  </si>
  <si>
    <t>A1596</t>
  </si>
  <si>
    <t>Trương Thị Mai Thi</t>
  </si>
  <si>
    <t>A1603</t>
  </si>
  <si>
    <t>Nguyễn Đức Tính</t>
  </si>
  <si>
    <t>A1604</t>
  </si>
  <si>
    <t>Lê Văn Cảm</t>
  </si>
  <si>
    <t>A1607</t>
  </si>
  <si>
    <t>A1598</t>
  </si>
  <si>
    <t>Lê Thành Trung</t>
  </si>
  <si>
    <t>A1616</t>
  </si>
  <si>
    <t>Đặng Hoài Phong</t>
  </si>
  <si>
    <t>A1617</t>
  </si>
  <si>
    <t>Huỳnh Như Yến</t>
  </si>
  <si>
    <t>A1618</t>
  </si>
  <si>
    <t>Tô Thị Mộng Niềm</t>
  </si>
  <si>
    <t>A1629</t>
  </si>
  <si>
    <t>Lê Thị Duy</t>
  </si>
  <si>
    <t>A1646</t>
  </si>
  <si>
    <t>Nguyễn Tuấn Khanh</t>
  </si>
  <si>
    <t>A1633</t>
  </si>
  <si>
    <t>Trịnh Hồng Út</t>
  </si>
  <si>
    <t>A1638</t>
  </si>
  <si>
    <t>Ngô Ánh Trường</t>
  </si>
  <si>
    <t>A1654</t>
  </si>
  <si>
    <t>Đặng Hồng Thảo</t>
  </si>
  <si>
    <t>A1301</t>
  </si>
  <si>
    <t>Lê Trung Hiếu</t>
  </si>
  <si>
    <t>A1657</t>
  </si>
  <si>
    <t>Trần Quang Dũng</t>
  </si>
  <si>
    <t>A1395</t>
  </si>
  <si>
    <t>Nguyễn Duy Phong</t>
  </si>
  <si>
    <t>A1729</t>
  </si>
  <si>
    <t>Phan Thị Thế</t>
  </si>
  <si>
    <t>A1730</t>
  </si>
  <si>
    <t>Nguyễn Thanh Thúy</t>
  </si>
  <si>
    <t>A1731</t>
  </si>
  <si>
    <t>Nguyễn Thị Doanh</t>
  </si>
  <si>
    <t>A1733</t>
  </si>
  <si>
    <t>Nguyễn Thị Huyền Trang</t>
  </si>
  <si>
    <t>A1737</t>
  </si>
  <si>
    <t>Nguyễn Thị Ngọc Loan</t>
  </si>
  <si>
    <t>A1743</t>
  </si>
  <si>
    <t>Lê Thanh Hải</t>
  </si>
  <si>
    <t>A1748</t>
  </si>
  <si>
    <t>Phan Nguyễn Thúy Vy</t>
  </si>
  <si>
    <t>A1741</t>
  </si>
  <si>
    <t>Ngô Thị Hoàng Yến</t>
  </si>
  <si>
    <t>A1760</t>
  </si>
  <si>
    <t>Hồ Bách Nam</t>
  </si>
  <si>
    <t>A1776</t>
  </si>
  <si>
    <t>Nguyễn Thái Duy</t>
  </si>
  <si>
    <t>A1780</t>
  </si>
  <si>
    <t>Lê Thị Thắm</t>
  </si>
  <si>
    <t>A1810</t>
  </si>
  <si>
    <t>Võ Thị Minh Thùy</t>
  </si>
  <si>
    <t>Ép Nhựa</t>
  </si>
  <si>
    <t>A1811</t>
  </si>
  <si>
    <t>Trần Thị Tuyết Trinh</t>
  </si>
  <si>
    <t>A1812</t>
  </si>
  <si>
    <t>Võ Hoàng Anh Kiệt</t>
  </si>
  <si>
    <t>A1818</t>
  </si>
  <si>
    <t>Nguyễn Thị Phụng Kiều</t>
  </si>
  <si>
    <t>A1820</t>
  </si>
  <si>
    <t>Đoàn Kim Nguyên</t>
  </si>
  <si>
    <t>A1837</t>
  </si>
  <si>
    <t>A1839</t>
  </si>
  <si>
    <t>Trương Thị Bảo Hà</t>
  </si>
  <si>
    <t>A1842</t>
  </si>
  <si>
    <t>Nguyễn Văn Bổn</t>
  </si>
  <si>
    <t>A1852</t>
  </si>
  <si>
    <t>Nguyễn Thị Tuyết Mai</t>
  </si>
  <si>
    <t>A1873</t>
  </si>
  <si>
    <t>Đặng Thanh Thi</t>
  </si>
  <si>
    <t>A1874</t>
  </si>
  <si>
    <t>Lê Thị Cẩm Tú</t>
  </si>
  <si>
    <t>A1797</t>
  </si>
  <si>
    <t>Phạm Thái Huy</t>
  </si>
  <si>
    <t>A1802</t>
  </si>
  <si>
    <t>Lê Thị Thu Ngân</t>
  </si>
  <si>
    <t>A1854</t>
  </si>
  <si>
    <t>Lê Hoài Phương</t>
  </si>
  <si>
    <t>A1882</t>
  </si>
  <si>
    <t>Trần Văn Lộc</t>
  </si>
  <si>
    <t>A1880</t>
  </si>
  <si>
    <t>Trương Thị Thơ</t>
  </si>
  <si>
    <t>A1878</t>
  </si>
  <si>
    <t>Huỳnh Ngọc Bích</t>
  </si>
  <si>
    <t>A1907</t>
  </si>
  <si>
    <t>Nguyễn Thu Lắm</t>
  </si>
  <si>
    <t>A1916</t>
  </si>
  <si>
    <t>Lê Tấn Lực</t>
  </si>
  <si>
    <t>A1917</t>
  </si>
  <si>
    <t>Phạm Hồng Điệp</t>
  </si>
  <si>
    <t>A1870</t>
  </si>
  <si>
    <t>Phan Thị Bích Ngân</t>
  </si>
  <si>
    <t>A1950</t>
  </si>
  <si>
    <t>Nguyễn Thị Kiều Nga</t>
  </si>
  <si>
    <t>A1951</t>
  </si>
  <si>
    <t>Lâm Thị Ngọc Hương</t>
  </si>
  <si>
    <t>A1947</t>
  </si>
  <si>
    <t>Nguyễn Tiến Đạt</t>
  </si>
  <si>
    <t>A1936</t>
  </si>
  <si>
    <t>Nguyễn Duy Thống</t>
  </si>
  <si>
    <t>A1963</t>
  </si>
  <si>
    <t>Nguyễn Phú Điền</t>
  </si>
  <si>
    <t>A1918</t>
  </si>
  <si>
    <t>Lê Hoàng Nam</t>
  </si>
  <si>
    <t>A2007</t>
  </si>
  <si>
    <t>Nguyễn Tấn Khương</t>
  </si>
  <si>
    <t>A2019</t>
  </si>
  <si>
    <t>Nguyễn Thanh Hiệp</t>
  </si>
  <si>
    <t>A1643</t>
  </si>
  <si>
    <t>Mai Văn Châu</t>
  </si>
  <si>
    <t>A1653</t>
  </si>
  <si>
    <t>Trương Anh Thoa</t>
  </si>
  <si>
    <t>A1816</t>
  </si>
  <si>
    <t>Trần Thanh An</t>
  </si>
  <si>
    <t>A1621</t>
  </si>
  <si>
    <t>Trần Quốc Khanh</t>
  </si>
  <si>
    <t>A2030</t>
  </si>
  <si>
    <t>Hoàng Thị Tuyết Trinh</t>
  </si>
  <si>
    <t>A1530</t>
  </si>
  <si>
    <t>Nguyễn Tấn Vũ</t>
  </si>
  <si>
    <t>A2096</t>
  </si>
  <si>
    <t>Nguyễn Cẩm Tú</t>
  </si>
  <si>
    <t>A2091</t>
  </si>
  <si>
    <t>Hoàng Thị Bích Huệ</t>
  </si>
  <si>
    <t>A2103</t>
  </si>
  <si>
    <t>Đỗ Xuân Hòa</t>
  </si>
  <si>
    <t>A2121</t>
  </si>
  <si>
    <t>Phạm Hải Dương</t>
  </si>
  <si>
    <t>A1901</t>
  </si>
  <si>
    <t>Chu Hoàng Anh</t>
  </si>
  <si>
    <t>A2134</t>
  </si>
  <si>
    <t>Hữu Minh Văn</t>
  </si>
  <si>
    <t>A2143</t>
  </si>
  <si>
    <t>Nguyễn Trung Hiếu</t>
  </si>
  <si>
    <t>A1592</t>
  </si>
  <si>
    <t>Ngô Đăng Sang</t>
  </si>
  <si>
    <t>A2154</t>
  </si>
  <si>
    <t>Huỳnh Thị Diễm Hương</t>
  </si>
  <si>
    <t>A2158</t>
  </si>
  <si>
    <t>Nguyễn Trung Thảo</t>
  </si>
  <si>
    <t>A2159</t>
  </si>
  <si>
    <t>Nguyễn Hoàng Lâm</t>
  </si>
  <si>
    <t>A2157</t>
  </si>
  <si>
    <t>Trần Thanh Nhàn</t>
  </si>
  <si>
    <t>A2166</t>
  </si>
  <si>
    <t>Nguyễn Văn Hầu</t>
  </si>
  <si>
    <t>A2167</t>
  </si>
  <si>
    <t>Nguyễn Cao Bằng</t>
  </si>
  <si>
    <t>A2168</t>
  </si>
  <si>
    <t>Nguyễn Trí Tâm</t>
  </si>
  <si>
    <t>A2171</t>
  </si>
  <si>
    <t>Lê Duy Khánh</t>
  </si>
  <si>
    <t>A2176</t>
  </si>
  <si>
    <t>Nguyễn Thị Kim Nhanh</t>
  </si>
  <si>
    <t>A2178</t>
  </si>
  <si>
    <t>Lê Thị Cẩm Phượng</t>
  </si>
  <si>
    <t>A2185</t>
  </si>
  <si>
    <t>Nguyễn Thị Duyên</t>
  </si>
  <si>
    <t>A2186</t>
  </si>
  <si>
    <t>Liêu Tuấn</t>
  </si>
  <si>
    <t>A2187</t>
  </si>
  <si>
    <t>Nguyễn Văn Tuấn Linh</t>
  </si>
  <si>
    <t>A2173</t>
  </si>
  <si>
    <t>Vỏ Đức Tài</t>
  </si>
  <si>
    <t>A2174</t>
  </si>
  <si>
    <t>Trương Chí Linh</t>
  </si>
  <si>
    <t>A2179</t>
  </si>
  <si>
    <t>Trần Hồng Tươi</t>
  </si>
  <si>
    <t>A2175</t>
  </si>
  <si>
    <t>Bùi Văn Vinh</t>
  </si>
  <si>
    <t>A2194</t>
  </si>
  <si>
    <t>Trương Thị Ngọc Linh</t>
  </si>
  <si>
    <t>A2206</t>
  </si>
  <si>
    <t>Nguyễn Chí Cường</t>
  </si>
  <si>
    <t>A2223</t>
  </si>
  <si>
    <t>Huỳnh Văn Kiên</t>
  </si>
  <si>
    <t>A2224</t>
  </si>
  <si>
    <t>Bùi Thị Ngọc Trâm</t>
  </si>
  <si>
    <t>A2225</t>
  </si>
  <si>
    <t>Dương Ngọc Quan</t>
  </si>
  <si>
    <t>A2232</t>
  </si>
  <si>
    <t>Tăng Văn Thiện</t>
  </si>
  <si>
    <t>A2237</t>
  </si>
  <si>
    <t>Võ Hoài Nam</t>
  </si>
  <si>
    <t>A2248</t>
  </si>
  <si>
    <t>Nguyễn Thị Oanh</t>
  </si>
  <si>
    <t>A2256</t>
  </si>
  <si>
    <t>Phạm Văn Đoàn</t>
  </si>
  <si>
    <t>A2203</t>
  </si>
  <si>
    <t>Trần Văn Pha</t>
  </si>
  <si>
    <t>A2240</t>
  </si>
  <si>
    <t>Nguyễn Thị Thúy Hồng</t>
  </si>
  <si>
    <t>A2257</t>
  </si>
  <si>
    <t>Nguyễn Thị Hồng Mai</t>
  </si>
  <si>
    <t>A2275</t>
  </si>
  <si>
    <t>Cao Trí Mẫn</t>
  </si>
  <si>
    <t>A2303</t>
  </si>
  <si>
    <t>Võ Thanh Tân</t>
  </si>
  <si>
    <t>A2305</t>
  </si>
  <si>
    <t>Nguyễn Văn Tâm</t>
  </si>
  <si>
    <t>SƠN IN TOTAL</t>
  </si>
  <si>
    <t>A664</t>
  </si>
  <si>
    <t>Huỳnh Thanh Tâm</t>
  </si>
  <si>
    <t>SƠN IN</t>
  </si>
  <si>
    <t>A957</t>
  </si>
  <si>
    <t>Trần Út Nhỏ</t>
  </si>
  <si>
    <t>A1446</t>
  </si>
  <si>
    <t>Phạm Đình Quân</t>
  </si>
  <si>
    <t>A1448</t>
  </si>
  <si>
    <t>Hoàng Văn Hùng</t>
  </si>
  <si>
    <t>A1550</t>
  </si>
  <si>
    <t>Phạm Chí Thành</t>
  </si>
  <si>
    <t>A1551</t>
  </si>
  <si>
    <t>Ngô Thanh Nhủ</t>
  </si>
  <si>
    <t>A1685</t>
  </si>
  <si>
    <t>Lê Phước Anh</t>
  </si>
  <si>
    <t>A1545</t>
  </si>
  <si>
    <t>Lê Trung Tính</t>
  </si>
  <si>
    <t>A1745</t>
  </si>
  <si>
    <t>Võ Thanh Sang</t>
  </si>
  <si>
    <t>A1761</t>
  </si>
  <si>
    <t>Nguyễn Trọng Trí</t>
  </si>
  <si>
    <t>A1775</t>
  </si>
  <si>
    <t>Nguyễn Bá Phi Long</t>
  </si>
  <si>
    <t>A1777</t>
  </si>
  <si>
    <t>Trần Quý Trọng</t>
  </si>
  <si>
    <t>A1672</t>
  </si>
  <si>
    <t>Huỳnh Tấn Tài</t>
  </si>
  <si>
    <t>A1213</t>
  </si>
  <si>
    <t>Trần Văn Hầu</t>
  </si>
  <si>
    <t>A1631</t>
  </si>
  <si>
    <t>Triệu Quỳnh Anh</t>
  </si>
  <si>
    <t>A1728</t>
  </si>
  <si>
    <t>Bùi Thị Nhung</t>
  </si>
  <si>
    <t>A1781</t>
  </si>
  <si>
    <t>Nguyễn Duy Hoàng</t>
  </si>
  <si>
    <t>CI.1 TOTAL</t>
  </si>
  <si>
    <t>A023</t>
  </si>
  <si>
    <t>Nguyễn Văn Mừng</t>
  </si>
  <si>
    <t>CI.1</t>
  </si>
  <si>
    <t>A049</t>
  </si>
  <si>
    <t>Phạm Tấn Việt</t>
  </si>
  <si>
    <t>A055</t>
  </si>
  <si>
    <t>Nguyễn Thị Dung Em</t>
  </si>
  <si>
    <t>A123</t>
  </si>
  <si>
    <t>Phạm Thị Kim Xuyến</t>
  </si>
  <si>
    <t>A416</t>
  </si>
  <si>
    <t>Huỳnh Ngọc Tịnh</t>
  </si>
  <si>
    <t>A490</t>
  </si>
  <si>
    <t>Lâm Huỳnh Lộc</t>
  </si>
  <si>
    <t>A610</t>
  </si>
  <si>
    <t>Nguyễn Hồng Thành Tài</t>
  </si>
  <si>
    <t>A645</t>
  </si>
  <si>
    <t>Đỗ Nhật Quan</t>
  </si>
  <si>
    <t>A877</t>
  </si>
  <si>
    <t>Bùi Văn Kiệt</t>
  </si>
  <si>
    <t>A951</t>
  </si>
  <si>
    <t>A1039</t>
  </si>
  <si>
    <t>Đặng Văn Pháp</t>
  </si>
  <si>
    <t>A1041</t>
  </si>
  <si>
    <t>Nguyễn Chí Linh</t>
  </si>
  <si>
    <t>A1109</t>
  </si>
  <si>
    <t>Nguyễn Thị Huyền Chân</t>
  </si>
  <si>
    <t>A1110</t>
  </si>
  <si>
    <t>Nguyễn Hữu Bạc</t>
  </si>
  <si>
    <t>A1129</t>
  </si>
  <si>
    <t>Quách Kim Phúc</t>
  </si>
  <si>
    <t>A1224</t>
  </si>
  <si>
    <t>Đoàn Thị Thúy</t>
  </si>
  <si>
    <t>A1296</t>
  </si>
  <si>
    <t>Trần Kim Phượng</t>
  </si>
  <si>
    <t>A1314</t>
  </si>
  <si>
    <t>Nguyễn Văn Thiện</t>
  </si>
  <si>
    <t>A135</t>
  </si>
  <si>
    <t>Nguyễn Thị Kim Phương</t>
  </si>
  <si>
    <t>A330</t>
  </si>
  <si>
    <t>Nguyễn Thị Tuyết Nhung</t>
  </si>
  <si>
    <t>A625</t>
  </si>
  <si>
    <t>Huỳnh Thị Mỹ Vân</t>
  </si>
  <si>
    <t>A862</t>
  </si>
  <si>
    <t>Trần Thị Mỹ Loan</t>
  </si>
  <si>
    <t>A1299</t>
  </si>
  <si>
    <t>Huỳnh Văn Tuấn</t>
  </si>
  <si>
    <t>A1626</t>
  </si>
  <si>
    <t>Lưu Minh Sang</t>
  </si>
  <si>
    <t>A1652</t>
  </si>
  <si>
    <t>A1671</t>
  </si>
  <si>
    <t>Ông Kim Thi</t>
  </si>
  <si>
    <t>A1680</t>
  </si>
  <si>
    <t>Nguyễn Thị Ngọc Duyên</t>
  </si>
  <si>
    <t>A1738</t>
  </si>
  <si>
    <t>Nguyễn Châu Điền</t>
  </si>
  <si>
    <t>A1967</t>
  </si>
  <si>
    <t>Đỗ Trường Thành</t>
  </si>
  <si>
    <t>A2006</t>
  </si>
  <si>
    <t>Nguyễn Phú Sỹ</t>
  </si>
  <si>
    <t>A2011</t>
  </si>
  <si>
    <t>Đỗ Trung Dương</t>
  </si>
  <si>
    <t>A2048</t>
  </si>
  <si>
    <t>Phạm Văn Hoài</t>
  </si>
  <si>
    <t>A2052</t>
  </si>
  <si>
    <t>Hiên Chanh Đa</t>
  </si>
  <si>
    <t>A2277</t>
  </si>
  <si>
    <t>Lâm Thị Phương Thảo</t>
  </si>
  <si>
    <t>XƯỞNG 2 TOTAL</t>
  </si>
  <si>
    <t>QUẢN ĐỐC XƯỞNG</t>
  </si>
  <si>
    <t>CII.1 TOTAL</t>
  </si>
  <si>
    <t>A007</t>
  </si>
  <si>
    <t>Đào Thanh Điền</t>
  </si>
  <si>
    <t>CII.1</t>
  </si>
  <si>
    <t>CN</t>
  </si>
  <si>
    <t>A027</t>
  </si>
  <si>
    <t>Đỗ Tấn Lạnh</t>
  </si>
  <si>
    <t>A033</t>
  </si>
  <si>
    <t>Hà Công Hoàng Minh</t>
  </si>
  <si>
    <t>A046</t>
  </si>
  <si>
    <t>Lê Văn Hà</t>
  </si>
  <si>
    <t>A059</t>
  </si>
  <si>
    <t>Ngô Nhật Thanh</t>
  </si>
  <si>
    <t>A133</t>
  </si>
  <si>
    <t>Trần Thị Nương</t>
  </si>
  <si>
    <t>A172</t>
  </si>
  <si>
    <t>Trần Văn Ướt</t>
  </si>
  <si>
    <t>A173</t>
  </si>
  <si>
    <t>Lê Thị Lệ Hồng</t>
  </si>
  <si>
    <t>A178</t>
  </si>
  <si>
    <t>Phạm Thanh Tú</t>
  </si>
  <si>
    <t>A187</t>
  </si>
  <si>
    <t>Trần Thị Hồng</t>
  </si>
  <si>
    <t>A328</t>
  </si>
  <si>
    <t>Bùi Thị Bé Tư</t>
  </si>
  <si>
    <t>A355</t>
  </si>
  <si>
    <t>Đặng Văn Thật</t>
  </si>
  <si>
    <t>A356</t>
  </si>
  <si>
    <t>Nguyễn Văn Tùng</t>
  </si>
  <si>
    <t>A508</t>
  </si>
  <si>
    <t>Đặng Thị Hôn</t>
  </si>
  <si>
    <t>A808</t>
  </si>
  <si>
    <t>Nguyễn Thanh Nam</t>
  </si>
  <si>
    <t>A853</t>
  </si>
  <si>
    <t>Nguyễn Văn Minh</t>
  </si>
  <si>
    <t>A964</t>
  </si>
  <si>
    <t>Lê Văn Thành</t>
  </si>
  <si>
    <t>A1222</t>
  </si>
  <si>
    <t>Dương Ngọc Trạng</t>
  </si>
  <si>
    <t>A1242</t>
  </si>
  <si>
    <t>Nguyễn Thanh Tuấn</t>
  </si>
  <si>
    <t>A1283</t>
  </si>
  <si>
    <t>Nguyễn Minh Trí</t>
  </si>
  <si>
    <t>A1290</t>
  </si>
  <si>
    <t>Huỳnh Thị Ngọc Hằng</t>
  </si>
  <si>
    <t>A1297</t>
  </si>
  <si>
    <t>Nguyễn Xuân Đạt</t>
  </si>
  <si>
    <t>A1581</t>
  </si>
  <si>
    <t>Đoàn Thanh Hải</t>
  </si>
  <si>
    <t>A1982</t>
  </si>
  <si>
    <t>Phạm Minh Vương</t>
  </si>
  <si>
    <t>A1968</t>
  </si>
  <si>
    <t>Lê Văn Thông</t>
  </si>
  <si>
    <t>A1428</t>
  </si>
  <si>
    <t>Lê Văn Phước</t>
  </si>
  <si>
    <t>A1515</t>
  </si>
  <si>
    <t>Nguyễn Thái Nguyên</t>
  </si>
  <si>
    <t>A2074</t>
  </si>
  <si>
    <t>Nguyễn Phạm Hồng Thoại</t>
  </si>
  <si>
    <t>A2094</t>
  </si>
  <si>
    <t>Đoàn Minh Quốc Việt</t>
  </si>
  <si>
    <t>A2095</t>
  </si>
  <si>
    <t>Trần Lý Quản</t>
  </si>
  <si>
    <t>A2155</t>
  </si>
  <si>
    <t>Cao Văn Tài</t>
  </si>
  <si>
    <t>A2156</t>
  </si>
  <si>
    <t>Nguyễn Văn Quẹo</t>
  </si>
  <si>
    <t>A2164</t>
  </si>
  <si>
    <t>Lê Văn Hiếu</t>
  </si>
  <si>
    <t>A2181</t>
  </si>
  <si>
    <t>Đỗ Văn Thảo</t>
  </si>
  <si>
    <t>A2182</t>
  </si>
  <si>
    <t>Đinh Minh Sơn</t>
  </si>
  <si>
    <t>A2183</t>
  </si>
  <si>
    <t>Thạch Ngọc Thi</t>
  </si>
  <si>
    <t>A2193</t>
  </si>
  <si>
    <t>Thạch Bảo Luân</t>
  </si>
  <si>
    <t>A2184</t>
  </si>
  <si>
    <t>Đàm Văn Nhật</t>
  </si>
  <si>
    <t>A2201</t>
  </si>
  <si>
    <t>Trần Thanh Minh</t>
  </si>
  <si>
    <t>A2221</t>
  </si>
  <si>
    <t>La Thanh Nhàn</t>
  </si>
  <si>
    <t>A2283</t>
  </si>
  <si>
    <t>Nguyễn Mạnh Quỳnh</t>
  </si>
  <si>
    <t>A2298</t>
  </si>
  <si>
    <t>Nguyễn Văn Cảnh</t>
  </si>
  <si>
    <t>A2299</t>
  </si>
  <si>
    <t>Phạm Hoàng Phương</t>
  </si>
  <si>
    <t>A2293</t>
  </si>
  <si>
    <t>Nguyễn Thanh Long</t>
  </si>
  <si>
    <t>A2294</t>
  </si>
  <si>
    <t>Phan Văn Ten</t>
  </si>
  <si>
    <t>A2296</t>
  </si>
  <si>
    <t>Lê Út Hồng</t>
  </si>
  <si>
    <t>CII.2 TOTAL</t>
  </si>
  <si>
    <t>A028</t>
  </si>
  <si>
    <t>Nguyễn Trung Lập</t>
  </si>
  <si>
    <t>CII.2</t>
  </si>
  <si>
    <t>A030</t>
  </si>
  <si>
    <t>Phạm Tấn Minh</t>
  </si>
  <si>
    <t>A1833</t>
  </si>
  <si>
    <t>Trương Hữu Nghị</t>
  </si>
  <si>
    <t>A1834</t>
  </si>
  <si>
    <t>A1946</t>
  </si>
  <si>
    <t>Võ Anh Hoàng</t>
  </si>
  <si>
    <t>A2271</t>
  </si>
  <si>
    <t>Nguyễn Nhật Ghi</t>
  </si>
  <si>
    <t>A2280</t>
  </si>
  <si>
    <t>Võ Thanh Thuận</t>
  </si>
  <si>
    <t>CII.3 TOTAL</t>
  </si>
  <si>
    <t>A617</t>
  </si>
  <si>
    <t>Dương Văn Kiệm</t>
  </si>
  <si>
    <t>CII.3</t>
  </si>
  <si>
    <t>A1228</t>
  </si>
  <si>
    <t>Trần Văn Thấm</t>
  </si>
  <si>
    <t>CII.4 TOTAL</t>
  </si>
  <si>
    <t>A015</t>
  </si>
  <si>
    <t>Nguyễn Văn Năm</t>
  </si>
  <si>
    <t>CII.4</t>
  </si>
  <si>
    <t>A113</t>
  </si>
  <si>
    <t>Bùi Văn Vũ</t>
  </si>
  <si>
    <t>A831</t>
  </si>
  <si>
    <t>Trần Phước Dư</t>
  </si>
  <si>
    <t>A1376</t>
  </si>
  <si>
    <t>Trần Minh Trọng</t>
  </si>
  <si>
    <t>A1838</t>
  </si>
  <si>
    <t>Trương Thị Hoài Ngân</t>
  </si>
  <si>
    <t>A1909</t>
  </si>
  <si>
    <t>Lê Thị Ánh Quyên</t>
  </si>
  <si>
    <t>A1921</t>
  </si>
  <si>
    <t>Trần Vân Hy</t>
  </si>
  <si>
    <t>A2043</t>
  </si>
  <si>
    <t>Nguyễn Thị Mộng Thùy</t>
  </si>
  <si>
    <t>CII.6 TOTAL</t>
  </si>
  <si>
    <t>A538</t>
  </si>
  <si>
    <t>Lê Bảo Trung</t>
  </si>
  <si>
    <t>CII.6</t>
  </si>
  <si>
    <t>A760</t>
  </si>
  <si>
    <t>Lại Văn Thắng</t>
  </si>
  <si>
    <t>A802</t>
  </si>
  <si>
    <t>Nguyễn Thái Phát</t>
  </si>
  <si>
    <t>A804</t>
  </si>
  <si>
    <t>Nguyễn Văn Chúc Đang</t>
  </si>
  <si>
    <t>A894</t>
  </si>
  <si>
    <t>Nguyễn Văn Đời</t>
  </si>
  <si>
    <t>A228</t>
  </si>
  <si>
    <t>Lê Hoàng Thảo</t>
  </si>
  <si>
    <t>A1534</t>
  </si>
  <si>
    <t>Nguyễn Thị Ánh Nguyệt</t>
  </si>
  <si>
    <t>A1718</t>
  </si>
  <si>
    <t>A1805</t>
  </si>
  <si>
    <t>Phạm Thị Vân Hà</t>
  </si>
  <si>
    <t>A1881</t>
  </si>
  <si>
    <t>Phạm Văn Tý</t>
  </si>
  <si>
    <t>A1896</t>
  </si>
  <si>
    <t>Nguyễn Văn Tưng</t>
  </si>
  <si>
    <t>A2017</t>
  </si>
  <si>
    <t>Trần Nguyễn Thanh Duy</t>
  </si>
  <si>
    <t>XỬ LÝ PHÔI</t>
  </si>
  <si>
    <t>A341</t>
  </si>
  <si>
    <t>Đặng Phước Hoàng</t>
  </si>
  <si>
    <t>Xử lý phôi</t>
  </si>
  <si>
    <t>A941</t>
  </si>
  <si>
    <t>Dương Văn Phú</t>
  </si>
  <si>
    <t>CA D</t>
  </si>
  <si>
    <t>CA A</t>
  </si>
  <si>
    <t>Tổng</t>
  </si>
  <si>
    <t xml:space="preserve">TP.HCM, Ngày      Tháng        Năm </t>
  </si>
  <si>
    <t>Người Lập</t>
  </si>
  <si>
    <t>TP.HCNS</t>
  </si>
  <si>
    <t>Kế toán Trưởng</t>
  </si>
  <si>
    <t>Giám Đốc</t>
  </si>
  <si>
    <t>NGUYỄN THÙY LINH</t>
  </si>
  <si>
    <t>TỐNG VIẾT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</si>
</sst>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0.0"/>
    <numFmt numFmtId="165" formatCode="_-* #,##0.00_-;\-* #,##0.00_-;_-* &quot;-&quot;??_-;_-@_-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-* #,##0_-;\-* #,##0_-;_-* &quot;-&quot;??_-;_-@_-"/>
    <numFmt numFmtId="170" formatCode="_-* #,##0.0_-;\-* #,##0.0_-;_-* &quot;-&quot;??_-;_-@_-"/>
    <numFmt numFmtId="171" formatCode="_(* #,##0.0_);_(* \(#,##0.0\);_(* &quot;-&quot;?_);_(@_)"/>
    <numFmt numFmtId="172" formatCode="_-* #,##0.0\ _₫_-;\-* #,##0.0\ _₫_-;_-* &quot;-&quot;?\ _₫_-;_-@_-"/>
  </numFmts>
  <fonts count="31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color rgb="FF002060"/>
      <name val="Times New Roman"/>
      <family val="1"/>
    </font>
    <font>
      <b/>
      <sz val="12"/>
      <name val="Times New Roman"/>
      <family val="1"/>
      <charset val="163"/>
    </font>
    <font>
      <b/>
      <sz val="11"/>
      <color rgb="FF002060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  <charset val="163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1"/>
      <color theme="0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449D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</cellStyleXfs>
  <cellXfs count="27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8" fillId="11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/>
    </xf>
    <xf numFmtId="9" fontId="10" fillId="7" borderId="0" xfId="2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165" fontId="6" fillId="7" borderId="1" xfId="4" applyFont="1" applyFill="1" applyBorder="1" applyAlignment="1">
      <alignment horizontal="center" vertical="center" wrapText="1"/>
    </xf>
    <xf numFmtId="167" fontId="6" fillId="7" borderId="1" xfId="0" applyNumberFormat="1" applyFont="1" applyFill="1" applyBorder="1" applyAlignment="1">
      <alignment horizontal="center" vertical="center"/>
    </xf>
    <xf numFmtId="167" fontId="7" fillId="7" borderId="1" xfId="0" applyNumberFormat="1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4" borderId="1" xfId="5" applyFont="1" applyFill="1" applyBorder="1" applyAlignment="1">
      <alignment horizontal="center" vertical="center"/>
    </xf>
    <xf numFmtId="0" fontId="9" fillId="5" borderId="1" xfId="5" applyFont="1" applyFill="1" applyBorder="1" applyAlignment="1">
      <alignment horizontal="center" vertical="center"/>
    </xf>
    <xf numFmtId="168" fontId="9" fillId="3" borderId="1" xfId="4" applyNumberFormat="1" applyFont="1" applyFill="1" applyBorder="1" applyAlignment="1">
      <alignment horizontal="center" vertical="center"/>
    </xf>
    <xf numFmtId="168" fontId="12" fillId="3" borderId="1" xfId="4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/>
    </xf>
    <xf numFmtId="169" fontId="9" fillId="3" borderId="1" xfId="4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 vertical="center"/>
    </xf>
    <xf numFmtId="170" fontId="9" fillId="3" borderId="1" xfId="4" applyNumberFormat="1" applyFont="1" applyFill="1" applyBorder="1" applyAlignment="1">
      <alignment horizontal="center" vertical="center"/>
    </xf>
    <xf numFmtId="167" fontId="9" fillId="3" borderId="1" xfId="1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/>
    <xf numFmtId="9" fontId="12" fillId="3" borderId="1" xfId="2" applyFont="1" applyFill="1" applyBorder="1"/>
    <xf numFmtId="171" fontId="6" fillId="0" borderId="0" xfId="0" applyNumberFormat="1" applyFont="1" applyFill="1" applyBorder="1"/>
    <xf numFmtId="14" fontId="4" fillId="3" borderId="1" xfId="0" quotePrefix="1" applyNumberFormat="1" applyFont="1" applyFill="1" applyBorder="1" applyAlignment="1">
      <alignment horizontal="center" vertical="center"/>
    </xf>
    <xf numFmtId="0" fontId="9" fillId="3" borderId="0" xfId="0" applyFont="1" applyFill="1" applyBorder="1"/>
    <xf numFmtId="0" fontId="5" fillId="3" borderId="0" xfId="0" applyFont="1" applyFill="1" applyBorder="1"/>
    <xf numFmtId="0" fontId="9" fillId="7" borderId="10" xfId="5" applyFont="1" applyFill="1" applyBorder="1" applyAlignment="1">
      <alignment horizontal="center" vertical="center"/>
    </xf>
    <xf numFmtId="0" fontId="9" fillId="7" borderId="11" xfId="5" applyFont="1" applyFill="1" applyBorder="1" applyAlignment="1">
      <alignment horizontal="center" vertical="center"/>
    </xf>
    <xf numFmtId="0" fontId="9" fillId="7" borderId="12" xfId="5" applyFont="1" applyFill="1" applyBorder="1" applyAlignment="1">
      <alignment horizontal="center" vertical="center"/>
    </xf>
    <xf numFmtId="167" fontId="9" fillId="7" borderId="12" xfId="4" applyNumberFormat="1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9" fillId="3" borderId="13" xfId="5" applyFont="1" applyFill="1" applyBorder="1" applyAlignment="1">
      <alignment horizontal="center" vertical="center"/>
    </xf>
    <xf numFmtId="0" fontId="9" fillId="4" borderId="13" xfId="5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9" fillId="5" borderId="13" xfId="5" applyFont="1" applyFill="1" applyBorder="1" applyAlignment="1">
      <alignment horizontal="center" vertical="center"/>
    </xf>
    <xf numFmtId="168" fontId="9" fillId="7" borderId="1" xfId="4" applyNumberFormat="1" applyFont="1" applyFill="1" applyBorder="1" applyAlignment="1">
      <alignment horizontal="center" vertical="center"/>
    </xf>
    <xf numFmtId="167" fontId="9" fillId="7" borderId="1" xfId="4" applyNumberFormat="1" applyFont="1" applyFill="1" applyBorder="1" applyAlignment="1">
      <alignment horizontal="center" vertical="center"/>
    </xf>
    <xf numFmtId="167" fontId="9" fillId="7" borderId="9" xfId="4" applyNumberFormat="1" applyFont="1" applyFill="1" applyBorder="1" applyAlignment="1">
      <alignment horizontal="center" vertical="center"/>
    </xf>
    <xf numFmtId="0" fontId="14" fillId="7" borderId="1" xfId="0" applyNumberFormat="1" applyFont="1" applyFill="1" applyBorder="1" applyAlignment="1">
      <alignment horizontal="center" vertical="center"/>
    </xf>
    <xf numFmtId="0" fontId="15" fillId="7" borderId="1" xfId="3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quotePrefix="1" applyNumberFormat="1" applyFont="1" applyFill="1" applyBorder="1" applyAlignment="1">
      <alignment horizontal="center" vertical="center"/>
    </xf>
    <xf numFmtId="164" fontId="9" fillId="5" borderId="1" xfId="5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4" fillId="7" borderId="1" xfId="3" applyNumberFormat="1" applyFont="1" applyFill="1" applyBorder="1" applyAlignment="1">
      <alignment horizontal="center" vertical="center"/>
    </xf>
    <xf numFmtId="0" fontId="11" fillId="7" borderId="1" xfId="3" applyNumberFormat="1" applyFont="1" applyFill="1" applyBorder="1" applyAlignment="1">
      <alignment horizontal="center" vertical="center"/>
    </xf>
    <xf numFmtId="0" fontId="7" fillId="7" borderId="1" xfId="5" applyFont="1" applyFill="1" applyBorder="1" applyAlignment="1">
      <alignment vertical="center"/>
    </xf>
    <xf numFmtId="0" fontId="11" fillId="7" borderId="1" xfId="5" applyFont="1" applyFill="1" applyBorder="1" applyAlignment="1">
      <alignment vertical="center" wrapText="1"/>
    </xf>
    <xf numFmtId="0" fontId="4" fillId="13" borderId="1" xfId="3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9" fillId="13" borderId="10" xfId="5" applyFont="1" applyFill="1" applyBorder="1" applyAlignment="1">
      <alignment horizontal="center" vertical="center"/>
    </xf>
    <xf numFmtId="0" fontId="9" fillId="13" borderId="11" xfId="5" applyFont="1" applyFill="1" applyBorder="1" applyAlignment="1">
      <alignment horizontal="center" vertical="center"/>
    </xf>
    <xf numFmtId="0" fontId="9" fillId="13" borderId="12" xfId="5" applyFont="1" applyFill="1" applyBorder="1" applyAlignment="1">
      <alignment horizontal="center" vertical="center"/>
    </xf>
    <xf numFmtId="168" fontId="9" fillId="13" borderId="1" xfId="4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3" borderId="1" xfId="5" applyFont="1" applyFill="1" applyBorder="1" applyAlignment="1">
      <alignment horizontal="center" vertical="center"/>
    </xf>
    <xf numFmtId="0" fontId="4" fillId="3" borderId="1" xfId="5" applyFont="1" applyFill="1" applyBorder="1" applyAlignment="1">
      <alignment horizontal="left" vertical="center"/>
    </xf>
    <xf numFmtId="0" fontId="9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center" vertical="center"/>
    </xf>
    <xf numFmtId="14" fontId="4" fillId="13" borderId="1" xfId="0" applyNumberFormat="1" applyFont="1" applyFill="1" applyBorder="1" applyAlignment="1">
      <alignment horizontal="center" vertical="center"/>
    </xf>
    <xf numFmtId="168" fontId="9" fillId="13" borderId="9" xfId="4" applyNumberFormat="1" applyFont="1" applyFill="1" applyBorder="1" applyAlignment="1">
      <alignment horizontal="center" vertical="center"/>
    </xf>
    <xf numFmtId="167" fontId="9" fillId="13" borderId="1" xfId="4" applyNumberFormat="1" applyFont="1" applyFill="1" applyBorder="1" applyAlignment="1">
      <alignment horizontal="center" vertical="center"/>
    </xf>
    <xf numFmtId="167" fontId="9" fillId="13" borderId="9" xfId="4" applyNumberFormat="1" applyFont="1" applyFill="1" applyBorder="1" applyAlignment="1">
      <alignment horizontal="center" vertical="center"/>
    </xf>
    <xf numFmtId="0" fontId="16" fillId="7" borderId="1" xfId="3" applyNumberFormat="1" applyFont="1" applyFill="1" applyBorder="1" applyAlignment="1">
      <alignment horizontal="center" vertical="center"/>
    </xf>
    <xf numFmtId="167" fontId="7" fillId="7" borderId="1" xfId="4" applyNumberFormat="1" applyFont="1" applyFill="1" applyBorder="1" applyAlignment="1">
      <alignment horizontal="center" vertical="center"/>
    </xf>
    <xf numFmtId="0" fontId="14" fillId="13" borderId="1" xfId="3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/>
    <xf numFmtId="0" fontId="11" fillId="13" borderId="1" xfId="3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vertical="center"/>
    </xf>
    <xf numFmtId="0" fontId="11" fillId="16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14" fontId="4" fillId="16" borderId="1" xfId="0" applyNumberFormat="1" applyFont="1" applyFill="1" applyBorder="1" applyAlignment="1">
      <alignment horizontal="center" vertical="center"/>
    </xf>
    <xf numFmtId="164" fontId="4" fillId="16" borderId="1" xfId="0" applyNumberFormat="1" applyFont="1" applyFill="1" applyBorder="1" applyAlignment="1">
      <alignment horizontal="center" vertical="center"/>
    </xf>
    <xf numFmtId="0" fontId="9" fillId="16" borderId="10" xfId="5" applyFont="1" applyFill="1" applyBorder="1" applyAlignment="1">
      <alignment horizontal="center" vertical="center"/>
    </xf>
    <xf numFmtId="0" fontId="9" fillId="16" borderId="11" xfId="5" applyFont="1" applyFill="1" applyBorder="1" applyAlignment="1">
      <alignment horizontal="center" vertical="center"/>
    </xf>
    <xf numFmtId="0" fontId="9" fillId="16" borderId="12" xfId="5" applyFont="1" applyFill="1" applyBorder="1" applyAlignment="1">
      <alignment horizontal="center" vertical="center"/>
    </xf>
    <xf numFmtId="167" fontId="9" fillId="16" borderId="1" xfId="4" applyNumberFormat="1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left" vertical="center"/>
    </xf>
    <xf numFmtId="168" fontId="9" fillId="16" borderId="1" xfId="4" applyNumberFormat="1" applyFont="1" applyFill="1" applyBorder="1" applyAlignment="1">
      <alignment horizontal="center" vertical="center"/>
    </xf>
    <xf numFmtId="14" fontId="4" fillId="16" borderId="1" xfId="0" quotePrefix="1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9" fillId="13" borderId="1" xfId="3" applyFont="1" applyFill="1" applyBorder="1" applyAlignment="1">
      <alignment horizontal="center" vertical="center"/>
    </xf>
    <xf numFmtId="0" fontId="7" fillId="13" borderId="1" xfId="3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vertical="center"/>
    </xf>
    <xf numFmtId="0" fontId="9" fillId="7" borderId="14" xfId="5" applyFont="1" applyFill="1" applyBorder="1" applyAlignment="1">
      <alignment horizontal="center" vertical="center"/>
    </xf>
    <xf numFmtId="0" fontId="9" fillId="7" borderId="15" xfId="5" applyFont="1" applyFill="1" applyBorder="1" applyAlignment="1">
      <alignment horizontal="center" vertical="center"/>
    </xf>
    <xf numFmtId="0" fontId="9" fillId="7" borderId="16" xfId="5" applyFont="1" applyFill="1" applyBorder="1" applyAlignment="1">
      <alignment horizontal="center" vertical="center"/>
    </xf>
    <xf numFmtId="168" fontId="9" fillId="13" borderId="12" xfId="4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14" fontId="4" fillId="13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" vertical="center"/>
    </xf>
    <xf numFmtId="169" fontId="20" fillId="0" borderId="9" xfId="4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8" fontId="3" fillId="3" borderId="9" xfId="4" applyNumberFormat="1" applyFont="1" applyFill="1" applyBorder="1" applyAlignment="1">
      <alignment horizontal="center" vertical="center"/>
    </xf>
    <xf numFmtId="16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2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1" fillId="3" borderId="1" xfId="5" applyFont="1" applyFill="1" applyBorder="1" applyAlignment="1">
      <alignment horizontal="center" vertical="center"/>
    </xf>
    <xf numFmtId="0" fontId="21" fillId="4" borderId="1" xfId="5" applyFont="1" applyFill="1" applyBorder="1" applyAlignment="1">
      <alignment horizontal="center" vertical="center"/>
    </xf>
    <xf numFmtId="0" fontId="21" fillId="5" borderId="1" xfId="5" applyFont="1" applyFill="1" applyBorder="1" applyAlignment="1">
      <alignment horizontal="center" vertical="center"/>
    </xf>
    <xf numFmtId="168" fontId="13" fillId="3" borderId="1" xfId="0" applyNumberFormat="1" applyFont="1" applyFill="1" applyBorder="1" applyAlignment="1">
      <alignment horizontal="center" vertical="center"/>
    </xf>
    <xf numFmtId="171" fontId="1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168" fontId="3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0" fontId="22" fillId="0" borderId="0" xfId="0" applyFont="1" applyFill="1" applyAlignment="1">
      <alignment horizontal="center" vertical="center"/>
    </xf>
    <xf numFmtId="0" fontId="3" fillId="0" borderId="0" xfId="0" applyFont="1"/>
    <xf numFmtId="167" fontId="23" fillId="0" borderId="0" xfId="1" applyNumberFormat="1" applyFont="1" applyAlignment="1">
      <alignment horizontal="center"/>
    </xf>
    <xf numFmtId="167" fontId="24" fillId="0" borderId="0" xfId="1" applyNumberFormat="1" applyFont="1" applyAlignment="1">
      <alignment horizontal="center"/>
    </xf>
    <xf numFmtId="167" fontId="25" fillId="0" borderId="0" xfId="1" applyNumberFormat="1" applyFont="1"/>
    <xf numFmtId="167" fontId="26" fillId="0" borderId="0" xfId="1" applyNumberFormat="1" applyFont="1"/>
    <xf numFmtId="0" fontId="26" fillId="0" borderId="0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0" xfId="0" applyNumberFormat="1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164" fontId="28" fillId="3" borderId="0" xfId="0" applyNumberFormat="1" applyFont="1" applyFill="1" applyBorder="1" applyAlignment="1">
      <alignment horizontal="center" vertical="center"/>
    </xf>
    <xf numFmtId="164" fontId="27" fillId="3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right" vertical="center"/>
    </xf>
    <xf numFmtId="43" fontId="25" fillId="0" borderId="0" xfId="1" applyFont="1"/>
    <xf numFmtId="43" fontId="25" fillId="0" borderId="0" xfId="1" applyFont="1" applyAlignment="1">
      <alignment horizontal="center"/>
    </xf>
    <xf numFmtId="43" fontId="25" fillId="0" borderId="0" xfId="1" applyFont="1" applyAlignment="1">
      <alignment horizontal="center"/>
    </xf>
    <xf numFmtId="167" fontId="7" fillId="0" borderId="0" xfId="1" applyNumberFormat="1" applyFont="1" applyAlignment="1">
      <alignment horizontal="center"/>
    </xf>
    <xf numFmtId="0" fontId="9" fillId="12" borderId="10" xfId="5" applyFont="1" applyFill="1" applyBorder="1" applyAlignment="1">
      <alignment horizontal="center" vertical="center"/>
    </xf>
    <xf numFmtId="0" fontId="9" fillId="12" borderId="11" xfId="5" applyFont="1" applyFill="1" applyBorder="1" applyAlignment="1">
      <alignment horizontal="center" vertical="center"/>
    </xf>
    <xf numFmtId="0" fontId="9" fillId="12" borderId="12" xfId="5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43" fontId="26" fillId="0" borderId="0" xfId="1" applyFont="1" applyAlignment="1">
      <alignment horizontal="center"/>
    </xf>
    <xf numFmtId="167" fontId="26" fillId="0" borderId="0" xfId="1" applyNumberFormat="1" applyFont="1" applyAlignment="1">
      <alignment horizontal="center"/>
    </xf>
    <xf numFmtId="0" fontId="9" fillId="15" borderId="10" xfId="5" applyFont="1" applyFill="1" applyBorder="1" applyAlignment="1">
      <alignment horizontal="center" vertical="center"/>
    </xf>
    <xf numFmtId="0" fontId="9" fillId="15" borderId="11" xfId="5" applyFont="1" applyFill="1" applyBorder="1" applyAlignment="1">
      <alignment horizontal="center" vertical="center"/>
    </xf>
    <xf numFmtId="0" fontId="9" fillId="15" borderId="12" xfId="5" applyFont="1" applyFill="1" applyBorder="1" applyAlignment="1">
      <alignment horizontal="center" vertical="center"/>
    </xf>
    <xf numFmtId="166" fontId="7" fillId="7" borderId="1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7" fillId="3" borderId="9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9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9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3" fontId="7" fillId="3" borderId="5" xfId="0" applyNumberFormat="1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/>
    </xf>
    <xf numFmtId="3" fontId="7" fillId="5" borderId="6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9" fontId="10" fillId="9" borderId="1" xfId="2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7" fillId="5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vertical="center"/>
    </xf>
    <xf numFmtId="0" fontId="7" fillId="6" borderId="9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165" fontId="6" fillId="7" borderId="3" xfId="4" applyFont="1" applyFill="1" applyBorder="1" applyAlignment="1">
      <alignment horizontal="center" vertical="center" wrapText="1"/>
    </xf>
    <xf numFmtId="165" fontId="6" fillId="7" borderId="8" xfId="4" applyFont="1" applyFill="1" applyBorder="1" applyAlignment="1">
      <alignment vertical="center" wrapText="1"/>
    </xf>
    <xf numFmtId="165" fontId="6" fillId="7" borderId="9" xfId="4" applyFont="1" applyFill="1" applyBorder="1" applyAlignment="1">
      <alignment horizontal="center" vertical="center" wrapText="1"/>
    </xf>
  </cellXfs>
  <cellStyles count="6">
    <cellStyle name="Bad" xfId="3" builtinId="27"/>
    <cellStyle name="Comma" xfId="1" builtinId="3"/>
    <cellStyle name="Comma 5" xfId="4"/>
    <cellStyle name="Normal" xfId="0" builtinId="0"/>
    <cellStyle name="Normal 3" xfId="5"/>
    <cellStyle name="Percent" xfId="2" builtinId="5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81937</xdr:colOff>
      <xdr:row>0</xdr:row>
      <xdr:rowOff>133145</xdr:rowOff>
    </xdr:from>
    <xdr:to>
      <xdr:col>1</xdr:col>
      <xdr:colOff>716937</xdr:colOff>
      <xdr:row>4</xdr:row>
      <xdr:rowOff>51209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37" y="133145"/>
          <a:ext cx="1196975" cy="7086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.%20ACCOUNTING\A.%20INTERNAL\5.%20SALARY-HR\2017%20PAYROLL\2017%2003%20SALARY\2017%2003%20PAYROLL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manh\AppData\Local\Microsoft\Windows\INetCache\Content.Outlook\AK5NNRRI\Users\Admin\Desktop\QUAN%20LY%20NHAN%20SU%202013%20(CHAU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T\Dropbox\HO%20SO%20BAN%20GIAO\EXTERNAL\LUONG%202013%20CHAU\LUONG%202013%20CHAU\BANG%20LUONG-CHAM%20CONG%202013%20thang12.2013NE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nh/PTE/CHAM%20CONG/N&#258;M%202019/L&#431;&#416;NG%20T05/2019%2005%20PAYROL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inh/PTE/CHAM%20CONG/N&#258;M%202022/LUONG%20T03.2022/2022%2003%20PAY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 cc"/>
      <sheetName val="PIVOT THANGLUONG"/>
      <sheetName val="SALLARY DEC2015"/>
      <sheetName val="BAC LUONG"/>
      <sheetName val="THOA THUAN LAI LUONG TU T1.16"/>
      <sheetName val="DSNGHIVIEC"/>
      <sheetName val="PIVOT THANGLUONG BHXH"/>
      <sheetName val="Sum"/>
      <sheetName val="CHINH SACH LUONG"/>
      <sheetName val="CACH TINH LUONG"/>
      <sheetName val="THANG LUONG BHXH 2017"/>
      <sheetName val="pivot thang luong bhxh2017"/>
      <sheetName val="bhxh2017"/>
      <sheetName val="QUY DINH CHAM CONG"/>
      <sheetName val="Cham cong"/>
      <sheetName val="data"/>
      <sheetName val="TONGHOP (3)"/>
      <sheetName val="TONGHOP"/>
      <sheetName val="Sheet1"/>
      <sheetName val="TK"/>
      <sheetName val="TAM UNG"/>
      <sheetName val="CK"/>
      <sheetName val="TM"/>
      <sheetName val="BO SUNG LUONG KHIEU NAI"/>
      <sheetName val="PLuong "/>
      <sheetName val="taikhoanNH"/>
      <sheetName val="NPT"/>
      <sheetName val="U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 t="str">
            <v>A001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D8" t="str">
            <v>Ma</v>
          </cell>
          <cell r="E8" t="str">
            <v>Hoten</v>
          </cell>
          <cell r="F8" t="str">
            <v>Bophan</v>
          </cell>
          <cell r="G8" t="str">
            <v>Chucvu</v>
          </cell>
          <cell r="H8" t="str">
            <v>Cotphutinhtangluong</v>
          </cell>
          <cell r="I8" t="str">
            <v>Cotphutinhluongtangca</v>
          </cell>
          <cell r="J8" t="str">
            <v>Thangtangluong</v>
          </cell>
          <cell r="K8" t="str">
            <v>Thangvaolam</v>
          </cell>
          <cell r="L8" t="str">
            <v>LuongCB</v>
          </cell>
          <cell r="M8" t="str">
            <v>Phucapthamnien</v>
          </cell>
          <cell r="N8" t="str">
            <v>Ca1</v>
          </cell>
          <cell r="O8" t="str">
            <v>Ca2</v>
          </cell>
          <cell r="P8" t="str">
            <v>Ca3</v>
          </cell>
          <cell r="Q8" t="str">
            <v>Phepnam</v>
          </cell>
          <cell r="R8" t="str">
            <v>Ngaycong</v>
          </cell>
          <cell r="S8" t="str">
            <v>Giolamthem</v>
          </cell>
          <cell r="T8" t="str">
            <v>Chunhat(gio)</v>
          </cell>
          <cell r="U8" t="str">
            <v>Le(x3) gio</v>
          </cell>
          <cell r="V8" t="str">
            <v>Luongngay(70%)</v>
          </cell>
          <cell r="W8" t="str">
            <v>Luongngaycong</v>
          </cell>
          <cell r="X8" t="str">
            <v>Luonglamthemgio</v>
          </cell>
          <cell r="Y8" t="str">
            <v>Tongluong</v>
          </cell>
          <cell r="Z8" t="str">
            <v>Pcchucvu</v>
          </cell>
          <cell r="AA8" t="str">
            <v>Pctrachnhiem</v>
          </cell>
          <cell r="AB8" t="str">
            <v>Pckhac</v>
          </cell>
          <cell r="AC8" t="str">
            <v>Chuyencan</v>
          </cell>
          <cell r="AD8" t="str">
            <v>Pctrinhdo</v>
          </cell>
          <cell r="AE8" t="str">
            <v>Tiencom</v>
          </cell>
          <cell r="AF8" t="str">
            <v>BHXHYTTN</v>
          </cell>
          <cell r="AG8" t="str">
            <v>ComCa3</v>
          </cell>
          <cell r="AH8" t="str">
            <v>lamthemT7</v>
          </cell>
          <cell r="AI8" t="str">
            <v>Thuong</v>
          </cell>
          <cell r="AJ8" t="str">
            <v>ThueTNCN</v>
          </cell>
          <cell r="AK8" t="str">
            <v>Tongtnkhac</v>
          </cell>
          <cell r="AL8" t="str">
            <v>Tongthunhap</v>
          </cell>
          <cell r="AM8" t="str">
            <v>Comdaantaicty</v>
          </cell>
          <cell r="AN8" t="str">
            <v>BHXHYTTNctychiu</v>
          </cell>
          <cell r="AO8" t="str">
            <v>Phicongdoan</v>
          </cell>
          <cell r="AP8" t="str">
            <v>ThueTNCN</v>
          </cell>
          <cell r="AQ8" t="str">
            <v>Tongkhautru</v>
          </cell>
          <cell r="AR8" t="str">
            <v>Tamung</v>
          </cell>
          <cell r="AS8" t="str">
            <v>Thuclanhkynay</v>
          </cell>
          <cell r="AT8" t="str">
            <v>Thuclanhkynay1</v>
          </cell>
          <cell r="AU8" t="str">
            <v>Tong luong</v>
          </cell>
          <cell r="AV8" t="str">
            <v>Ghichu</v>
          </cell>
          <cell r="AW8" t="str">
            <v>Ngayphepconlai</v>
          </cell>
          <cell r="AX8">
            <v>3.3999996185302734</v>
          </cell>
        </row>
        <row r="9">
          <cell r="D9" t="str">
            <v>A001</v>
          </cell>
          <cell r="E9" t="str">
            <v>Tống Viết Cường</v>
          </cell>
          <cell r="F9" t="str">
            <v>GIÁN TIẾP</v>
          </cell>
          <cell r="G9" t="str">
            <v>QUANLY</v>
          </cell>
          <cell r="H9" t="str">
            <v>T4/05</v>
          </cell>
          <cell r="I9">
            <v>143</v>
          </cell>
          <cell r="J9">
            <v>0</v>
          </cell>
          <cell r="K9" t="e">
            <v>#REF!</v>
          </cell>
          <cell r="L9">
            <v>9030</v>
          </cell>
          <cell r="M9">
            <v>48752.235000000001</v>
          </cell>
          <cell r="N9">
            <v>0</v>
          </cell>
          <cell r="O9">
            <v>4</v>
          </cell>
          <cell r="P9">
            <v>24</v>
          </cell>
          <cell r="Q9">
            <v>0</v>
          </cell>
          <cell r="R9">
            <v>28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75331</v>
          </cell>
          <cell r="X9">
            <v>0</v>
          </cell>
          <cell r="Y9">
            <v>75331</v>
          </cell>
          <cell r="Z9">
            <v>57782.235000000001</v>
          </cell>
          <cell r="AA9">
            <v>0</v>
          </cell>
          <cell r="AB9">
            <v>20</v>
          </cell>
          <cell r="AC9">
            <v>0</v>
          </cell>
          <cell r="AD9">
            <v>0</v>
          </cell>
          <cell r="AE9">
            <v>13</v>
          </cell>
          <cell r="AF9">
            <v>0</v>
          </cell>
          <cell r="AG9" t="e">
            <v>#REF!</v>
          </cell>
          <cell r="AH9" t="e">
            <v>#REF!</v>
          </cell>
          <cell r="AI9" t="e">
            <v>#REF!</v>
          </cell>
          <cell r="AJ9">
            <v>1128</v>
          </cell>
          <cell r="AK9" t="e">
            <v>#REF!</v>
          </cell>
          <cell r="AL9" t="e">
            <v>#REF!</v>
          </cell>
          <cell r="AM9">
            <v>13</v>
          </cell>
          <cell r="AN9">
            <v>0</v>
          </cell>
          <cell r="AO9">
            <v>0</v>
          </cell>
          <cell r="AP9">
            <v>1128</v>
          </cell>
          <cell r="AQ9" t="e">
            <v>#REF!</v>
          </cell>
          <cell r="AR9" t="e">
            <v>#REF!</v>
          </cell>
          <cell r="AS9" t="e">
            <v>#REF!</v>
          </cell>
          <cell r="AT9" t="e">
            <v>#REF!</v>
          </cell>
          <cell r="AU9" t="e">
            <v>#REF!</v>
          </cell>
          <cell r="AV9">
            <v>0</v>
          </cell>
          <cell r="AW9" t="e">
            <v>#REF!</v>
          </cell>
          <cell r="AX9">
            <v>0</v>
          </cell>
        </row>
        <row r="10">
          <cell r="D10" t="str">
            <v>A003</v>
          </cell>
          <cell r="E10" t="str">
            <v>Tống Phước Tiến</v>
          </cell>
          <cell r="F10" t="str">
            <v>GIÁN TIẾP</v>
          </cell>
          <cell r="G10" t="str">
            <v>QUANLY</v>
          </cell>
          <cell r="H10" t="str">
            <v>T4/05</v>
          </cell>
          <cell r="I10">
            <v>143</v>
          </cell>
          <cell r="J10">
            <v>0</v>
          </cell>
          <cell r="K10" t="e">
            <v>#REF!</v>
          </cell>
          <cell r="L10">
            <v>5440</v>
          </cell>
          <cell r="M10">
            <v>16607.377500000002</v>
          </cell>
          <cell r="N10">
            <v>0</v>
          </cell>
          <cell r="O10">
            <v>3</v>
          </cell>
          <cell r="P10">
            <v>24</v>
          </cell>
          <cell r="Q10">
            <v>0</v>
          </cell>
          <cell r="R10">
            <v>27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27927</v>
          </cell>
          <cell r="X10">
            <v>0</v>
          </cell>
          <cell r="Y10">
            <v>27927</v>
          </cell>
          <cell r="Z10">
            <v>22046.377500000002</v>
          </cell>
          <cell r="AA10">
            <v>0</v>
          </cell>
          <cell r="AB10">
            <v>21</v>
          </cell>
          <cell r="AC10">
            <v>0</v>
          </cell>
          <cell r="AD10">
            <v>0</v>
          </cell>
          <cell r="AE10">
            <v>13</v>
          </cell>
          <cell r="AF10">
            <v>0</v>
          </cell>
          <cell r="AG10" t="e">
            <v>#REF!</v>
          </cell>
          <cell r="AH10" t="e">
            <v>#REF!</v>
          </cell>
          <cell r="AI10" t="e">
            <v>#REF!</v>
          </cell>
          <cell r="AJ10">
            <v>213</v>
          </cell>
          <cell r="AK10" t="e">
            <v>#REF!</v>
          </cell>
          <cell r="AL10" t="e">
            <v>#REF!</v>
          </cell>
          <cell r="AM10">
            <v>13</v>
          </cell>
          <cell r="AN10">
            <v>0</v>
          </cell>
          <cell r="AO10">
            <v>0</v>
          </cell>
          <cell r="AP10">
            <v>213</v>
          </cell>
          <cell r="AQ10" t="e">
            <v>#REF!</v>
          </cell>
          <cell r="AR10" t="e">
            <v>#REF!</v>
          </cell>
          <cell r="AS10" t="e">
            <v>#REF!</v>
          </cell>
          <cell r="AT10" t="e">
            <v>#REF!</v>
          </cell>
          <cell r="AU10" t="e">
            <v>#REF!</v>
          </cell>
          <cell r="AV10">
            <v>0</v>
          </cell>
          <cell r="AW10" t="e">
            <v>#REF!</v>
          </cell>
          <cell r="AX10">
            <v>0</v>
          </cell>
        </row>
        <row r="11">
          <cell r="D11" t="str">
            <v>A005</v>
          </cell>
          <cell r="E11" t="str">
            <v>Trần Thanh Bình</v>
          </cell>
          <cell r="F11" t="str">
            <v>Kho</v>
          </cell>
          <cell r="G11" t="str">
            <v>QUANLY</v>
          </cell>
          <cell r="H11" t="str">
            <v>T4/05</v>
          </cell>
          <cell r="I11">
            <v>143</v>
          </cell>
          <cell r="J11">
            <v>0</v>
          </cell>
          <cell r="K11" t="e">
            <v>#REF!</v>
          </cell>
          <cell r="L11">
            <v>5390</v>
          </cell>
          <cell r="M11">
            <v>15168.348000000002</v>
          </cell>
          <cell r="N11">
            <v>0</v>
          </cell>
          <cell r="O11">
            <v>3</v>
          </cell>
          <cell r="P11">
            <v>24</v>
          </cell>
          <cell r="Q11">
            <v>0</v>
          </cell>
          <cell r="R11">
            <v>27</v>
          </cell>
          <cell r="S11">
            <v>0</v>
          </cell>
          <cell r="T11">
            <v>0</v>
          </cell>
          <cell r="U11">
            <v>300</v>
          </cell>
          <cell r="V11">
            <v>0</v>
          </cell>
          <cell r="W11">
            <v>26041</v>
          </cell>
          <cell r="X11">
            <v>85660</v>
          </cell>
          <cell r="Y11">
            <v>111701</v>
          </cell>
          <cell r="Z11">
            <v>20555.548000000003</v>
          </cell>
          <cell r="AA11">
            <v>0</v>
          </cell>
          <cell r="AB11">
            <v>21</v>
          </cell>
          <cell r="AC11">
            <v>0</v>
          </cell>
          <cell r="AD11">
            <v>0</v>
          </cell>
          <cell r="AE11">
            <v>1007</v>
          </cell>
          <cell r="AF11">
            <v>0</v>
          </cell>
          <cell r="AG11" t="e">
            <v>#REF!</v>
          </cell>
          <cell r="AH11" t="e">
            <v>#REF!</v>
          </cell>
          <cell r="AI11" t="e">
            <v>#REF!</v>
          </cell>
          <cell r="AJ11">
            <v>683</v>
          </cell>
          <cell r="AK11" t="e">
            <v>#REF!</v>
          </cell>
          <cell r="AL11" t="e">
            <v>#REF!</v>
          </cell>
          <cell r="AM11">
            <v>7</v>
          </cell>
          <cell r="AN11">
            <v>0</v>
          </cell>
          <cell r="AO11">
            <v>0</v>
          </cell>
          <cell r="AP11">
            <v>683</v>
          </cell>
          <cell r="AQ11" t="e">
            <v>#REF!</v>
          </cell>
          <cell r="AR11" t="e">
            <v>#REF!</v>
          </cell>
          <cell r="AS11" t="e">
            <v>#REF!</v>
          </cell>
          <cell r="AT11" t="e">
            <v>#REF!</v>
          </cell>
          <cell r="AU11" t="e">
            <v>#REF!</v>
          </cell>
          <cell r="AV11">
            <v>0</v>
          </cell>
          <cell r="AW11" t="e">
            <v>#REF!</v>
          </cell>
          <cell r="AX11">
            <v>57107</v>
          </cell>
        </row>
        <row r="12">
          <cell r="D12" t="str">
            <v>A007</v>
          </cell>
          <cell r="E12" t="str">
            <v>Đào Thanh Điền</v>
          </cell>
          <cell r="F12" t="str">
            <v>CII.1</v>
          </cell>
          <cell r="G12" t="str">
            <v>QUANLY</v>
          </cell>
          <cell r="H12" t="str">
            <v>T2/05</v>
          </cell>
          <cell r="I12">
            <v>145</v>
          </cell>
          <cell r="J12">
            <v>0</v>
          </cell>
          <cell r="K12" t="e">
            <v>#REF!</v>
          </cell>
          <cell r="L12">
            <v>7070</v>
          </cell>
          <cell r="M12">
            <v>3732.0249999999996</v>
          </cell>
          <cell r="N12">
            <v>0</v>
          </cell>
          <cell r="O12">
            <v>0</v>
          </cell>
          <cell r="P12">
            <v>68</v>
          </cell>
          <cell r="Q12">
            <v>42.5</v>
          </cell>
          <cell r="R12">
            <v>110.5</v>
          </cell>
          <cell r="S12">
            <v>16</v>
          </cell>
          <cell r="T12">
            <v>64</v>
          </cell>
          <cell r="U12">
            <v>300</v>
          </cell>
          <cell r="V12">
            <v>0</v>
          </cell>
          <cell r="W12">
            <v>52370</v>
          </cell>
          <cell r="X12">
            <v>52610</v>
          </cell>
          <cell r="Y12">
            <v>104980</v>
          </cell>
          <cell r="Z12">
            <v>10804.524999999998</v>
          </cell>
          <cell r="AA12">
            <v>4</v>
          </cell>
          <cell r="AB12">
            <v>20</v>
          </cell>
          <cell r="AC12">
            <v>0</v>
          </cell>
          <cell r="AD12">
            <v>0</v>
          </cell>
          <cell r="AE12">
            <v>8</v>
          </cell>
          <cell r="AF12">
            <v>0</v>
          </cell>
          <cell r="AG12" t="e">
            <v>#REF!</v>
          </cell>
          <cell r="AH12" t="e">
            <v>#REF!</v>
          </cell>
          <cell r="AI12" t="e">
            <v>#REF!</v>
          </cell>
          <cell r="AJ12">
            <v>151</v>
          </cell>
          <cell r="AK12" t="e">
            <v>#REF!</v>
          </cell>
          <cell r="AL12" t="e">
            <v>#REF!</v>
          </cell>
          <cell r="AM12">
            <v>8</v>
          </cell>
          <cell r="AN12">
            <v>0</v>
          </cell>
          <cell r="AO12">
            <v>0</v>
          </cell>
          <cell r="AP12">
            <v>151</v>
          </cell>
          <cell r="AQ12" t="e">
            <v>#REF!</v>
          </cell>
          <cell r="AR12" t="e">
            <v>#REF!</v>
          </cell>
          <cell r="AS12" t="e">
            <v>#REF!</v>
          </cell>
          <cell r="AT12" t="e">
            <v>#REF!</v>
          </cell>
          <cell r="AU12" t="e">
            <v>#REF!</v>
          </cell>
          <cell r="AV12">
            <v>0</v>
          </cell>
          <cell r="AW12" t="e">
            <v>#REF!</v>
          </cell>
          <cell r="AX12">
            <v>36407</v>
          </cell>
        </row>
        <row r="13">
          <cell r="D13" t="str">
            <v>A010</v>
          </cell>
          <cell r="E13" t="str">
            <v>Dương Khánh Linh</v>
          </cell>
          <cell r="F13" t="str">
            <v>GIÁN TIẾP</v>
          </cell>
          <cell r="G13" t="str">
            <v>QUANLY</v>
          </cell>
          <cell r="H13" t="str">
            <v>T11/13</v>
          </cell>
          <cell r="I13">
            <v>40</v>
          </cell>
          <cell r="J13">
            <v>0</v>
          </cell>
          <cell r="K13" t="e">
            <v>#REF!</v>
          </cell>
          <cell r="L13">
            <v>4590</v>
          </cell>
          <cell r="M13">
            <v>6586.3719999999994</v>
          </cell>
          <cell r="N13">
            <v>0</v>
          </cell>
          <cell r="O13">
            <v>3</v>
          </cell>
          <cell r="P13">
            <v>24</v>
          </cell>
          <cell r="Q13">
            <v>0</v>
          </cell>
          <cell r="R13">
            <v>27</v>
          </cell>
          <cell r="S13">
            <v>0</v>
          </cell>
          <cell r="T13">
            <v>0</v>
          </cell>
          <cell r="U13">
            <v>300</v>
          </cell>
          <cell r="V13">
            <v>0</v>
          </cell>
          <cell r="W13">
            <v>14157</v>
          </cell>
          <cell r="X13">
            <v>46568</v>
          </cell>
          <cell r="Y13">
            <v>60725</v>
          </cell>
          <cell r="Z13">
            <v>11172.772000000001</v>
          </cell>
          <cell r="AA13">
            <v>0</v>
          </cell>
          <cell r="AB13">
            <v>21</v>
          </cell>
          <cell r="AC13">
            <v>0</v>
          </cell>
          <cell r="AD13">
            <v>0</v>
          </cell>
          <cell r="AE13">
            <v>5</v>
          </cell>
          <cell r="AF13">
            <v>0</v>
          </cell>
          <cell r="AG13" t="e">
            <v>#REF!</v>
          </cell>
          <cell r="AH13" t="e">
            <v>#REF!</v>
          </cell>
          <cell r="AI13" t="e">
            <v>#REF!</v>
          </cell>
          <cell r="AJ13">
            <v>0</v>
          </cell>
          <cell r="AK13" t="e">
            <v>#REF!</v>
          </cell>
          <cell r="AL13" t="e">
            <v>#REF!</v>
          </cell>
          <cell r="AM13">
            <v>5</v>
          </cell>
          <cell r="AN13">
            <v>0</v>
          </cell>
          <cell r="AO13">
            <v>0</v>
          </cell>
          <cell r="AP13">
            <v>0</v>
          </cell>
          <cell r="AQ13" t="e">
            <v>#REF!</v>
          </cell>
          <cell r="AR13" t="e">
            <v>#REF!</v>
          </cell>
          <cell r="AS13" t="e">
            <v>#REF!</v>
          </cell>
          <cell r="AT13" t="e">
            <v>#REF!</v>
          </cell>
          <cell r="AU13" t="e">
            <v>#REF!</v>
          </cell>
          <cell r="AV13">
            <v>0</v>
          </cell>
          <cell r="AW13" t="e">
            <v>#REF!</v>
          </cell>
          <cell r="AX13">
            <v>31045</v>
          </cell>
        </row>
        <row r="14">
          <cell r="D14" t="str">
            <v>A015</v>
          </cell>
          <cell r="E14" t="str">
            <v>Nguyễn Văn Năm</v>
          </cell>
          <cell r="F14" t="str">
            <v>CII.3</v>
          </cell>
          <cell r="G14" t="str">
            <v xml:space="preserve">Công nhân </v>
          </cell>
          <cell r="H14" t="str">
            <v>T6/06</v>
          </cell>
          <cell r="I14">
            <v>129</v>
          </cell>
          <cell r="J14">
            <v>0</v>
          </cell>
          <cell r="K14" t="e">
            <v>#REF!</v>
          </cell>
          <cell r="L14">
            <v>5010</v>
          </cell>
          <cell r="M14">
            <v>1766.5319999999999</v>
          </cell>
          <cell r="N14">
            <v>8</v>
          </cell>
          <cell r="O14">
            <v>2</v>
          </cell>
          <cell r="P14">
            <v>104</v>
          </cell>
          <cell r="Q14">
            <v>24</v>
          </cell>
          <cell r="R14">
            <v>138</v>
          </cell>
          <cell r="S14">
            <v>32</v>
          </cell>
          <cell r="T14">
            <v>416</v>
          </cell>
          <cell r="U14">
            <v>140</v>
          </cell>
          <cell r="V14">
            <v>0</v>
          </cell>
          <cell r="W14">
            <v>42466</v>
          </cell>
          <cell r="X14">
            <v>40785</v>
          </cell>
          <cell r="Y14">
            <v>83251</v>
          </cell>
          <cell r="Z14">
            <v>6780.3320000000003</v>
          </cell>
          <cell r="AA14">
            <v>10</v>
          </cell>
          <cell r="AB14">
            <v>4</v>
          </cell>
          <cell r="AC14">
            <v>0</v>
          </cell>
          <cell r="AD14">
            <v>0</v>
          </cell>
          <cell r="AE14">
            <v>1008</v>
          </cell>
          <cell r="AF14">
            <v>0</v>
          </cell>
          <cell r="AG14" t="e">
            <v>#REF!</v>
          </cell>
          <cell r="AH14" t="e">
            <v>#REF!</v>
          </cell>
          <cell r="AI14" t="e">
            <v>#REF!</v>
          </cell>
          <cell r="AJ14">
            <v>0</v>
          </cell>
          <cell r="AK14" t="e">
            <v>#REF!</v>
          </cell>
          <cell r="AL14" t="e">
            <v>#REF!</v>
          </cell>
          <cell r="AM14">
            <v>8</v>
          </cell>
          <cell r="AN14">
            <v>0</v>
          </cell>
          <cell r="AO14">
            <v>0</v>
          </cell>
          <cell r="AP14">
            <v>0</v>
          </cell>
          <cell r="AQ14" t="e">
            <v>#REF!</v>
          </cell>
          <cell r="AR14" t="e">
            <v>#REF!</v>
          </cell>
          <cell r="AS14" t="e">
            <v>#REF!</v>
          </cell>
          <cell r="AT14" t="e">
            <v>#REF!</v>
          </cell>
          <cell r="AU14" t="e">
            <v>#REF!</v>
          </cell>
          <cell r="AV14">
            <v>0</v>
          </cell>
          <cell r="AW14" t="e">
            <v>#REF!</v>
          </cell>
          <cell r="AX14">
            <v>34887</v>
          </cell>
        </row>
        <row r="15">
          <cell r="D15" t="str">
            <v>A019</v>
          </cell>
          <cell r="E15" t="str">
            <v>Đoàn Thanh Hải</v>
          </cell>
          <cell r="F15" t="str">
            <v>XLHX</v>
          </cell>
          <cell r="G15" t="str">
            <v xml:space="preserve">Công nhân </v>
          </cell>
          <cell r="H15" t="str">
            <v>T11/05</v>
          </cell>
          <cell r="I15">
            <v>136</v>
          </cell>
          <cell r="J15">
            <v>0</v>
          </cell>
          <cell r="K15" t="e">
            <v>#REF!</v>
          </cell>
          <cell r="L15">
            <v>5430</v>
          </cell>
          <cell r="M15">
            <v>1618.6559999999997</v>
          </cell>
          <cell r="N15">
            <v>0</v>
          </cell>
          <cell r="O15">
            <v>4</v>
          </cell>
          <cell r="P15">
            <v>99</v>
          </cell>
          <cell r="Q15">
            <v>0</v>
          </cell>
          <cell r="R15">
            <v>103</v>
          </cell>
          <cell r="S15">
            <v>0</v>
          </cell>
          <cell r="T15">
            <v>288</v>
          </cell>
          <cell r="U15">
            <v>70</v>
          </cell>
          <cell r="V15">
            <v>0</v>
          </cell>
          <cell r="W15">
            <v>34643</v>
          </cell>
          <cell r="X15">
            <v>25649</v>
          </cell>
          <cell r="Y15">
            <v>60292</v>
          </cell>
          <cell r="Z15">
            <v>7047.4560000000001</v>
          </cell>
          <cell r="AA15">
            <v>18</v>
          </cell>
          <cell r="AB15">
            <v>2</v>
          </cell>
          <cell r="AC15">
            <v>0</v>
          </cell>
          <cell r="AD15">
            <v>0</v>
          </cell>
          <cell r="AE15">
            <v>4</v>
          </cell>
          <cell r="AF15">
            <v>0</v>
          </cell>
          <cell r="AG15" t="e">
            <v>#REF!</v>
          </cell>
          <cell r="AH15" t="e">
            <v>#REF!</v>
          </cell>
          <cell r="AI15" t="e">
            <v>#REF!</v>
          </cell>
          <cell r="AJ15">
            <v>0</v>
          </cell>
          <cell r="AK15" t="e">
            <v>#REF!</v>
          </cell>
          <cell r="AL15" t="e">
            <v>#REF!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 t="e">
            <v>#REF!</v>
          </cell>
          <cell r="AR15" t="e">
            <v>#REF!</v>
          </cell>
          <cell r="AS15" t="e">
            <v>#REF!</v>
          </cell>
          <cell r="AT15" t="e">
            <v>#REF!</v>
          </cell>
          <cell r="AU15" t="e">
            <v>#REF!</v>
          </cell>
          <cell r="AV15">
            <v>0</v>
          </cell>
          <cell r="AW15" t="e">
            <v>#REF!</v>
          </cell>
          <cell r="AX15">
            <v>23365</v>
          </cell>
        </row>
        <row r="16">
          <cell r="D16" t="str">
            <v>A021</v>
          </cell>
          <cell r="E16" t="str">
            <v>Cao Thị Kim Thu</v>
          </cell>
          <cell r="F16" t="str">
            <v>QCE</v>
          </cell>
          <cell r="G16" t="str">
            <v xml:space="preserve">Công nhân </v>
          </cell>
          <cell r="H16" t="str">
            <v>T6/08</v>
          </cell>
          <cell r="I16">
            <v>105</v>
          </cell>
          <cell r="J16">
            <v>0</v>
          </cell>
          <cell r="K16" t="e">
            <v>#REF!</v>
          </cell>
          <cell r="L16">
            <v>4510</v>
          </cell>
          <cell r="M16">
            <v>2002.7839999999997</v>
          </cell>
          <cell r="N16">
            <v>0</v>
          </cell>
          <cell r="O16">
            <v>3</v>
          </cell>
          <cell r="P16">
            <v>72</v>
          </cell>
          <cell r="Q16">
            <v>36</v>
          </cell>
          <cell r="R16">
            <v>111</v>
          </cell>
          <cell r="S16">
            <v>0</v>
          </cell>
          <cell r="T16">
            <v>0</v>
          </cell>
          <cell r="U16">
            <v>140</v>
          </cell>
          <cell r="V16">
            <v>0</v>
          </cell>
          <cell r="W16">
            <v>31985</v>
          </cell>
          <cell r="X16">
            <v>12664</v>
          </cell>
          <cell r="Y16">
            <v>44649</v>
          </cell>
          <cell r="Z16">
            <v>6516.9839999999995</v>
          </cell>
          <cell r="AA16">
            <v>0</v>
          </cell>
          <cell r="AB16">
            <v>21</v>
          </cell>
          <cell r="AC16">
            <v>0</v>
          </cell>
          <cell r="AD16">
            <v>0</v>
          </cell>
          <cell r="AE16">
            <v>1508</v>
          </cell>
          <cell r="AF16">
            <v>0</v>
          </cell>
          <cell r="AG16" t="e">
            <v>#REF!</v>
          </cell>
          <cell r="AH16" t="e">
            <v>#REF!</v>
          </cell>
          <cell r="AI16" t="e">
            <v>#REF!</v>
          </cell>
          <cell r="AJ16">
            <v>0</v>
          </cell>
          <cell r="AK16" t="e">
            <v>#REF!</v>
          </cell>
          <cell r="AL16" t="e">
            <v>#REF!</v>
          </cell>
          <cell r="AM16">
            <v>8</v>
          </cell>
          <cell r="AN16">
            <v>0</v>
          </cell>
          <cell r="AO16">
            <v>0</v>
          </cell>
          <cell r="AP16">
            <v>0</v>
          </cell>
          <cell r="AQ16" t="e">
            <v>#REF!</v>
          </cell>
          <cell r="AR16" t="e">
            <v>#REF!</v>
          </cell>
          <cell r="AS16" t="e">
            <v>#REF!</v>
          </cell>
          <cell r="AT16" t="e">
            <v>#REF!</v>
          </cell>
          <cell r="AU16" t="e">
            <v>#REF!</v>
          </cell>
          <cell r="AV16">
            <v>0</v>
          </cell>
          <cell r="AW16" t="e">
            <v>#REF!</v>
          </cell>
          <cell r="AX16">
            <v>8442</v>
          </cell>
        </row>
        <row r="17">
          <cell r="D17" t="str">
            <v>A023</v>
          </cell>
          <cell r="E17" t="str">
            <v>Nguyễn Văn Mừng</v>
          </cell>
          <cell r="F17" t="str">
            <v>CII.3</v>
          </cell>
          <cell r="G17" t="str">
            <v xml:space="preserve">Công nhân </v>
          </cell>
          <cell r="H17" t="str">
            <v>T10/07</v>
          </cell>
          <cell r="I17">
            <v>113</v>
          </cell>
          <cell r="J17">
            <v>0</v>
          </cell>
          <cell r="K17" t="e">
            <v>#REF!</v>
          </cell>
          <cell r="L17">
            <v>4540</v>
          </cell>
          <cell r="M17">
            <v>1523.6969999999999</v>
          </cell>
          <cell r="N17">
            <v>4</v>
          </cell>
          <cell r="O17">
            <v>0</v>
          </cell>
          <cell r="P17">
            <v>112</v>
          </cell>
          <cell r="Q17">
            <v>31</v>
          </cell>
          <cell r="R17">
            <v>147</v>
          </cell>
          <cell r="S17">
            <v>16</v>
          </cell>
          <cell r="T17">
            <v>416</v>
          </cell>
          <cell r="U17">
            <v>140</v>
          </cell>
          <cell r="V17">
            <v>0</v>
          </cell>
          <cell r="W17">
            <v>40559</v>
          </cell>
          <cell r="X17">
            <v>35821</v>
          </cell>
          <cell r="Y17">
            <v>76380</v>
          </cell>
          <cell r="Z17">
            <v>6060.4970000000003</v>
          </cell>
          <cell r="AA17">
            <v>18</v>
          </cell>
          <cell r="AB17">
            <v>2</v>
          </cell>
          <cell r="AC17">
            <v>0</v>
          </cell>
          <cell r="AD17">
            <v>0</v>
          </cell>
          <cell r="AE17">
            <v>2000</v>
          </cell>
          <cell r="AF17">
            <v>0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155</v>
          </cell>
          <cell r="AK17" t="e">
            <v>#REF!</v>
          </cell>
          <cell r="AL17" t="e">
            <v>#REF!</v>
          </cell>
          <cell r="AM17">
            <v>0</v>
          </cell>
          <cell r="AN17">
            <v>0</v>
          </cell>
          <cell r="AO17">
            <v>0</v>
          </cell>
          <cell r="AP17">
            <v>155</v>
          </cell>
          <cell r="AQ17" t="e">
            <v>#REF!</v>
          </cell>
          <cell r="AR17" t="e">
            <v>#REF!</v>
          </cell>
          <cell r="AS17" t="e">
            <v>#REF!</v>
          </cell>
          <cell r="AT17" t="e">
            <v>#REF!</v>
          </cell>
          <cell r="AU17" t="e">
            <v>#REF!</v>
          </cell>
          <cell r="AV17">
            <v>0</v>
          </cell>
          <cell r="AW17" t="e">
            <v>#REF!</v>
          </cell>
          <cell r="AX17">
            <v>31217</v>
          </cell>
        </row>
        <row r="18">
          <cell r="D18" t="str">
            <v>A026</v>
          </cell>
          <cell r="E18" t="str">
            <v>Nguyễn Văn Bình</v>
          </cell>
          <cell r="F18" t="str">
            <v>CII.1</v>
          </cell>
          <cell r="G18" t="str">
            <v xml:space="preserve">Công nhân </v>
          </cell>
          <cell r="H18" t="str">
            <v>T6/08</v>
          </cell>
          <cell r="I18">
            <v>105</v>
          </cell>
          <cell r="J18">
            <v>0</v>
          </cell>
          <cell r="K18" t="e">
            <v>#REF!</v>
          </cell>
          <cell r="L18">
            <v>4230</v>
          </cell>
          <cell r="M18">
            <v>1265.0559999999996</v>
          </cell>
          <cell r="N18">
            <v>18</v>
          </cell>
          <cell r="O18">
            <v>0</v>
          </cell>
          <cell r="P18">
            <v>120</v>
          </cell>
          <cell r="Q18">
            <v>36</v>
          </cell>
          <cell r="R18">
            <v>174</v>
          </cell>
          <cell r="S18">
            <v>48</v>
          </cell>
          <cell r="T18">
            <v>672</v>
          </cell>
          <cell r="U18">
            <v>140</v>
          </cell>
          <cell r="V18">
            <v>0</v>
          </cell>
          <cell r="W18">
            <v>42739</v>
          </cell>
          <cell r="X18">
            <v>46708</v>
          </cell>
          <cell r="Y18">
            <v>89447</v>
          </cell>
          <cell r="Z18">
            <v>5497.8559999999998</v>
          </cell>
          <cell r="AA18">
            <v>6</v>
          </cell>
          <cell r="AB18">
            <v>0</v>
          </cell>
          <cell r="AC18">
            <v>0</v>
          </cell>
          <cell r="AD18">
            <v>0</v>
          </cell>
          <cell r="AE18">
            <v>2000</v>
          </cell>
          <cell r="AF18">
            <v>0</v>
          </cell>
          <cell r="AG18" t="e">
            <v>#REF!</v>
          </cell>
          <cell r="AH18" t="e">
            <v>#REF!</v>
          </cell>
          <cell r="AI18" t="e">
            <v>#REF!</v>
          </cell>
          <cell r="AJ18">
            <v>0</v>
          </cell>
          <cell r="AK18" t="e">
            <v>#REF!</v>
          </cell>
          <cell r="AL18" t="e">
            <v>#REF!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 t="e">
            <v>#REF!</v>
          </cell>
          <cell r="AR18" t="e">
            <v>#REF!</v>
          </cell>
          <cell r="AS18" t="e">
            <v>#REF!</v>
          </cell>
          <cell r="AT18" t="e">
            <v>#REF!</v>
          </cell>
          <cell r="AU18" t="e">
            <v>#REF!</v>
          </cell>
          <cell r="AV18">
            <v>0</v>
          </cell>
          <cell r="AW18" t="e">
            <v>#REF!</v>
          </cell>
          <cell r="AX18">
            <v>41315</v>
          </cell>
        </row>
        <row r="19">
          <cell r="D19" t="str">
            <v>A027</v>
          </cell>
          <cell r="E19" t="str">
            <v>Đỗ Tấn Lạnh</v>
          </cell>
          <cell r="F19" t="str">
            <v>CII.1</v>
          </cell>
          <cell r="G19" t="str">
            <v xml:space="preserve">Công nhân </v>
          </cell>
          <cell r="H19" t="str">
            <v>T8/08</v>
          </cell>
          <cell r="I19">
            <v>103</v>
          </cell>
          <cell r="J19">
            <v>0</v>
          </cell>
          <cell r="K19" t="e">
            <v>#REF!</v>
          </cell>
          <cell r="L19">
            <v>4310</v>
          </cell>
          <cell r="M19">
            <v>1278.7839999999997</v>
          </cell>
          <cell r="N19">
            <v>0</v>
          </cell>
          <cell r="O19">
            <v>1</v>
          </cell>
          <cell r="P19">
            <v>76.5</v>
          </cell>
          <cell r="Q19">
            <v>41</v>
          </cell>
          <cell r="R19">
            <v>118.5</v>
          </cell>
          <cell r="S19">
            <v>0</v>
          </cell>
          <cell r="T19">
            <v>64</v>
          </cell>
          <cell r="U19">
            <v>140</v>
          </cell>
          <cell r="V19">
            <v>0</v>
          </cell>
          <cell r="W19">
            <v>29279</v>
          </cell>
          <cell r="X19">
            <v>14179</v>
          </cell>
          <cell r="Y19">
            <v>43458</v>
          </cell>
          <cell r="Z19">
            <v>5592.9839999999995</v>
          </cell>
          <cell r="AA19">
            <v>4</v>
          </cell>
          <cell r="AB19">
            <v>19</v>
          </cell>
          <cell r="AC19">
            <v>0</v>
          </cell>
          <cell r="AD19">
            <v>0</v>
          </cell>
          <cell r="AE19">
            <v>8.5</v>
          </cell>
          <cell r="AF19">
            <v>0</v>
          </cell>
          <cell r="AG19" t="e">
            <v>#REF!</v>
          </cell>
          <cell r="AH19" t="e">
            <v>#REF!</v>
          </cell>
          <cell r="AI19" t="e">
            <v>#REF!</v>
          </cell>
          <cell r="AJ19">
            <v>0</v>
          </cell>
          <cell r="AK19" t="e">
            <v>#REF!</v>
          </cell>
          <cell r="AL19" t="e">
            <v>#REF!</v>
          </cell>
          <cell r="AM19">
            <v>8.5</v>
          </cell>
          <cell r="AN19">
            <v>0</v>
          </cell>
          <cell r="AO19">
            <v>0</v>
          </cell>
          <cell r="AP19">
            <v>0</v>
          </cell>
          <cell r="AQ19" t="e">
            <v>#REF!</v>
          </cell>
          <cell r="AR19" t="e">
            <v>#REF!</v>
          </cell>
          <cell r="AS19" t="e">
            <v>#REF!</v>
          </cell>
          <cell r="AT19" t="e">
            <v>#REF!</v>
          </cell>
          <cell r="AU19" t="e">
            <v>#REF!</v>
          </cell>
          <cell r="AV19">
            <v>0</v>
          </cell>
          <cell r="AW19" t="e">
            <v>#REF!</v>
          </cell>
          <cell r="AX19">
            <v>10557</v>
          </cell>
        </row>
        <row r="20">
          <cell r="D20" t="str">
            <v>A028</v>
          </cell>
          <cell r="E20" t="str">
            <v>Nguyễn Trung Lập</v>
          </cell>
          <cell r="F20" t="str">
            <v>CII.2</v>
          </cell>
          <cell r="G20" t="str">
            <v xml:space="preserve">Công nhân </v>
          </cell>
          <cell r="H20" t="str">
            <v>T8/08</v>
          </cell>
          <cell r="I20">
            <v>103</v>
          </cell>
          <cell r="J20">
            <v>0</v>
          </cell>
          <cell r="K20" t="e">
            <v>#REF!</v>
          </cell>
          <cell r="L20">
            <v>4230</v>
          </cell>
          <cell r="M20">
            <v>1454.6559999999997</v>
          </cell>
          <cell r="N20">
            <v>4</v>
          </cell>
          <cell r="O20">
            <v>1</v>
          </cell>
          <cell r="P20">
            <v>76.5</v>
          </cell>
          <cell r="Q20">
            <v>8</v>
          </cell>
          <cell r="R20">
            <v>89.5</v>
          </cell>
          <cell r="S20">
            <v>0</v>
          </cell>
          <cell r="T20">
            <v>272</v>
          </cell>
          <cell r="U20">
            <v>70</v>
          </cell>
          <cell r="V20">
            <v>0</v>
          </cell>
          <cell r="W20">
            <v>23676</v>
          </cell>
          <cell r="X20">
            <v>19844</v>
          </cell>
          <cell r="Y20">
            <v>43520</v>
          </cell>
          <cell r="Z20">
            <v>5687.4560000000001</v>
          </cell>
          <cell r="AA20">
            <v>8</v>
          </cell>
          <cell r="AB20">
            <v>8.5</v>
          </cell>
          <cell r="AC20">
            <v>0</v>
          </cell>
          <cell r="AD20">
            <v>0</v>
          </cell>
          <cell r="AE20">
            <v>1000.5</v>
          </cell>
          <cell r="AF20">
            <v>0</v>
          </cell>
          <cell r="AG20" t="e">
            <v>#REF!</v>
          </cell>
          <cell r="AH20" t="e">
            <v>#REF!</v>
          </cell>
          <cell r="AI20" t="e">
            <v>#REF!</v>
          </cell>
          <cell r="AJ20">
            <v>0</v>
          </cell>
          <cell r="AK20" t="e">
            <v>#REF!</v>
          </cell>
          <cell r="AL20" t="e">
            <v>#REF!</v>
          </cell>
          <cell r="AM20">
            <v>0.5</v>
          </cell>
          <cell r="AN20">
            <v>0</v>
          </cell>
          <cell r="AO20">
            <v>0</v>
          </cell>
          <cell r="AP20">
            <v>0</v>
          </cell>
          <cell r="AQ20" t="e">
            <v>#REF!</v>
          </cell>
          <cell r="AR20" t="e">
            <v>#REF!</v>
          </cell>
          <cell r="AS20" t="e">
            <v>#REF!</v>
          </cell>
          <cell r="AT20" t="e">
            <v>#REF!</v>
          </cell>
          <cell r="AU20" t="e">
            <v>#REF!</v>
          </cell>
          <cell r="AV20">
            <v>0</v>
          </cell>
          <cell r="AW20" t="e">
            <v>#REF!</v>
          </cell>
          <cell r="AX20">
            <v>18001</v>
          </cell>
        </row>
        <row r="21">
          <cell r="D21" t="str">
            <v>A030</v>
          </cell>
          <cell r="E21" t="str">
            <v>Phạm Tấn Minh</v>
          </cell>
          <cell r="F21" t="str">
            <v>CII.2</v>
          </cell>
          <cell r="G21" t="str">
            <v>Công nhân</v>
          </cell>
          <cell r="H21" t="str">
            <v>T11/07</v>
          </cell>
          <cell r="I21">
            <v>112</v>
          </cell>
          <cell r="J21">
            <v>0</v>
          </cell>
          <cell r="K21" t="e">
            <v>#REF!</v>
          </cell>
          <cell r="L21">
            <v>4540</v>
          </cell>
          <cell r="M21">
            <v>1975.5839999999996</v>
          </cell>
          <cell r="N21">
            <v>5</v>
          </cell>
          <cell r="O21">
            <v>2.5</v>
          </cell>
          <cell r="P21">
            <v>89.5</v>
          </cell>
          <cell r="Q21">
            <v>12</v>
          </cell>
          <cell r="R21">
            <v>109</v>
          </cell>
          <cell r="S21">
            <v>16</v>
          </cell>
          <cell r="T21">
            <v>368</v>
          </cell>
          <cell r="U21">
            <v>140</v>
          </cell>
          <cell r="V21">
            <v>0</v>
          </cell>
          <cell r="W21">
            <v>32783</v>
          </cell>
          <cell r="X21">
            <v>35594</v>
          </cell>
          <cell r="Y21">
            <v>68377</v>
          </cell>
          <cell r="Z21">
            <v>6512.384</v>
          </cell>
          <cell r="AA21">
            <v>11</v>
          </cell>
          <cell r="AB21">
            <v>3.5</v>
          </cell>
          <cell r="AC21">
            <v>0</v>
          </cell>
          <cell r="AD21">
            <v>0</v>
          </cell>
          <cell r="AE21">
            <v>1005</v>
          </cell>
          <cell r="AF21">
            <v>0</v>
          </cell>
          <cell r="AG21" t="e">
            <v>#REF!</v>
          </cell>
          <cell r="AH21" t="e">
            <v>#REF!</v>
          </cell>
          <cell r="AI21" t="e">
            <v>#REF!</v>
          </cell>
          <cell r="AJ21">
            <v>0</v>
          </cell>
          <cell r="AK21" t="e">
            <v>#REF!</v>
          </cell>
          <cell r="AL21" t="e">
            <v>#REF!</v>
          </cell>
          <cell r="AM21">
            <v>5</v>
          </cell>
          <cell r="AN21">
            <v>0</v>
          </cell>
          <cell r="AO21">
            <v>0</v>
          </cell>
          <cell r="AP21">
            <v>0</v>
          </cell>
          <cell r="AQ21" t="e">
            <v>#REF!</v>
          </cell>
          <cell r="AR21" t="e">
            <v>#REF!</v>
          </cell>
          <cell r="AS21" t="e">
            <v>#REF!</v>
          </cell>
          <cell r="AT21" t="e">
            <v>#REF!</v>
          </cell>
          <cell r="AU21" t="e">
            <v>#REF!</v>
          </cell>
          <cell r="AV21">
            <v>0</v>
          </cell>
          <cell r="AW21" t="e">
            <v>#REF!</v>
          </cell>
          <cell r="AX21">
            <v>30647</v>
          </cell>
        </row>
        <row r="22">
          <cell r="D22" t="str">
            <v>A032</v>
          </cell>
          <cell r="E22" t="str">
            <v>Lý Tuệ Vân</v>
          </cell>
          <cell r="F22" t="str">
            <v>GIÁN TIẾP</v>
          </cell>
          <cell r="G22" t="str">
            <v>QUANLY</v>
          </cell>
          <cell r="H22" t="str">
            <v>T3/14</v>
          </cell>
          <cell r="I22">
            <v>36</v>
          </cell>
          <cell r="J22">
            <v>0</v>
          </cell>
          <cell r="K22" t="e">
            <v>#REF!</v>
          </cell>
          <cell r="L22">
            <v>4590</v>
          </cell>
          <cell r="M22">
            <v>12729.495999999997</v>
          </cell>
          <cell r="N22">
            <v>0</v>
          </cell>
          <cell r="O22">
            <v>3</v>
          </cell>
          <cell r="P22">
            <v>24</v>
          </cell>
          <cell r="Q22">
            <v>0</v>
          </cell>
          <cell r="R22">
            <v>27</v>
          </cell>
          <cell r="S22">
            <v>0</v>
          </cell>
          <cell r="T22">
            <v>0</v>
          </cell>
          <cell r="U22">
            <v>300</v>
          </cell>
          <cell r="V22">
            <v>0</v>
          </cell>
          <cell r="W22">
            <v>21938</v>
          </cell>
          <cell r="X22">
            <v>72165</v>
          </cell>
          <cell r="Y22">
            <v>94103</v>
          </cell>
          <cell r="Z22">
            <v>17315.895999999997</v>
          </cell>
          <cell r="AA22">
            <v>0</v>
          </cell>
          <cell r="AB22">
            <v>21</v>
          </cell>
          <cell r="AC22">
            <v>0</v>
          </cell>
          <cell r="AD22">
            <v>0</v>
          </cell>
          <cell r="AE22">
            <v>3008.5</v>
          </cell>
          <cell r="AF22">
            <v>0</v>
          </cell>
          <cell r="AG22" t="e">
            <v>#REF!</v>
          </cell>
          <cell r="AH22" t="e">
            <v>#REF!</v>
          </cell>
          <cell r="AI22" t="e">
            <v>#REF!</v>
          </cell>
          <cell r="AJ22">
            <v>0</v>
          </cell>
          <cell r="AK22" t="e">
            <v>#REF!</v>
          </cell>
          <cell r="AL22" t="e">
            <v>#REF!</v>
          </cell>
          <cell r="AM22">
            <v>8.5</v>
          </cell>
          <cell r="AN22">
            <v>0</v>
          </cell>
          <cell r="AO22">
            <v>0</v>
          </cell>
          <cell r="AP22">
            <v>0</v>
          </cell>
          <cell r="AQ22" t="e">
            <v>#REF!</v>
          </cell>
          <cell r="AR22" t="e">
            <v>#REF!</v>
          </cell>
          <cell r="AS22" t="e">
            <v>#REF!</v>
          </cell>
          <cell r="AT22" t="e">
            <v>#REF!</v>
          </cell>
          <cell r="AU22" t="e">
            <v>#REF!</v>
          </cell>
          <cell r="AV22">
            <v>0</v>
          </cell>
          <cell r="AW22" t="e">
            <v>#REF!</v>
          </cell>
          <cell r="AX22">
            <v>48110</v>
          </cell>
        </row>
        <row r="23">
          <cell r="D23" t="str">
            <v>A033</v>
          </cell>
          <cell r="E23" t="str">
            <v>Hà Công Hoàng Minh</v>
          </cell>
          <cell r="F23" t="str">
            <v>CII.1</v>
          </cell>
          <cell r="G23" t="str">
            <v>Công nhân</v>
          </cell>
          <cell r="H23" t="str">
            <v>T4/08</v>
          </cell>
          <cell r="I23">
            <v>107</v>
          </cell>
          <cell r="J23">
            <v>0</v>
          </cell>
          <cell r="K23" t="e">
            <v>#REF!</v>
          </cell>
          <cell r="L23">
            <v>4230</v>
          </cell>
          <cell r="M23">
            <v>1275.4559999999997</v>
          </cell>
          <cell r="N23">
            <v>6</v>
          </cell>
          <cell r="O23">
            <v>1</v>
          </cell>
          <cell r="P23">
            <v>112</v>
          </cell>
          <cell r="Q23">
            <v>33</v>
          </cell>
          <cell r="R23">
            <v>152</v>
          </cell>
          <cell r="S23">
            <v>0</v>
          </cell>
          <cell r="T23">
            <v>448</v>
          </cell>
          <cell r="U23">
            <v>140</v>
          </cell>
          <cell r="V23">
            <v>0</v>
          </cell>
          <cell r="W23">
            <v>37845</v>
          </cell>
          <cell r="X23">
            <v>33543</v>
          </cell>
          <cell r="Y23">
            <v>71388</v>
          </cell>
          <cell r="Z23">
            <v>5508.2559999999994</v>
          </cell>
          <cell r="AA23">
            <v>16</v>
          </cell>
          <cell r="AB23">
            <v>1</v>
          </cell>
          <cell r="AC23">
            <v>0</v>
          </cell>
          <cell r="AD23">
            <v>0</v>
          </cell>
          <cell r="AE23">
            <v>2001</v>
          </cell>
          <cell r="AF23">
            <v>0</v>
          </cell>
          <cell r="AG23" t="e">
            <v>#REF!</v>
          </cell>
          <cell r="AH23" t="e">
            <v>#REF!</v>
          </cell>
          <cell r="AI23" t="e">
            <v>#REF!</v>
          </cell>
          <cell r="AJ23">
            <v>0</v>
          </cell>
          <cell r="AK23" t="e">
            <v>#REF!</v>
          </cell>
          <cell r="AL23" t="e">
            <v>#REF!</v>
          </cell>
          <cell r="AM23">
            <v>1</v>
          </cell>
          <cell r="AN23">
            <v>0</v>
          </cell>
          <cell r="AO23">
            <v>0</v>
          </cell>
          <cell r="AP23">
            <v>0</v>
          </cell>
          <cell r="AQ23" t="e">
            <v>#REF!</v>
          </cell>
          <cell r="AR23" t="e">
            <v>#REF!</v>
          </cell>
          <cell r="AS23" t="e">
            <v>#REF!</v>
          </cell>
          <cell r="AT23" t="e">
            <v>#REF!</v>
          </cell>
          <cell r="AU23" t="e">
            <v>#REF!</v>
          </cell>
          <cell r="AV23">
            <v>0</v>
          </cell>
          <cell r="AW23" t="e">
            <v>#REF!</v>
          </cell>
          <cell r="AX23">
            <v>29974</v>
          </cell>
        </row>
        <row r="24">
          <cell r="D24" t="str">
            <v>A034</v>
          </cell>
          <cell r="E24" t="str">
            <v>Võ Thái Nguyên</v>
          </cell>
          <cell r="F24" t="str">
            <v>SON</v>
          </cell>
          <cell r="G24" t="str">
            <v>QUANLY</v>
          </cell>
          <cell r="H24" t="str">
            <v>T4/14</v>
          </cell>
          <cell r="I24">
            <v>35</v>
          </cell>
          <cell r="J24">
            <v>0</v>
          </cell>
          <cell r="K24" t="e">
            <v>#REF!</v>
          </cell>
          <cell r="L24">
            <v>8930</v>
          </cell>
          <cell r="M24">
            <v>3458.8860000000004</v>
          </cell>
          <cell r="N24">
            <v>0</v>
          </cell>
          <cell r="O24">
            <v>0</v>
          </cell>
          <cell r="P24">
            <v>29</v>
          </cell>
          <cell r="Q24">
            <v>0</v>
          </cell>
          <cell r="R24">
            <v>29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17299</v>
          </cell>
          <cell r="X24">
            <v>0</v>
          </cell>
          <cell r="Y24">
            <v>17299</v>
          </cell>
          <cell r="Z24">
            <v>12384.086000000001</v>
          </cell>
          <cell r="AA24">
            <v>0</v>
          </cell>
          <cell r="AB24">
            <v>24</v>
          </cell>
          <cell r="AC24">
            <v>0</v>
          </cell>
          <cell r="AD24">
            <v>0</v>
          </cell>
          <cell r="AE24">
            <v>3002.5</v>
          </cell>
          <cell r="AF24">
            <v>0</v>
          </cell>
          <cell r="AG24" t="e">
            <v>#REF!</v>
          </cell>
          <cell r="AH24" t="e">
            <v>#REF!</v>
          </cell>
          <cell r="AI24" t="e">
            <v>#REF!</v>
          </cell>
          <cell r="AJ24">
            <v>0</v>
          </cell>
          <cell r="AK24" t="e">
            <v>#REF!</v>
          </cell>
          <cell r="AL24" t="e">
            <v>#REF!</v>
          </cell>
          <cell r="AM24">
            <v>2.5</v>
          </cell>
          <cell r="AN24">
            <v>0</v>
          </cell>
          <cell r="AO24">
            <v>0</v>
          </cell>
          <cell r="AP24">
            <v>0</v>
          </cell>
          <cell r="AQ24" t="e">
            <v>#REF!</v>
          </cell>
          <cell r="AR24" t="e">
            <v>#REF!</v>
          </cell>
          <cell r="AS24" t="e">
            <v>#REF!</v>
          </cell>
          <cell r="AT24" t="e">
            <v>#REF!</v>
          </cell>
          <cell r="AU24" t="e">
            <v>#REF!</v>
          </cell>
          <cell r="AV24">
            <v>0</v>
          </cell>
          <cell r="AW24" t="e">
            <v>#REF!</v>
          </cell>
          <cell r="AX24">
            <v>0</v>
          </cell>
        </row>
        <row r="25">
          <cell r="D25" t="str">
            <v>A038</v>
          </cell>
          <cell r="E25" t="str">
            <v>Nguyễn Văn Chung</v>
          </cell>
          <cell r="F25" t="str">
            <v>CII.1</v>
          </cell>
          <cell r="G25" t="str">
            <v>QUANLY</v>
          </cell>
          <cell r="H25" t="str">
            <v>T10/08</v>
          </cell>
          <cell r="I25">
            <v>101</v>
          </cell>
          <cell r="J25">
            <v>0</v>
          </cell>
          <cell r="K25" t="e">
            <v>#REF!</v>
          </cell>
          <cell r="L25">
            <v>4310</v>
          </cell>
          <cell r="M25">
            <v>2487.6749999999997</v>
          </cell>
          <cell r="N25">
            <v>18</v>
          </cell>
          <cell r="O25">
            <v>0</v>
          </cell>
          <cell r="P25">
            <v>114.5</v>
          </cell>
          <cell r="Q25">
            <v>10</v>
          </cell>
          <cell r="R25">
            <v>142.5</v>
          </cell>
          <cell r="S25">
            <v>0</v>
          </cell>
          <cell r="T25">
            <v>608</v>
          </cell>
          <cell r="U25">
            <v>300</v>
          </cell>
          <cell r="V25">
            <v>0</v>
          </cell>
          <cell r="W25">
            <v>44525</v>
          </cell>
          <cell r="X25">
            <v>66592</v>
          </cell>
          <cell r="Y25">
            <v>111117</v>
          </cell>
          <cell r="Z25">
            <v>6792.6749999999993</v>
          </cell>
          <cell r="AA25">
            <v>2</v>
          </cell>
          <cell r="AB25">
            <v>4</v>
          </cell>
          <cell r="AC25">
            <v>0</v>
          </cell>
          <cell r="AD25">
            <v>0</v>
          </cell>
          <cell r="AE25">
            <v>3001</v>
          </cell>
          <cell r="AF25">
            <v>0</v>
          </cell>
          <cell r="AG25" t="e">
            <v>#REF!</v>
          </cell>
          <cell r="AH25" t="e">
            <v>#REF!</v>
          </cell>
          <cell r="AI25" t="e">
            <v>#REF!</v>
          </cell>
          <cell r="AJ25">
            <v>0</v>
          </cell>
          <cell r="AK25" t="e">
            <v>#REF!</v>
          </cell>
          <cell r="AL25" t="e">
            <v>#REF!</v>
          </cell>
          <cell r="AM25">
            <v>1</v>
          </cell>
          <cell r="AN25">
            <v>0</v>
          </cell>
          <cell r="AO25">
            <v>0</v>
          </cell>
          <cell r="AP25">
            <v>0</v>
          </cell>
          <cell r="AQ25" t="e">
            <v>#REF!</v>
          </cell>
          <cell r="AR25" t="e">
            <v>#REF!</v>
          </cell>
          <cell r="AS25" t="e">
            <v>#REF!</v>
          </cell>
          <cell r="AT25" t="e">
            <v>#REF!</v>
          </cell>
          <cell r="AU25" t="e">
            <v>#REF!</v>
          </cell>
          <cell r="AV25">
            <v>0</v>
          </cell>
          <cell r="AW25" t="e">
            <v>#REF!</v>
          </cell>
          <cell r="AX25">
            <v>57151</v>
          </cell>
        </row>
        <row r="26">
          <cell r="D26" t="str">
            <v>A042</v>
          </cell>
          <cell r="E26" t="str">
            <v>Phạm Hoàng Khanh</v>
          </cell>
          <cell r="F26" t="str">
            <v>GIÁN TIẾP</v>
          </cell>
          <cell r="G26" t="str">
            <v>QUANLY</v>
          </cell>
          <cell r="H26" t="str">
            <v>T7/13</v>
          </cell>
          <cell r="I26">
            <v>44</v>
          </cell>
          <cell r="J26">
            <v>0</v>
          </cell>
          <cell r="K26" t="e">
            <v>#REF!</v>
          </cell>
          <cell r="L26">
            <v>8840</v>
          </cell>
          <cell r="M26">
            <v>18236.715000000004</v>
          </cell>
          <cell r="N26">
            <v>0</v>
          </cell>
          <cell r="O26">
            <v>3</v>
          </cell>
          <cell r="P26">
            <v>24</v>
          </cell>
          <cell r="Q26">
            <v>0</v>
          </cell>
          <cell r="R26">
            <v>27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34297</v>
          </cell>
          <cell r="X26">
            <v>0</v>
          </cell>
          <cell r="Y26">
            <v>34297</v>
          </cell>
          <cell r="Z26">
            <v>27077.715000000004</v>
          </cell>
          <cell r="AA26">
            <v>0</v>
          </cell>
          <cell r="AB26">
            <v>21</v>
          </cell>
          <cell r="AC26">
            <v>0</v>
          </cell>
          <cell r="AD26">
            <v>0</v>
          </cell>
          <cell r="AE26">
            <v>5006.5</v>
          </cell>
          <cell r="AF26">
            <v>0</v>
          </cell>
          <cell r="AG26" t="e">
            <v>#REF!</v>
          </cell>
          <cell r="AH26" t="e">
            <v>#REF!</v>
          </cell>
          <cell r="AI26" t="e">
            <v>#REF!</v>
          </cell>
          <cell r="AJ26">
            <v>242</v>
          </cell>
          <cell r="AK26" t="e">
            <v>#REF!</v>
          </cell>
          <cell r="AL26" t="e">
            <v>#REF!</v>
          </cell>
          <cell r="AM26">
            <v>6.5</v>
          </cell>
          <cell r="AN26">
            <v>0</v>
          </cell>
          <cell r="AO26">
            <v>0</v>
          </cell>
          <cell r="AP26">
            <v>242</v>
          </cell>
          <cell r="AQ26" t="e">
            <v>#REF!</v>
          </cell>
          <cell r="AR26" t="e">
            <v>#REF!</v>
          </cell>
          <cell r="AS26" t="e">
            <v>#REF!</v>
          </cell>
          <cell r="AT26" t="e">
            <v>#REF!</v>
          </cell>
          <cell r="AU26" t="e">
            <v>#REF!</v>
          </cell>
          <cell r="AV26">
            <v>0</v>
          </cell>
          <cell r="AW26" t="e">
            <v>#REF!</v>
          </cell>
          <cell r="AX26">
            <v>0</v>
          </cell>
        </row>
        <row r="27">
          <cell r="D27" t="str">
            <v>A046</v>
          </cell>
          <cell r="E27" t="str">
            <v>Lê Văn Hà</v>
          </cell>
          <cell r="F27" t="str">
            <v>CII.1</v>
          </cell>
          <cell r="G27" t="str">
            <v xml:space="preserve">Công nhân </v>
          </cell>
          <cell r="H27" t="str">
            <v>T4/09</v>
          </cell>
          <cell r="I27">
            <v>95</v>
          </cell>
          <cell r="J27">
            <v>0</v>
          </cell>
          <cell r="K27" t="e">
            <v>#REF!</v>
          </cell>
          <cell r="L27">
            <v>3830</v>
          </cell>
          <cell r="M27">
            <v>1476.6000000000001</v>
          </cell>
          <cell r="N27">
            <v>6</v>
          </cell>
          <cell r="O27">
            <v>1</v>
          </cell>
          <cell r="P27">
            <v>111</v>
          </cell>
          <cell r="Q27">
            <v>36</v>
          </cell>
          <cell r="R27">
            <v>154</v>
          </cell>
          <cell r="S27">
            <v>48</v>
          </cell>
          <cell r="T27">
            <v>432</v>
          </cell>
          <cell r="U27">
            <v>70</v>
          </cell>
          <cell r="V27">
            <v>0</v>
          </cell>
          <cell r="W27">
            <v>36812</v>
          </cell>
          <cell r="X27">
            <v>28154</v>
          </cell>
          <cell r="Y27">
            <v>64966</v>
          </cell>
          <cell r="Z27">
            <v>5303.8</v>
          </cell>
          <cell r="AA27">
            <v>15</v>
          </cell>
          <cell r="AB27">
            <v>2</v>
          </cell>
          <cell r="AC27">
            <v>0</v>
          </cell>
          <cell r="AD27">
            <v>0</v>
          </cell>
          <cell r="AE27">
            <v>2000</v>
          </cell>
          <cell r="AF27">
            <v>0</v>
          </cell>
          <cell r="AG27" t="e">
            <v>#REF!</v>
          </cell>
          <cell r="AH27" t="e">
            <v>#REF!</v>
          </cell>
          <cell r="AI27" t="e">
            <v>#REF!</v>
          </cell>
          <cell r="AJ27">
            <v>0</v>
          </cell>
          <cell r="AK27" t="e">
            <v>#REF!</v>
          </cell>
          <cell r="AL27" t="e">
            <v>#REF!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 t="e">
            <v>#REF!</v>
          </cell>
          <cell r="AR27" t="e">
            <v>#REF!</v>
          </cell>
          <cell r="AS27" t="e">
            <v>#REF!</v>
          </cell>
          <cell r="AT27" t="e">
            <v>#REF!</v>
          </cell>
          <cell r="AU27" t="e">
            <v>#REF!</v>
          </cell>
          <cell r="AV27">
            <v>0</v>
          </cell>
          <cell r="AW27" t="e">
            <v>#REF!</v>
          </cell>
          <cell r="AX27">
            <v>24666</v>
          </cell>
        </row>
        <row r="28">
          <cell r="D28" t="str">
            <v>A049</v>
          </cell>
          <cell r="E28" t="str">
            <v>Phạm Tấn Việt</v>
          </cell>
          <cell r="F28" t="str">
            <v>CII.3</v>
          </cell>
          <cell r="G28" t="str">
            <v xml:space="preserve">Công nhân </v>
          </cell>
          <cell r="H28" t="str">
            <v>T4/09</v>
          </cell>
          <cell r="I28">
            <v>95</v>
          </cell>
          <cell r="J28">
            <v>0</v>
          </cell>
          <cell r="K28" t="e">
            <v>#REF!</v>
          </cell>
          <cell r="L28">
            <v>3830</v>
          </cell>
          <cell r="M28">
            <v>1287</v>
          </cell>
          <cell r="N28">
            <v>12</v>
          </cell>
          <cell r="O28">
            <v>1</v>
          </cell>
          <cell r="P28">
            <v>100</v>
          </cell>
          <cell r="Q28">
            <v>36</v>
          </cell>
          <cell r="R28">
            <v>149</v>
          </cell>
          <cell r="S28">
            <v>48</v>
          </cell>
          <cell r="T28">
            <v>496</v>
          </cell>
          <cell r="U28">
            <v>140</v>
          </cell>
          <cell r="V28">
            <v>0</v>
          </cell>
          <cell r="W28">
            <v>33924</v>
          </cell>
          <cell r="X28">
            <v>35156</v>
          </cell>
          <cell r="Y28">
            <v>69080</v>
          </cell>
          <cell r="Z28">
            <v>5114.2000000000007</v>
          </cell>
          <cell r="AA28">
            <v>7</v>
          </cell>
          <cell r="AB28">
            <v>4</v>
          </cell>
          <cell r="AC28">
            <v>0</v>
          </cell>
          <cell r="AD28">
            <v>0</v>
          </cell>
          <cell r="AE28">
            <v>2006</v>
          </cell>
          <cell r="AF28">
            <v>0</v>
          </cell>
          <cell r="AG28" t="e">
            <v>#REF!</v>
          </cell>
          <cell r="AH28" t="e">
            <v>#REF!</v>
          </cell>
          <cell r="AI28" t="e">
            <v>#REF!</v>
          </cell>
          <cell r="AJ28">
            <v>722</v>
          </cell>
          <cell r="AK28" t="e">
            <v>#REF!</v>
          </cell>
          <cell r="AL28" t="e">
            <v>#REF!</v>
          </cell>
          <cell r="AM28">
            <v>6</v>
          </cell>
          <cell r="AN28">
            <v>0</v>
          </cell>
          <cell r="AO28">
            <v>0</v>
          </cell>
          <cell r="AP28">
            <v>722</v>
          </cell>
          <cell r="AQ28" t="e">
            <v>#REF!</v>
          </cell>
          <cell r="AR28" t="e">
            <v>#REF!</v>
          </cell>
          <cell r="AS28" t="e">
            <v>#REF!</v>
          </cell>
          <cell r="AT28" t="e">
            <v>#REF!</v>
          </cell>
          <cell r="AU28" t="e">
            <v>#REF!</v>
          </cell>
          <cell r="AV28">
            <v>0</v>
          </cell>
          <cell r="AW28" t="e">
            <v>#REF!</v>
          </cell>
          <cell r="AX28">
            <v>30133</v>
          </cell>
        </row>
        <row r="29">
          <cell r="D29" t="str">
            <v>A055</v>
          </cell>
          <cell r="E29" t="str">
            <v>Nguyễn Thị Dung Em</v>
          </cell>
          <cell r="F29" t="str">
            <v>CII.3</v>
          </cell>
          <cell r="G29" t="str">
            <v xml:space="preserve">Công nhân </v>
          </cell>
          <cell r="H29" t="str">
            <v>T5/09</v>
          </cell>
          <cell r="I29">
            <v>94</v>
          </cell>
          <cell r="J29">
            <v>0</v>
          </cell>
          <cell r="K29" t="e">
            <v>#REF!</v>
          </cell>
          <cell r="L29">
            <v>3830</v>
          </cell>
          <cell r="M29">
            <v>1068.6000000000001</v>
          </cell>
          <cell r="N29">
            <v>4</v>
          </cell>
          <cell r="O29">
            <v>0</v>
          </cell>
          <cell r="P29">
            <v>120</v>
          </cell>
          <cell r="Q29">
            <v>24</v>
          </cell>
          <cell r="R29">
            <v>148</v>
          </cell>
          <cell r="S29">
            <v>32</v>
          </cell>
          <cell r="T29">
            <v>432</v>
          </cell>
          <cell r="U29">
            <v>140</v>
          </cell>
          <cell r="V29">
            <v>0</v>
          </cell>
          <cell r="W29">
            <v>33383</v>
          </cell>
          <cell r="X29">
            <v>30208</v>
          </cell>
          <cell r="Y29">
            <v>63591</v>
          </cell>
          <cell r="Z29">
            <v>4895.8</v>
          </cell>
          <cell r="AA29">
            <v>19</v>
          </cell>
          <cell r="AB29">
            <v>1</v>
          </cell>
          <cell r="AC29">
            <v>0</v>
          </cell>
          <cell r="AD29">
            <v>0</v>
          </cell>
          <cell r="AE29">
            <v>1003</v>
          </cell>
          <cell r="AF29">
            <v>0</v>
          </cell>
          <cell r="AG29" t="e">
            <v>#REF!</v>
          </cell>
          <cell r="AH29" t="e">
            <v>#REF!</v>
          </cell>
          <cell r="AI29" t="e">
            <v>#REF!</v>
          </cell>
          <cell r="AJ29">
            <v>0</v>
          </cell>
          <cell r="AK29" t="e">
            <v>#REF!</v>
          </cell>
          <cell r="AL29" t="e">
            <v>#REF!</v>
          </cell>
          <cell r="AM29">
            <v>3</v>
          </cell>
          <cell r="AN29">
            <v>0</v>
          </cell>
          <cell r="AO29">
            <v>0</v>
          </cell>
          <cell r="AP29">
            <v>0</v>
          </cell>
          <cell r="AQ29" t="e">
            <v>#REF!</v>
          </cell>
          <cell r="AR29" t="e">
            <v>#REF!</v>
          </cell>
          <cell r="AS29" t="e">
            <v>#REF!</v>
          </cell>
          <cell r="AT29" t="e">
            <v>#REF!</v>
          </cell>
          <cell r="AU29" t="e">
            <v>#REF!</v>
          </cell>
          <cell r="AV29">
            <v>0</v>
          </cell>
          <cell r="AW29" t="e">
            <v>#REF!</v>
          </cell>
          <cell r="AX29">
            <v>25944</v>
          </cell>
        </row>
        <row r="30">
          <cell r="D30" t="str">
            <v>A059</v>
          </cell>
          <cell r="E30" t="str">
            <v>Ngô Nhật Thanh</v>
          </cell>
          <cell r="F30" t="str">
            <v>CII.1</v>
          </cell>
          <cell r="G30" t="str">
            <v>Công nhân</v>
          </cell>
          <cell r="H30" t="str">
            <v>T6/09</v>
          </cell>
          <cell r="I30">
            <v>93</v>
          </cell>
          <cell r="J30">
            <v>0</v>
          </cell>
          <cell r="K30" t="e">
            <v>#REF!</v>
          </cell>
          <cell r="L30">
            <v>3900</v>
          </cell>
          <cell r="M30">
            <v>1544.95</v>
          </cell>
          <cell r="N30">
            <v>16</v>
          </cell>
          <cell r="O30">
            <v>1</v>
          </cell>
          <cell r="P30">
            <v>112</v>
          </cell>
          <cell r="Q30">
            <v>36</v>
          </cell>
          <cell r="R30">
            <v>165</v>
          </cell>
          <cell r="S30">
            <v>0</v>
          </cell>
          <cell r="T30">
            <v>608</v>
          </cell>
          <cell r="U30">
            <v>140</v>
          </cell>
          <cell r="V30">
            <v>0</v>
          </cell>
          <cell r="W30">
            <v>40051</v>
          </cell>
          <cell r="X30">
            <v>41240</v>
          </cell>
          <cell r="Y30">
            <v>81291</v>
          </cell>
          <cell r="Z30">
            <v>5445.75</v>
          </cell>
          <cell r="AA30">
            <v>6</v>
          </cell>
          <cell r="AB30">
            <v>1</v>
          </cell>
          <cell r="AC30">
            <v>0</v>
          </cell>
          <cell r="AD30">
            <v>0</v>
          </cell>
          <cell r="AE30">
            <v>1004.5</v>
          </cell>
          <cell r="AF30">
            <v>0</v>
          </cell>
          <cell r="AG30" t="e">
            <v>#REF!</v>
          </cell>
          <cell r="AH30" t="e">
            <v>#REF!</v>
          </cell>
          <cell r="AI30" t="e">
            <v>#REF!</v>
          </cell>
          <cell r="AJ30">
            <v>278</v>
          </cell>
          <cell r="AK30" t="e">
            <v>#REF!</v>
          </cell>
          <cell r="AL30" t="e">
            <v>#REF!</v>
          </cell>
          <cell r="AM30">
            <v>4.5</v>
          </cell>
          <cell r="AN30">
            <v>0</v>
          </cell>
          <cell r="AO30">
            <v>0</v>
          </cell>
          <cell r="AP30">
            <v>278</v>
          </cell>
          <cell r="AQ30" t="e">
            <v>#REF!</v>
          </cell>
          <cell r="AR30" t="e">
            <v>#REF!</v>
          </cell>
          <cell r="AS30" t="e">
            <v>#REF!</v>
          </cell>
          <cell r="AT30" t="e">
            <v>#REF!</v>
          </cell>
          <cell r="AU30" t="e">
            <v>#REF!</v>
          </cell>
          <cell r="AV30">
            <v>0</v>
          </cell>
          <cell r="AW30" t="e">
            <v>#REF!</v>
          </cell>
          <cell r="AX30">
            <v>37711</v>
          </cell>
        </row>
        <row r="31">
          <cell r="D31" t="str">
            <v>A061</v>
          </cell>
          <cell r="E31" t="str">
            <v>Đỗ Thị Thanh Thảo</v>
          </cell>
          <cell r="F31" t="str">
            <v>QCX</v>
          </cell>
          <cell r="G31" t="str">
            <v xml:space="preserve">Công nhân </v>
          </cell>
          <cell r="H31" t="str">
            <v>T6/09</v>
          </cell>
          <cell r="I31">
            <v>93</v>
          </cell>
          <cell r="J31">
            <v>0</v>
          </cell>
          <cell r="K31" t="e">
            <v>#REF!</v>
          </cell>
          <cell r="L31">
            <v>4400</v>
          </cell>
          <cell r="M31">
            <v>1301.1500000000001</v>
          </cell>
          <cell r="N31">
            <v>0</v>
          </cell>
          <cell r="O31">
            <v>3</v>
          </cell>
          <cell r="P31">
            <v>60</v>
          </cell>
          <cell r="Q31">
            <v>17</v>
          </cell>
          <cell r="R31">
            <v>80</v>
          </cell>
          <cell r="S31">
            <v>0</v>
          </cell>
          <cell r="T31">
            <v>0</v>
          </cell>
          <cell r="U31">
            <v>70</v>
          </cell>
          <cell r="V31">
            <v>0</v>
          </cell>
          <cell r="W31">
            <v>20693</v>
          </cell>
          <cell r="X31">
            <v>5543</v>
          </cell>
          <cell r="Y31">
            <v>26236</v>
          </cell>
          <cell r="Z31">
            <v>5701.9500000000007</v>
          </cell>
          <cell r="AA31">
            <v>0</v>
          </cell>
          <cell r="AB31">
            <v>21</v>
          </cell>
          <cell r="AC31">
            <v>0</v>
          </cell>
          <cell r="AD31">
            <v>0</v>
          </cell>
          <cell r="AE31">
            <v>4</v>
          </cell>
          <cell r="AF31">
            <v>0</v>
          </cell>
          <cell r="AG31" t="e">
            <v>#REF!</v>
          </cell>
          <cell r="AH31" t="e">
            <v>#REF!</v>
          </cell>
          <cell r="AI31" t="e">
            <v>#REF!</v>
          </cell>
          <cell r="AJ31">
            <v>722</v>
          </cell>
          <cell r="AK31" t="e">
            <v>#REF!</v>
          </cell>
          <cell r="AL31" t="e">
            <v>#REF!</v>
          </cell>
          <cell r="AM31">
            <v>4</v>
          </cell>
          <cell r="AN31">
            <v>0</v>
          </cell>
          <cell r="AO31">
            <v>0</v>
          </cell>
          <cell r="AP31">
            <v>722</v>
          </cell>
          <cell r="AQ31" t="e">
            <v>#REF!</v>
          </cell>
          <cell r="AR31" t="e">
            <v>#REF!</v>
          </cell>
          <cell r="AS31" t="e">
            <v>#REF!</v>
          </cell>
          <cell r="AT31" t="e">
            <v>#REF!</v>
          </cell>
          <cell r="AU31" t="e">
            <v>#REF!</v>
          </cell>
          <cell r="AV31">
            <v>0</v>
          </cell>
          <cell r="AW31" t="e">
            <v>#REF!</v>
          </cell>
          <cell r="AX31">
            <v>3695</v>
          </cell>
        </row>
        <row r="32">
          <cell r="D32" t="str">
            <v>A063</v>
          </cell>
          <cell r="E32" t="str">
            <v>Nguyễn Thị Liễu</v>
          </cell>
          <cell r="F32" t="str">
            <v>QCE</v>
          </cell>
          <cell r="G32" t="str">
            <v xml:space="preserve">Công nhân </v>
          </cell>
          <cell r="H32" t="str">
            <v>T7/09</v>
          </cell>
          <cell r="I32">
            <v>92</v>
          </cell>
          <cell r="J32">
            <v>0</v>
          </cell>
          <cell r="K32" t="e">
            <v>#REF!</v>
          </cell>
          <cell r="L32">
            <v>3830</v>
          </cell>
          <cell r="M32">
            <v>1276.6000000000001</v>
          </cell>
          <cell r="N32">
            <v>13</v>
          </cell>
          <cell r="O32">
            <v>2</v>
          </cell>
          <cell r="P32">
            <v>108</v>
          </cell>
          <cell r="Q32">
            <v>34</v>
          </cell>
          <cell r="R32">
            <v>157</v>
          </cell>
          <cell r="S32">
            <v>16</v>
          </cell>
          <cell r="T32">
            <v>544</v>
          </cell>
          <cell r="U32">
            <v>140</v>
          </cell>
          <cell r="V32">
            <v>0</v>
          </cell>
          <cell r="W32">
            <v>35822</v>
          </cell>
          <cell r="X32">
            <v>36219</v>
          </cell>
          <cell r="Y32">
            <v>72041</v>
          </cell>
          <cell r="Z32">
            <v>5103.8</v>
          </cell>
          <cell r="AA32">
            <v>8</v>
          </cell>
          <cell r="AB32">
            <v>1</v>
          </cell>
          <cell r="AC32">
            <v>0</v>
          </cell>
          <cell r="AD32">
            <v>0</v>
          </cell>
          <cell r="AE32">
            <v>1001</v>
          </cell>
          <cell r="AF32">
            <v>0</v>
          </cell>
          <cell r="AG32" t="e">
            <v>#REF!</v>
          </cell>
          <cell r="AH32" t="e">
            <v>#REF!</v>
          </cell>
          <cell r="AI32" t="e">
            <v>#REF!</v>
          </cell>
          <cell r="AJ32">
            <v>0</v>
          </cell>
          <cell r="AK32" t="e">
            <v>#REF!</v>
          </cell>
          <cell r="AL32" t="e">
            <v>#REF!</v>
          </cell>
          <cell r="AM32">
            <v>1</v>
          </cell>
          <cell r="AN32">
            <v>0</v>
          </cell>
          <cell r="AO32">
            <v>0</v>
          </cell>
          <cell r="AP32">
            <v>0</v>
          </cell>
          <cell r="AQ32" t="e">
            <v>#REF!</v>
          </cell>
          <cell r="AR32" t="e">
            <v>#REF!</v>
          </cell>
          <cell r="AS32" t="e">
            <v>#REF!</v>
          </cell>
          <cell r="AT32" t="e">
            <v>#REF!</v>
          </cell>
          <cell r="AU32" t="e">
            <v>#REF!</v>
          </cell>
          <cell r="AV32">
            <v>0</v>
          </cell>
          <cell r="AW32" t="e">
            <v>#REF!</v>
          </cell>
          <cell r="AX32">
            <v>32342</v>
          </cell>
        </row>
        <row r="33">
          <cell r="D33" t="str">
            <v>A068</v>
          </cell>
          <cell r="E33" t="str">
            <v>Nguyễn Văn Phúc cd</v>
          </cell>
          <cell r="F33" t="str">
            <v>CD</v>
          </cell>
          <cell r="G33" t="str">
            <v xml:space="preserve">Công nhân </v>
          </cell>
          <cell r="H33" t="str">
            <v>T9/03</v>
          </cell>
          <cell r="I33">
            <v>162</v>
          </cell>
          <cell r="J33">
            <v>0</v>
          </cell>
          <cell r="K33" t="e">
            <v>#REF!</v>
          </cell>
          <cell r="L33">
            <v>6400</v>
          </cell>
          <cell r="M33">
            <v>2268.6630000000005</v>
          </cell>
          <cell r="N33">
            <v>0</v>
          </cell>
          <cell r="O33">
            <v>0</v>
          </cell>
          <cell r="P33">
            <v>83</v>
          </cell>
          <cell r="Q33">
            <v>41.5</v>
          </cell>
          <cell r="R33">
            <v>124.5</v>
          </cell>
          <cell r="S33">
            <v>0</v>
          </cell>
          <cell r="T33">
            <v>16</v>
          </cell>
          <cell r="U33">
            <v>70</v>
          </cell>
          <cell r="V33">
            <v>0</v>
          </cell>
          <cell r="W33">
            <v>47967</v>
          </cell>
          <cell r="X33">
            <v>9712</v>
          </cell>
          <cell r="Y33">
            <v>57679</v>
          </cell>
          <cell r="Z33">
            <v>8671.0630000000019</v>
          </cell>
          <cell r="AA33">
            <v>1</v>
          </cell>
          <cell r="AB33">
            <v>23</v>
          </cell>
          <cell r="AC33">
            <v>0</v>
          </cell>
          <cell r="AD33">
            <v>0</v>
          </cell>
          <cell r="AE33">
            <v>3010</v>
          </cell>
          <cell r="AF33">
            <v>0</v>
          </cell>
          <cell r="AG33" t="e">
            <v>#REF!</v>
          </cell>
          <cell r="AH33" t="e">
            <v>#REF!</v>
          </cell>
          <cell r="AI33" t="e">
            <v>#REF!</v>
          </cell>
          <cell r="AJ33">
            <v>0</v>
          </cell>
          <cell r="AK33" t="e">
            <v>#REF!</v>
          </cell>
          <cell r="AL33" t="e">
            <v>#REF!</v>
          </cell>
          <cell r="AM33">
            <v>10</v>
          </cell>
          <cell r="AN33">
            <v>0</v>
          </cell>
          <cell r="AO33">
            <v>0</v>
          </cell>
          <cell r="AP33">
            <v>0</v>
          </cell>
          <cell r="AQ33" t="e">
            <v>#REF!</v>
          </cell>
          <cell r="AR33" t="e">
            <v>#REF!</v>
          </cell>
          <cell r="AS33" t="e">
            <v>#REF!</v>
          </cell>
          <cell r="AT33" t="e">
            <v>#REF!</v>
          </cell>
          <cell r="AU33" t="e">
            <v>#REF!</v>
          </cell>
          <cell r="AV33">
            <v>0</v>
          </cell>
          <cell r="AW33" t="e">
            <v>#REF!</v>
          </cell>
          <cell r="AX33">
            <v>6903</v>
          </cell>
        </row>
        <row r="34">
          <cell r="D34" t="str">
            <v>A080</v>
          </cell>
          <cell r="E34" t="str">
            <v>Trần Minh Thuận</v>
          </cell>
          <cell r="F34" t="str">
            <v>PHOI</v>
          </cell>
          <cell r="G34" t="str">
            <v>Công nhân</v>
          </cell>
          <cell r="H34" t="str">
            <v>T4/10</v>
          </cell>
          <cell r="I34">
            <v>83</v>
          </cell>
          <cell r="J34">
            <v>0</v>
          </cell>
          <cell r="K34" t="e">
            <v>#REF!</v>
          </cell>
          <cell r="L34">
            <v>3710</v>
          </cell>
          <cell r="M34">
            <v>1152.75</v>
          </cell>
          <cell r="N34">
            <v>0</v>
          </cell>
          <cell r="O34">
            <v>1</v>
          </cell>
          <cell r="P34">
            <v>149</v>
          </cell>
          <cell r="Q34">
            <v>48</v>
          </cell>
          <cell r="R34">
            <v>198</v>
          </cell>
          <cell r="S34">
            <v>64</v>
          </cell>
          <cell r="T34">
            <v>368</v>
          </cell>
          <cell r="U34">
            <v>140</v>
          </cell>
          <cell r="V34">
            <v>0</v>
          </cell>
          <cell r="W34">
            <v>43711</v>
          </cell>
          <cell r="X34">
            <v>28186</v>
          </cell>
          <cell r="Y34">
            <v>71897</v>
          </cell>
          <cell r="Z34">
            <v>4862.75</v>
          </cell>
          <cell r="AA34">
            <v>23</v>
          </cell>
          <cell r="AB34">
            <v>0</v>
          </cell>
          <cell r="AC34">
            <v>0</v>
          </cell>
          <cell r="AD34">
            <v>0</v>
          </cell>
          <cell r="AE34">
            <v>5</v>
          </cell>
          <cell r="AF34">
            <v>0</v>
          </cell>
          <cell r="AG34" t="e">
            <v>#REF!</v>
          </cell>
          <cell r="AH34" t="e">
            <v>#REF!</v>
          </cell>
          <cell r="AI34" t="e">
            <v>#REF!</v>
          </cell>
          <cell r="AJ34">
            <v>0</v>
          </cell>
          <cell r="AK34" t="e">
            <v>#REF!</v>
          </cell>
          <cell r="AL34" t="e">
            <v>#REF!</v>
          </cell>
          <cell r="AM34">
            <v>5</v>
          </cell>
          <cell r="AN34">
            <v>0</v>
          </cell>
          <cell r="AO34">
            <v>0</v>
          </cell>
          <cell r="AP34">
            <v>0</v>
          </cell>
          <cell r="AQ34" t="e">
            <v>#REF!</v>
          </cell>
          <cell r="AR34" t="e">
            <v>#REF!</v>
          </cell>
          <cell r="AS34" t="e">
            <v>#REF!</v>
          </cell>
          <cell r="AT34" t="e">
            <v>#REF!</v>
          </cell>
          <cell r="AU34" t="e">
            <v>#REF!</v>
          </cell>
          <cell r="AV34">
            <v>0</v>
          </cell>
          <cell r="AW34" t="e">
            <v>#REF!</v>
          </cell>
          <cell r="AX34">
            <v>22873</v>
          </cell>
        </row>
        <row r="35">
          <cell r="D35" t="str">
            <v>A082</v>
          </cell>
          <cell r="E35" t="str">
            <v>Bùi Văn Đá</v>
          </cell>
          <cell r="F35" t="str">
            <v>CII.1</v>
          </cell>
          <cell r="G35" t="str">
            <v xml:space="preserve">Công nhân </v>
          </cell>
          <cell r="H35" t="str">
            <v>T4/10</v>
          </cell>
          <cell r="I35">
            <v>83</v>
          </cell>
          <cell r="J35">
            <v>0</v>
          </cell>
          <cell r="K35" t="e">
            <v>#REF!</v>
          </cell>
          <cell r="L35">
            <v>3710</v>
          </cell>
          <cell r="M35">
            <v>1152.75</v>
          </cell>
          <cell r="N35">
            <v>15</v>
          </cell>
          <cell r="O35">
            <v>1</v>
          </cell>
          <cell r="P35">
            <v>112</v>
          </cell>
          <cell r="Q35">
            <v>24</v>
          </cell>
          <cell r="R35">
            <v>152</v>
          </cell>
          <cell r="S35">
            <v>32</v>
          </cell>
          <cell r="T35">
            <v>592</v>
          </cell>
          <cell r="U35">
            <v>140</v>
          </cell>
          <cell r="V35">
            <v>0</v>
          </cell>
          <cell r="W35">
            <v>33427</v>
          </cell>
          <cell r="X35">
            <v>37191</v>
          </cell>
          <cell r="Y35">
            <v>70618</v>
          </cell>
          <cell r="Z35">
            <v>4862.75</v>
          </cell>
          <cell r="AA35">
            <v>7</v>
          </cell>
          <cell r="AB35">
            <v>1</v>
          </cell>
          <cell r="AC35">
            <v>0</v>
          </cell>
          <cell r="AD35">
            <v>0</v>
          </cell>
          <cell r="AE35">
            <v>2000</v>
          </cell>
          <cell r="AF35">
            <v>0</v>
          </cell>
          <cell r="AG35" t="e">
            <v>#REF!</v>
          </cell>
          <cell r="AH35" t="e">
            <v>#REF!</v>
          </cell>
          <cell r="AI35" t="e">
            <v>#REF!</v>
          </cell>
          <cell r="AJ35">
            <v>0</v>
          </cell>
          <cell r="AK35" t="e">
            <v>#REF!</v>
          </cell>
          <cell r="AL35" t="e">
            <v>#REF!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 t="e">
            <v>#REF!</v>
          </cell>
          <cell r="AR35" t="e">
            <v>#REF!</v>
          </cell>
          <cell r="AS35" t="e">
            <v>#REF!</v>
          </cell>
          <cell r="AT35" t="e">
            <v>#REF!</v>
          </cell>
          <cell r="AU35" t="e">
            <v>#REF!</v>
          </cell>
          <cell r="AV35">
            <v>0</v>
          </cell>
          <cell r="AW35" t="e">
            <v>#REF!</v>
          </cell>
          <cell r="AX35">
            <v>32959</v>
          </cell>
        </row>
        <row r="36">
          <cell r="D36" t="str">
            <v>A084</v>
          </cell>
          <cell r="E36" t="str">
            <v>Trần Kim Thoa</v>
          </cell>
          <cell r="F36" t="str">
            <v>PHOI</v>
          </cell>
          <cell r="G36" t="str">
            <v xml:space="preserve">Công nhân </v>
          </cell>
          <cell r="H36" t="str">
            <v>T10/10</v>
          </cell>
          <cell r="I36">
            <v>77</v>
          </cell>
          <cell r="J36">
            <v>0</v>
          </cell>
          <cell r="K36" t="e">
            <v>#REF!</v>
          </cell>
          <cell r="L36">
            <v>3710</v>
          </cell>
          <cell r="M36">
            <v>951.35</v>
          </cell>
          <cell r="N36">
            <v>11</v>
          </cell>
          <cell r="O36">
            <v>1</v>
          </cell>
          <cell r="P36">
            <v>139.5</v>
          </cell>
          <cell r="Q36">
            <v>36</v>
          </cell>
          <cell r="R36">
            <v>187.5</v>
          </cell>
          <cell r="S36">
            <v>48</v>
          </cell>
          <cell r="T36">
            <v>512</v>
          </cell>
          <cell r="U36">
            <v>140</v>
          </cell>
          <cell r="V36">
            <v>0</v>
          </cell>
          <cell r="W36">
            <v>39596</v>
          </cell>
          <cell r="X36">
            <v>32716</v>
          </cell>
          <cell r="Y36">
            <v>72312</v>
          </cell>
          <cell r="Z36">
            <v>4661.3500000000004</v>
          </cell>
          <cell r="AA36">
            <v>10</v>
          </cell>
          <cell r="AB36">
            <v>1.5</v>
          </cell>
          <cell r="AC36">
            <v>0</v>
          </cell>
          <cell r="AD36">
            <v>0</v>
          </cell>
          <cell r="AE36">
            <v>0.5</v>
          </cell>
          <cell r="AF36">
            <v>0</v>
          </cell>
          <cell r="AG36" t="e">
            <v>#REF!</v>
          </cell>
          <cell r="AH36" t="e">
            <v>#REF!</v>
          </cell>
          <cell r="AI36" t="e">
            <v>#REF!</v>
          </cell>
          <cell r="AJ36">
            <v>0</v>
          </cell>
          <cell r="AK36" t="e">
            <v>#REF!</v>
          </cell>
          <cell r="AL36" t="e">
            <v>#REF!</v>
          </cell>
          <cell r="AM36">
            <v>0.5</v>
          </cell>
          <cell r="AN36">
            <v>0</v>
          </cell>
          <cell r="AO36">
            <v>0</v>
          </cell>
          <cell r="AP36">
            <v>0</v>
          </cell>
          <cell r="AQ36" t="e">
            <v>#REF!</v>
          </cell>
          <cell r="AR36" t="e">
            <v>#REF!</v>
          </cell>
          <cell r="AS36" t="e">
            <v>#REF!</v>
          </cell>
          <cell r="AT36" t="e">
            <v>#REF!</v>
          </cell>
          <cell r="AU36" t="e">
            <v>#REF!</v>
          </cell>
          <cell r="AV36">
            <v>0</v>
          </cell>
          <cell r="AW36" t="e">
            <v>#REF!</v>
          </cell>
          <cell r="AX36">
            <v>28141</v>
          </cell>
        </row>
        <row r="37">
          <cell r="D37" t="str">
            <v>A086</v>
          </cell>
          <cell r="E37" t="str">
            <v>Nguyễn Tấn Hưng</v>
          </cell>
          <cell r="F37" t="str">
            <v>CD</v>
          </cell>
          <cell r="G37" t="str">
            <v xml:space="preserve">Công nhân </v>
          </cell>
          <cell r="H37" t="str">
            <v>T4/06</v>
          </cell>
          <cell r="I37">
            <v>131</v>
          </cell>
          <cell r="J37">
            <v>0</v>
          </cell>
          <cell r="K37" t="e">
            <v>#REF!</v>
          </cell>
          <cell r="L37">
            <v>4920</v>
          </cell>
          <cell r="M37">
            <v>1505.4</v>
          </cell>
          <cell r="N37">
            <v>0</v>
          </cell>
          <cell r="O37">
            <v>1</v>
          </cell>
          <cell r="P37">
            <v>68.5</v>
          </cell>
          <cell r="Q37">
            <v>38</v>
          </cell>
          <cell r="R37">
            <v>107.5</v>
          </cell>
          <cell r="S37">
            <v>0</v>
          </cell>
          <cell r="T37">
            <v>0</v>
          </cell>
          <cell r="U37">
            <v>70</v>
          </cell>
          <cell r="V37">
            <v>0</v>
          </cell>
          <cell r="W37">
            <v>30473</v>
          </cell>
          <cell r="X37">
            <v>6247</v>
          </cell>
          <cell r="Y37">
            <v>36720</v>
          </cell>
          <cell r="Z37">
            <v>6424.6</v>
          </cell>
          <cell r="AA37">
            <v>0</v>
          </cell>
          <cell r="AB37">
            <v>23</v>
          </cell>
          <cell r="AC37">
            <v>0</v>
          </cell>
          <cell r="AD37">
            <v>0</v>
          </cell>
          <cell r="AE37">
            <v>2011</v>
          </cell>
          <cell r="AF37">
            <v>0</v>
          </cell>
          <cell r="AG37" t="e">
            <v>#REF!</v>
          </cell>
          <cell r="AH37" t="e">
            <v>#REF!</v>
          </cell>
          <cell r="AI37" t="e">
            <v>#REF!</v>
          </cell>
          <cell r="AJ37">
            <v>90</v>
          </cell>
          <cell r="AK37" t="e">
            <v>#REF!</v>
          </cell>
          <cell r="AL37" t="e">
            <v>#REF!</v>
          </cell>
          <cell r="AM37">
            <v>11</v>
          </cell>
          <cell r="AN37">
            <v>0</v>
          </cell>
          <cell r="AO37">
            <v>0</v>
          </cell>
          <cell r="AP37">
            <v>90</v>
          </cell>
          <cell r="AQ37" t="e">
            <v>#REF!</v>
          </cell>
          <cell r="AR37" t="e">
            <v>#REF!</v>
          </cell>
          <cell r="AS37" t="e">
            <v>#REF!</v>
          </cell>
          <cell r="AT37" t="e">
            <v>#REF!</v>
          </cell>
          <cell r="AU37" t="e">
            <v>#REF!</v>
          </cell>
          <cell r="AV37">
            <v>0</v>
          </cell>
          <cell r="AW37" t="e">
            <v>#REF!</v>
          </cell>
          <cell r="AX37">
            <v>4165</v>
          </cell>
        </row>
        <row r="38">
          <cell r="D38" t="str">
            <v>A087</v>
          </cell>
          <cell r="E38" t="str">
            <v>Đoàn Văn Cường</v>
          </cell>
          <cell r="F38" t="str">
            <v>GA</v>
          </cell>
          <cell r="G38" t="str">
            <v xml:space="preserve">Công nhân </v>
          </cell>
          <cell r="H38" t="str">
            <v>T4/06</v>
          </cell>
          <cell r="I38">
            <v>131</v>
          </cell>
          <cell r="J38">
            <v>0</v>
          </cell>
          <cell r="K38" t="e">
            <v>#REF!</v>
          </cell>
          <cell r="L38">
            <v>5510</v>
          </cell>
          <cell r="M38">
            <v>2403.6539999999995</v>
          </cell>
          <cell r="N38">
            <v>0</v>
          </cell>
          <cell r="O38">
            <v>2</v>
          </cell>
          <cell r="P38">
            <v>130.5</v>
          </cell>
          <cell r="Q38">
            <v>31</v>
          </cell>
          <cell r="R38">
            <v>163.5</v>
          </cell>
          <cell r="S38">
            <v>16</v>
          </cell>
          <cell r="T38">
            <v>272</v>
          </cell>
          <cell r="U38">
            <v>140</v>
          </cell>
          <cell r="V38">
            <v>0</v>
          </cell>
          <cell r="W38">
            <v>59396</v>
          </cell>
          <cell r="X38">
            <v>36198</v>
          </cell>
          <cell r="Y38">
            <v>95594</v>
          </cell>
          <cell r="Z38">
            <v>7917.4539999999997</v>
          </cell>
          <cell r="AA38">
            <v>17</v>
          </cell>
          <cell r="AB38">
            <v>4</v>
          </cell>
          <cell r="AC38">
            <v>0</v>
          </cell>
          <cell r="AD38">
            <v>0</v>
          </cell>
          <cell r="AE38">
            <v>2009</v>
          </cell>
          <cell r="AF38">
            <v>0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0</v>
          </cell>
          <cell r="AK38" t="e">
            <v>#REF!</v>
          </cell>
          <cell r="AL38" t="e">
            <v>#REF!</v>
          </cell>
          <cell r="AM38">
            <v>9</v>
          </cell>
          <cell r="AN38">
            <v>0</v>
          </cell>
          <cell r="AO38">
            <v>0</v>
          </cell>
          <cell r="AP38">
            <v>0</v>
          </cell>
          <cell r="AQ38" t="e">
            <v>#REF!</v>
          </cell>
          <cell r="AR38" t="e">
            <v>#REF!</v>
          </cell>
          <cell r="AS38" t="e">
            <v>#REF!</v>
          </cell>
          <cell r="AT38" t="e">
            <v>#REF!</v>
          </cell>
          <cell r="AU38" t="e">
            <v>#REF!</v>
          </cell>
          <cell r="AV38">
            <v>0</v>
          </cell>
          <cell r="AW38" t="e">
            <v>#REF!</v>
          </cell>
          <cell r="AX38">
            <v>30189</v>
          </cell>
        </row>
        <row r="39">
          <cell r="D39" t="str">
            <v>A093</v>
          </cell>
          <cell r="E39" t="str">
            <v>Trần văn Đông</v>
          </cell>
          <cell r="F39" t="str">
            <v>GA</v>
          </cell>
          <cell r="G39" t="str">
            <v>Công nhân</v>
          </cell>
          <cell r="H39" t="str">
            <v>T5/06</v>
          </cell>
          <cell r="I39">
            <v>130</v>
          </cell>
          <cell r="J39">
            <v>0</v>
          </cell>
          <cell r="K39" t="e">
            <v>#REF!</v>
          </cell>
          <cell r="L39">
            <v>5510</v>
          </cell>
          <cell r="M39">
            <v>1852.3500000000001</v>
          </cell>
          <cell r="N39">
            <v>0</v>
          </cell>
          <cell r="O39">
            <v>3</v>
          </cell>
          <cell r="P39">
            <v>118.5</v>
          </cell>
          <cell r="Q39">
            <v>32</v>
          </cell>
          <cell r="R39">
            <v>153.5</v>
          </cell>
          <cell r="S39">
            <v>32</v>
          </cell>
          <cell r="T39">
            <v>288</v>
          </cell>
          <cell r="U39">
            <v>140</v>
          </cell>
          <cell r="V39">
            <v>0</v>
          </cell>
          <cell r="W39">
            <v>51550</v>
          </cell>
          <cell r="X39">
            <v>35585</v>
          </cell>
          <cell r="Y39">
            <v>87135</v>
          </cell>
          <cell r="Z39">
            <v>7366.1500000000005</v>
          </cell>
          <cell r="AA39">
            <v>18</v>
          </cell>
          <cell r="AB39">
            <v>3</v>
          </cell>
          <cell r="AC39">
            <v>0</v>
          </cell>
          <cell r="AD39">
            <v>0</v>
          </cell>
          <cell r="AE39">
            <v>2011</v>
          </cell>
          <cell r="AF39">
            <v>0</v>
          </cell>
          <cell r="AG39" t="e">
            <v>#REF!</v>
          </cell>
          <cell r="AH39" t="e">
            <v>#REF!</v>
          </cell>
          <cell r="AI39" t="e">
            <v>#REF!</v>
          </cell>
          <cell r="AJ39">
            <v>0</v>
          </cell>
          <cell r="AK39" t="e">
            <v>#REF!</v>
          </cell>
          <cell r="AL39" t="e">
            <v>#REF!</v>
          </cell>
          <cell r="AM39">
            <v>11</v>
          </cell>
          <cell r="AN39">
            <v>0</v>
          </cell>
          <cell r="AO39">
            <v>0</v>
          </cell>
          <cell r="AP39">
            <v>0</v>
          </cell>
          <cell r="AQ39" t="e">
            <v>#REF!</v>
          </cell>
          <cell r="AR39" t="e">
            <v>#REF!</v>
          </cell>
          <cell r="AS39" t="e">
            <v>#REF!</v>
          </cell>
          <cell r="AT39" t="e">
            <v>#REF!</v>
          </cell>
          <cell r="AU39" t="e">
            <v>#REF!</v>
          </cell>
          <cell r="AV39">
            <v>0</v>
          </cell>
          <cell r="AW39" t="e">
            <v>#REF!</v>
          </cell>
          <cell r="AX39">
            <v>29177</v>
          </cell>
        </row>
        <row r="40">
          <cell r="D40" t="str">
            <v>A094</v>
          </cell>
          <cell r="E40" t="str">
            <v>Trần Thanh Trực</v>
          </cell>
          <cell r="F40" t="str">
            <v>CD</v>
          </cell>
          <cell r="G40" t="str">
            <v>Công nhân</v>
          </cell>
          <cell r="H40" t="str">
            <v>T5/07</v>
          </cell>
          <cell r="I40">
            <v>118</v>
          </cell>
          <cell r="J40">
            <v>0</v>
          </cell>
          <cell r="K40" t="e">
            <v>#REF!</v>
          </cell>
          <cell r="L40">
            <v>4970</v>
          </cell>
          <cell r="M40">
            <v>2530.15</v>
          </cell>
          <cell r="N40">
            <v>0</v>
          </cell>
          <cell r="O40">
            <v>2</v>
          </cell>
          <cell r="P40">
            <v>54</v>
          </cell>
          <cell r="Q40">
            <v>0</v>
          </cell>
          <cell r="R40">
            <v>56</v>
          </cell>
          <cell r="S40">
            <v>0</v>
          </cell>
          <cell r="T40">
            <v>48</v>
          </cell>
          <cell r="U40">
            <v>140</v>
          </cell>
          <cell r="V40">
            <v>0</v>
          </cell>
          <cell r="W40">
            <v>20056</v>
          </cell>
          <cell r="X40">
            <v>17917</v>
          </cell>
          <cell r="Y40">
            <v>37973</v>
          </cell>
          <cell r="Z40">
            <v>7500.15</v>
          </cell>
          <cell r="AA40">
            <v>3</v>
          </cell>
          <cell r="AB40">
            <v>19</v>
          </cell>
          <cell r="AC40">
            <v>0</v>
          </cell>
          <cell r="AD40">
            <v>0</v>
          </cell>
          <cell r="AE40">
            <v>2005.5</v>
          </cell>
          <cell r="AF40">
            <v>0</v>
          </cell>
          <cell r="AG40" t="e">
            <v>#REF!</v>
          </cell>
          <cell r="AH40" t="e">
            <v>#REF!</v>
          </cell>
          <cell r="AI40" t="e">
            <v>#REF!</v>
          </cell>
          <cell r="AJ40">
            <v>0</v>
          </cell>
          <cell r="AK40" t="e">
            <v>#REF!</v>
          </cell>
          <cell r="AL40" t="e">
            <v>#REF!</v>
          </cell>
          <cell r="AM40">
            <v>5.5</v>
          </cell>
          <cell r="AN40">
            <v>0</v>
          </cell>
          <cell r="AO40">
            <v>0</v>
          </cell>
          <cell r="AP40">
            <v>0</v>
          </cell>
          <cell r="AQ40" t="e">
            <v>#REF!</v>
          </cell>
          <cell r="AR40" t="e">
            <v>#REF!</v>
          </cell>
          <cell r="AS40" t="e">
            <v>#REF!</v>
          </cell>
          <cell r="AT40" t="e">
            <v>#REF!</v>
          </cell>
          <cell r="AU40" t="e">
            <v>#REF!</v>
          </cell>
          <cell r="AV40">
            <v>0</v>
          </cell>
          <cell r="AW40" t="e">
            <v>#REF!</v>
          </cell>
          <cell r="AX40">
            <v>13056</v>
          </cell>
        </row>
        <row r="41">
          <cell r="D41" t="str">
            <v>A105</v>
          </cell>
          <cell r="E41" t="str">
            <v>Trần Thị Diệp</v>
          </cell>
          <cell r="F41" t="str">
            <v>EN</v>
          </cell>
          <cell r="G41" t="str">
            <v>Công nhân</v>
          </cell>
          <cell r="H41" t="str">
            <v>T7/10</v>
          </cell>
          <cell r="I41">
            <v>80</v>
          </cell>
          <cell r="J41">
            <v>0</v>
          </cell>
          <cell r="K41" t="e">
            <v>#REF!</v>
          </cell>
          <cell r="L41">
            <v>3710</v>
          </cell>
          <cell r="M41">
            <v>977.58500000000004</v>
          </cell>
          <cell r="N41">
            <v>11</v>
          </cell>
          <cell r="O41">
            <v>2</v>
          </cell>
          <cell r="P41">
            <v>110</v>
          </cell>
          <cell r="Q41">
            <v>32</v>
          </cell>
          <cell r="R41">
            <v>155</v>
          </cell>
          <cell r="S41">
            <v>32</v>
          </cell>
          <cell r="T41">
            <v>512</v>
          </cell>
          <cell r="U41">
            <v>70</v>
          </cell>
          <cell r="V41">
            <v>0</v>
          </cell>
          <cell r="W41">
            <v>32639</v>
          </cell>
          <cell r="X41">
            <v>27822</v>
          </cell>
          <cell r="Y41">
            <v>60461</v>
          </cell>
          <cell r="Z41">
            <v>4687.585</v>
          </cell>
          <cell r="AA41">
            <v>10</v>
          </cell>
          <cell r="AB41">
            <v>1</v>
          </cell>
          <cell r="AC41">
            <v>0</v>
          </cell>
          <cell r="AD41">
            <v>0</v>
          </cell>
          <cell r="AE41">
            <v>1002</v>
          </cell>
          <cell r="AF41">
            <v>0</v>
          </cell>
          <cell r="AG41" t="e">
            <v>#REF!</v>
          </cell>
          <cell r="AH41" t="e">
            <v>#REF!</v>
          </cell>
          <cell r="AI41" t="e">
            <v>#REF!</v>
          </cell>
          <cell r="AJ41">
            <v>0</v>
          </cell>
          <cell r="AK41" t="e">
            <v>#REF!</v>
          </cell>
          <cell r="AL41" t="e">
            <v>#REF!</v>
          </cell>
          <cell r="AM41">
            <v>2</v>
          </cell>
          <cell r="AN41">
            <v>0</v>
          </cell>
          <cell r="AO41">
            <v>0</v>
          </cell>
          <cell r="AP41">
            <v>0</v>
          </cell>
          <cell r="AQ41" t="e">
            <v>#REF!</v>
          </cell>
          <cell r="AR41" t="e">
            <v>#REF!</v>
          </cell>
          <cell r="AS41" t="e">
            <v>#REF!</v>
          </cell>
          <cell r="AT41" t="e">
            <v>#REF!</v>
          </cell>
          <cell r="AU41" t="e">
            <v>#REF!</v>
          </cell>
          <cell r="AV41">
            <v>0</v>
          </cell>
          <cell r="AW41" t="e">
            <v>#REF!</v>
          </cell>
          <cell r="AX41">
            <v>25261</v>
          </cell>
        </row>
        <row r="42">
          <cell r="D42" t="str">
            <v>A113</v>
          </cell>
          <cell r="E42" t="str">
            <v>Bùi Văn Vũ</v>
          </cell>
          <cell r="F42" t="str">
            <v>CII.2</v>
          </cell>
          <cell r="G42" t="str">
            <v>QUANLY</v>
          </cell>
          <cell r="H42" t="str">
            <v>T8/10</v>
          </cell>
          <cell r="I42">
            <v>79</v>
          </cell>
          <cell r="J42">
            <v>0</v>
          </cell>
          <cell r="K42" t="e">
            <v>#REF!</v>
          </cell>
          <cell r="L42">
            <v>4100</v>
          </cell>
          <cell r="M42">
            <v>1844.9999999999998</v>
          </cell>
          <cell r="N42">
            <v>5</v>
          </cell>
          <cell r="O42">
            <v>1</v>
          </cell>
          <cell r="P42">
            <v>79.5</v>
          </cell>
          <cell r="Q42">
            <v>0</v>
          </cell>
          <cell r="R42">
            <v>85.5</v>
          </cell>
          <cell r="S42">
            <v>0</v>
          </cell>
          <cell r="T42">
            <v>304</v>
          </cell>
          <cell r="U42">
            <v>150</v>
          </cell>
          <cell r="V42">
            <v>0</v>
          </cell>
          <cell r="W42">
            <v>24077</v>
          </cell>
          <cell r="X42">
            <v>29119</v>
          </cell>
          <cell r="Y42">
            <v>53196</v>
          </cell>
          <cell r="Z42">
            <v>5945</v>
          </cell>
          <cell r="AA42">
            <v>9</v>
          </cell>
          <cell r="AB42">
            <v>7.5</v>
          </cell>
          <cell r="AC42">
            <v>0</v>
          </cell>
          <cell r="AD42">
            <v>0</v>
          </cell>
          <cell r="AE42">
            <v>1000</v>
          </cell>
          <cell r="AF42">
            <v>0</v>
          </cell>
          <cell r="AG42" t="e">
            <v>#REF!</v>
          </cell>
          <cell r="AH42" t="e">
            <v>#REF!</v>
          </cell>
          <cell r="AI42" t="e">
            <v>#REF!</v>
          </cell>
          <cell r="AJ42">
            <v>0</v>
          </cell>
          <cell r="AK42" t="e">
            <v>#REF!</v>
          </cell>
          <cell r="AL42" t="e">
            <v>#REF!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 t="e">
            <v>#REF!</v>
          </cell>
          <cell r="AR42" t="e">
            <v>#REF!</v>
          </cell>
          <cell r="AS42" t="e">
            <v>#REF!</v>
          </cell>
          <cell r="AT42" t="e">
            <v>#REF!</v>
          </cell>
          <cell r="AU42" t="e">
            <v>#REF!</v>
          </cell>
          <cell r="AV42">
            <v>0</v>
          </cell>
          <cell r="AW42" t="e">
            <v>#REF!</v>
          </cell>
          <cell r="AX42">
            <v>24991</v>
          </cell>
        </row>
        <row r="43">
          <cell r="D43" t="str">
            <v>A120</v>
          </cell>
          <cell r="E43" t="str">
            <v>Bùi Thị Kim Liên</v>
          </cell>
          <cell r="F43" t="str">
            <v>QCX</v>
          </cell>
          <cell r="G43" t="str">
            <v>Công Nhân</v>
          </cell>
          <cell r="H43" t="str">
            <v>T8/10</v>
          </cell>
          <cell r="I43">
            <v>79</v>
          </cell>
          <cell r="J43">
            <v>0</v>
          </cell>
          <cell r="K43" t="e">
            <v>#REF!</v>
          </cell>
          <cell r="L43">
            <v>4410</v>
          </cell>
          <cell r="M43">
            <v>1652.75</v>
          </cell>
          <cell r="N43">
            <v>0</v>
          </cell>
          <cell r="O43">
            <v>3</v>
          </cell>
          <cell r="P43">
            <v>63</v>
          </cell>
          <cell r="Q43">
            <v>0</v>
          </cell>
          <cell r="R43">
            <v>66</v>
          </cell>
          <cell r="S43">
            <v>0</v>
          </cell>
          <cell r="T43">
            <v>32</v>
          </cell>
          <cell r="U43">
            <v>0</v>
          </cell>
          <cell r="V43">
            <v>0</v>
          </cell>
          <cell r="W43">
            <v>19064</v>
          </cell>
          <cell r="X43">
            <v>1796</v>
          </cell>
          <cell r="Y43">
            <v>20860</v>
          </cell>
          <cell r="Z43">
            <v>6062.75</v>
          </cell>
          <cell r="AA43">
            <v>2</v>
          </cell>
          <cell r="AB43">
            <v>19</v>
          </cell>
          <cell r="AC43">
            <v>0</v>
          </cell>
          <cell r="AD43">
            <v>0</v>
          </cell>
          <cell r="AE43">
            <v>502</v>
          </cell>
          <cell r="AF43">
            <v>0</v>
          </cell>
          <cell r="AG43" t="e">
            <v>#REF!</v>
          </cell>
          <cell r="AH43" t="e">
            <v>#REF!</v>
          </cell>
          <cell r="AI43" t="e">
            <v>#REF!</v>
          </cell>
          <cell r="AJ43">
            <v>0</v>
          </cell>
          <cell r="AK43" t="e">
            <v>#REF!</v>
          </cell>
          <cell r="AL43" t="e">
            <v>#REF!</v>
          </cell>
          <cell r="AM43">
            <v>2</v>
          </cell>
          <cell r="AN43">
            <v>0</v>
          </cell>
          <cell r="AO43">
            <v>0</v>
          </cell>
          <cell r="AP43">
            <v>0</v>
          </cell>
          <cell r="AQ43" t="e">
            <v>#REF!</v>
          </cell>
          <cell r="AR43" t="e">
            <v>#REF!</v>
          </cell>
          <cell r="AS43" t="e">
            <v>#REF!</v>
          </cell>
          <cell r="AT43" t="e">
            <v>#REF!</v>
          </cell>
          <cell r="AU43" t="e">
            <v>#REF!</v>
          </cell>
          <cell r="AV43">
            <v>0</v>
          </cell>
          <cell r="AW43" t="e">
            <v>#REF!</v>
          </cell>
          <cell r="AX43">
            <v>1796</v>
          </cell>
        </row>
        <row r="44">
          <cell r="D44" t="str">
            <v>A122</v>
          </cell>
          <cell r="E44" t="str">
            <v>Nguyễn Thị Ánh Nguyệt</v>
          </cell>
          <cell r="F44" t="str">
            <v>CII.3</v>
          </cell>
          <cell r="G44" t="str">
            <v>Công nhân</v>
          </cell>
          <cell r="H44" t="str">
            <v>T8/10</v>
          </cell>
          <cell r="I44">
            <v>79</v>
          </cell>
          <cell r="J44">
            <v>0</v>
          </cell>
          <cell r="K44" t="e">
            <v>#REF!</v>
          </cell>
          <cell r="L44">
            <v>3640</v>
          </cell>
          <cell r="M44">
            <v>923</v>
          </cell>
          <cell r="N44">
            <v>0</v>
          </cell>
          <cell r="O44">
            <v>1</v>
          </cell>
          <cell r="P44">
            <v>105</v>
          </cell>
          <cell r="Q44">
            <v>43</v>
          </cell>
          <cell r="R44">
            <v>149</v>
          </cell>
          <cell r="S44">
            <v>48</v>
          </cell>
          <cell r="T44">
            <v>320</v>
          </cell>
          <cell r="U44">
            <v>140</v>
          </cell>
          <cell r="V44">
            <v>0</v>
          </cell>
          <cell r="W44">
            <v>30505</v>
          </cell>
          <cell r="X44">
            <v>23914</v>
          </cell>
          <cell r="Y44">
            <v>54419</v>
          </cell>
          <cell r="Z44">
            <v>4563</v>
          </cell>
          <cell r="AA44">
            <v>20</v>
          </cell>
          <cell r="AB44">
            <v>2</v>
          </cell>
          <cell r="AC44">
            <v>0</v>
          </cell>
          <cell r="AD44">
            <v>0</v>
          </cell>
          <cell r="AE44">
            <v>2000</v>
          </cell>
          <cell r="AF44">
            <v>0</v>
          </cell>
          <cell r="AG44" t="e">
            <v>#REF!</v>
          </cell>
          <cell r="AH44" t="e">
            <v>#REF!</v>
          </cell>
          <cell r="AI44" t="e">
            <v>#REF!</v>
          </cell>
          <cell r="AJ44">
            <v>0</v>
          </cell>
          <cell r="AK44" t="e">
            <v>#REF!</v>
          </cell>
          <cell r="AL44" t="e">
            <v>#REF!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 t="e">
            <v>#REF!</v>
          </cell>
          <cell r="AR44" t="e">
            <v>#REF!</v>
          </cell>
          <cell r="AS44" t="e">
            <v>#REF!</v>
          </cell>
          <cell r="AT44" t="e">
            <v>#REF!</v>
          </cell>
          <cell r="AU44" t="e">
            <v>#REF!</v>
          </cell>
          <cell r="AV44">
            <v>0</v>
          </cell>
          <cell r="AW44" t="e">
            <v>#REF!</v>
          </cell>
          <cell r="AX44">
            <v>19435</v>
          </cell>
        </row>
        <row r="45">
          <cell r="D45" t="str">
            <v>A123</v>
          </cell>
          <cell r="E45" t="str">
            <v>Phạm Thị Kim Xuyến</v>
          </cell>
          <cell r="F45" t="str">
            <v>CI.1</v>
          </cell>
          <cell r="G45" t="str">
            <v>Công nhân</v>
          </cell>
          <cell r="H45" t="str">
            <v>T8/10</v>
          </cell>
          <cell r="I45">
            <v>79</v>
          </cell>
          <cell r="J45">
            <v>0</v>
          </cell>
          <cell r="K45" t="e">
            <v>#REF!</v>
          </cell>
          <cell r="L45">
            <v>3710</v>
          </cell>
          <cell r="M45">
            <v>1364.75</v>
          </cell>
          <cell r="N45">
            <v>9</v>
          </cell>
          <cell r="O45">
            <v>1</v>
          </cell>
          <cell r="P45">
            <v>111</v>
          </cell>
          <cell r="Q45">
            <v>24</v>
          </cell>
          <cell r="R45">
            <v>145</v>
          </cell>
          <cell r="S45">
            <v>32</v>
          </cell>
          <cell r="T45">
            <v>480</v>
          </cell>
          <cell r="U45">
            <v>140</v>
          </cell>
          <cell r="V45">
            <v>0</v>
          </cell>
          <cell r="W45">
            <v>33512</v>
          </cell>
          <cell r="X45">
            <v>33550</v>
          </cell>
          <cell r="Y45">
            <v>67062</v>
          </cell>
          <cell r="Z45">
            <v>5074.75</v>
          </cell>
          <cell r="AA45">
            <v>12</v>
          </cell>
          <cell r="AB45">
            <v>2</v>
          </cell>
          <cell r="AC45">
            <v>0</v>
          </cell>
          <cell r="AD45">
            <v>0</v>
          </cell>
          <cell r="AE45">
            <v>1002</v>
          </cell>
          <cell r="AF45">
            <v>0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0</v>
          </cell>
          <cell r="AK45" t="e">
            <v>#REF!</v>
          </cell>
          <cell r="AL45" t="e">
            <v>#REF!</v>
          </cell>
          <cell r="AM45">
            <v>2</v>
          </cell>
          <cell r="AN45">
            <v>0</v>
          </cell>
          <cell r="AO45">
            <v>0</v>
          </cell>
          <cell r="AP45">
            <v>0</v>
          </cell>
          <cell r="AQ45" t="e">
            <v>#REF!</v>
          </cell>
          <cell r="AR45" t="e">
            <v>#REF!</v>
          </cell>
          <cell r="AS45" t="e">
            <v>#REF!</v>
          </cell>
          <cell r="AT45" t="e">
            <v>#REF!</v>
          </cell>
          <cell r="AU45" t="e">
            <v>#REF!</v>
          </cell>
          <cell r="AV45">
            <v>0</v>
          </cell>
          <cell r="AW45" t="e">
            <v>#REF!</v>
          </cell>
          <cell r="AX45">
            <v>29133</v>
          </cell>
        </row>
        <row r="46">
          <cell r="D46" t="str">
            <v>A128</v>
          </cell>
          <cell r="E46" t="str">
            <v>Nguyễn Minh Hải</v>
          </cell>
          <cell r="F46" t="str">
            <v>TXBVTV</v>
          </cell>
          <cell r="G46" t="str">
            <v xml:space="preserve">Tài xế </v>
          </cell>
          <cell r="H46" t="str">
            <v>T4/12</v>
          </cell>
          <cell r="I46">
            <v>59</v>
          </cell>
          <cell r="J46">
            <v>0</v>
          </cell>
          <cell r="K46" t="e">
            <v>#REF!</v>
          </cell>
          <cell r="L46">
            <v>5430</v>
          </cell>
          <cell r="M46">
            <v>2741.8559999999998</v>
          </cell>
          <cell r="N46">
            <v>0</v>
          </cell>
          <cell r="O46">
            <v>2.5</v>
          </cell>
          <cell r="P46">
            <v>88</v>
          </cell>
          <cell r="Q46">
            <v>0</v>
          </cell>
          <cell r="R46">
            <v>90.5</v>
          </cell>
          <cell r="S46">
            <v>0</v>
          </cell>
          <cell r="T46">
            <v>144</v>
          </cell>
          <cell r="U46">
            <v>70</v>
          </cell>
          <cell r="V46">
            <v>0</v>
          </cell>
          <cell r="W46">
            <v>35381</v>
          </cell>
          <cell r="X46">
            <v>18841</v>
          </cell>
          <cell r="Y46">
            <v>54222</v>
          </cell>
          <cell r="Z46">
            <v>8170.6559999999999</v>
          </cell>
          <cell r="AA46">
            <v>9</v>
          </cell>
          <cell r="AB46">
            <v>12.5</v>
          </cell>
          <cell r="AC46">
            <v>0</v>
          </cell>
          <cell r="AD46">
            <v>0</v>
          </cell>
          <cell r="AE46">
            <v>2.5</v>
          </cell>
          <cell r="AF46">
            <v>0</v>
          </cell>
          <cell r="AG46" t="e">
            <v>#REF!</v>
          </cell>
          <cell r="AH46" t="e">
            <v>#REF!</v>
          </cell>
          <cell r="AI46" t="e">
            <v>#REF!</v>
          </cell>
          <cell r="AJ46">
            <v>0</v>
          </cell>
          <cell r="AK46" t="e">
            <v>#REF!</v>
          </cell>
          <cell r="AL46" t="e">
            <v>#REF!</v>
          </cell>
          <cell r="AM46">
            <v>2.5</v>
          </cell>
          <cell r="AN46">
            <v>0</v>
          </cell>
          <cell r="AO46">
            <v>0</v>
          </cell>
          <cell r="AP46">
            <v>0</v>
          </cell>
          <cell r="AQ46" t="e">
            <v>#REF!</v>
          </cell>
          <cell r="AR46" t="e">
            <v>#REF!</v>
          </cell>
          <cell r="AS46" t="e">
            <v>#REF!</v>
          </cell>
          <cell r="AT46" t="e">
            <v>#REF!</v>
          </cell>
          <cell r="AU46" t="e">
            <v>#REF!</v>
          </cell>
          <cell r="AV46">
            <v>0</v>
          </cell>
          <cell r="AW46" t="e">
            <v>#REF!</v>
          </cell>
          <cell r="AX46">
            <v>16192</v>
          </cell>
        </row>
        <row r="47">
          <cell r="D47" t="str">
            <v>A133</v>
          </cell>
          <cell r="E47" t="str">
            <v>Trần Thị Nương</v>
          </cell>
          <cell r="F47" t="str">
            <v>CII.1</v>
          </cell>
          <cell r="G47" t="str">
            <v>Công nhân</v>
          </cell>
          <cell r="H47" t="str">
            <v>T9/10</v>
          </cell>
          <cell r="I47">
            <v>78</v>
          </cell>
          <cell r="J47">
            <v>0</v>
          </cell>
          <cell r="K47" t="e">
            <v>#REF!</v>
          </cell>
          <cell r="L47">
            <v>3640</v>
          </cell>
          <cell r="M47">
            <v>933.4</v>
          </cell>
          <cell r="N47">
            <v>17</v>
          </cell>
          <cell r="O47">
            <v>1</v>
          </cell>
          <cell r="P47">
            <v>116</v>
          </cell>
          <cell r="Q47">
            <v>36</v>
          </cell>
          <cell r="R47">
            <v>170</v>
          </cell>
          <cell r="S47">
            <v>0</v>
          </cell>
          <cell r="T47">
            <v>640</v>
          </cell>
          <cell r="U47">
            <v>140</v>
          </cell>
          <cell r="V47">
            <v>0</v>
          </cell>
          <cell r="W47">
            <v>34690</v>
          </cell>
          <cell r="X47">
            <v>35994</v>
          </cell>
          <cell r="Y47">
            <v>70684</v>
          </cell>
          <cell r="Z47">
            <v>4573.3999999999996</v>
          </cell>
          <cell r="AA47">
            <v>6</v>
          </cell>
          <cell r="AB47">
            <v>0</v>
          </cell>
          <cell r="AC47">
            <v>0</v>
          </cell>
          <cell r="AD47">
            <v>0</v>
          </cell>
          <cell r="AE47">
            <v>1003</v>
          </cell>
          <cell r="AF47">
            <v>0</v>
          </cell>
          <cell r="AG47" t="e">
            <v>#REF!</v>
          </cell>
          <cell r="AH47" t="e">
            <v>#REF!</v>
          </cell>
          <cell r="AI47" t="e">
            <v>#REF!</v>
          </cell>
          <cell r="AJ47">
            <v>0</v>
          </cell>
          <cell r="AK47" t="e">
            <v>#REF!</v>
          </cell>
          <cell r="AL47" t="e">
            <v>#REF!</v>
          </cell>
          <cell r="AM47">
            <v>3</v>
          </cell>
          <cell r="AN47">
            <v>0</v>
          </cell>
          <cell r="AO47">
            <v>0</v>
          </cell>
          <cell r="AP47">
            <v>0</v>
          </cell>
          <cell r="AQ47" t="e">
            <v>#REF!</v>
          </cell>
          <cell r="AR47" t="e">
            <v>#REF!</v>
          </cell>
          <cell r="AS47" t="e">
            <v>#REF!</v>
          </cell>
          <cell r="AT47" t="e">
            <v>#REF!</v>
          </cell>
          <cell r="AU47" t="e">
            <v>#REF!</v>
          </cell>
          <cell r="AV47">
            <v>0</v>
          </cell>
          <cell r="AW47" t="e">
            <v>#REF!</v>
          </cell>
          <cell r="AX47">
            <v>33030</v>
          </cell>
        </row>
        <row r="48">
          <cell r="D48" t="str">
            <v>A135</v>
          </cell>
          <cell r="E48" t="str">
            <v>Nguyễn Thị Kim Phương</v>
          </cell>
          <cell r="F48" t="str">
            <v>CII.1</v>
          </cell>
          <cell r="G48" t="str">
            <v>Công nhân</v>
          </cell>
          <cell r="H48" t="str">
            <v>T9/10</v>
          </cell>
          <cell r="I48">
            <v>78</v>
          </cell>
          <cell r="J48">
            <v>0</v>
          </cell>
          <cell r="K48" t="e">
            <v>#REF!</v>
          </cell>
          <cell r="L48">
            <v>3640</v>
          </cell>
          <cell r="M48">
            <v>923</v>
          </cell>
          <cell r="N48">
            <v>5</v>
          </cell>
          <cell r="O48">
            <v>1</v>
          </cell>
          <cell r="P48">
            <v>105.5</v>
          </cell>
          <cell r="Q48">
            <v>47</v>
          </cell>
          <cell r="R48">
            <v>158.5</v>
          </cell>
          <cell r="S48">
            <v>48</v>
          </cell>
          <cell r="T48">
            <v>400</v>
          </cell>
          <cell r="U48">
            <v>70</v>
          </cell>
          <cell r="V48">
            <v>0</v>
          </cell>
          <cell r="W48">
            <v>32135</v>
          </cell>
          <cell r="X48">
            <v>22857</v>
          </cell>
          <cell r="Y48">
            <v>54992</v>
          </cell>
          <cell r="Z48">
            <v>4563</v>
          </cell>
          <cell r="AA48">
            <v>15</v>
          </cell>
          <cell r="AB48">
            <v>2.5</v>
          </cell>
          <cell r="AC48">
            <v>0</v>
          </cell>
          <cell r="AD48">
            <v>0</v>
          </cell>
          <cell r="AE48">
            <v>2000.5</v>
          </cell>
          <cell r="AF48">
            <v>0</v>
          </cell>
          <cell r="AG48" t="e">
            <v>#REF!</v>
          </cell>
          <cell r="AH48" t="e">
            <v>#REF!</v>
          </cell>
          <cell r="AI48" t="e">
            <v>#REF!</v>
          </cell>
          <cell r="AJ48">
            <v>0</v>
          </cell>
          <cell r="AK48" t="e">
            <v>#REF!</v>
          </cell>
          <cell r="AL48" t="e">
            <v>#REF!</v>
          </cell>
          <cell r="AM48">
            <v>0.5</v>
          </cell>
          <cell r="AN48">
            <v>0</v>
          </cell>
          <cell r="AO48">
            <v>0</v>
          </cell>
          <cell r="AP48">
            <v>0</v>
          </cell>
          <cell r="AQ48" t="e">
            <v>#REF!</v>
          </cell>
          <cell r="AR48" t="e">
            <v>#REF!</v>
          </cell>
          <cell r="AS48" t="e">
            <v>#REF!</v>
          </cell>
          <cell r="AT48" t="e">
            <v>#REF!</v>
          </cell>
          <cell r="AU48" t="e">
            <v>#REF!</v>
          </cell>
          <cell r="AV48">
            <v>0</v>
          </cell>
          <cell r="AW48" t="e">
            <v>#REF!</v>
          </cell>
          <cell r="AX48">
            <v>19858</v>
          </cell>
        </row>
        <row r="49">
          <cell r="D49" t="str">
            <v>A144</v>
          </cell>
          <cell r="E49" t="str">
            <v>Bùi Thị Bòn</v>
          </cell>
          <cell r="F49" t="str">
            <v>QCX</v>
          </cell>
          <cell r="G49" t="str">
            <v>Công nhân</v>
          </cell>
          <cell r="H49" t="str">
            <v>T9/10</v>
          </cell>
          <cell r="I49">
            <v>78</v>
          </cell>
          <cell r="J49">
            <v>0</v>
          </cell>
          <cell r="K49" t="e">
            <v>#REF!</v>
          </cell>
          <cell r="L49">
            <v>4310</v>
          </cell>
          <cell r="M49">
            <v>763.2</v>
          </cell>
          <cell r="N49">
            <v>0</v>
          </cell>
          <cell r="O49">
            <v>2</v>
          </cell>
          <cell r="P49">
            <v>109</v>
          </cell>
          <cell r="Q49">
            <v>20</v>
          </cell>
          <cell r="R49">
            <v>131</v>
          </cell>
          <cell r="S49">
            <v>0</v>
          </cell>
          <cell r="T49">
            <v>304</v>
          </cell>
          <cell r="U49">
            <v>140</v>
          </cell>
          <cell r="V49">
            <v>0</v>
          </cell>
          <cell r="W49">
            <v>30759</v>
          </cell>
          <cell r="X49">
            <v>24145</v>
          </cell>
          <cell r="Y49">
            <v>54904</v>
          </cell>
          <cell r="Z49">
            <v>5073.2</v>
          </cell>
          <cell r="AA49">
            <v>19</v>
          </cell>
          <cell r="AB49">
            <v>3</v>
          </cell>
          <cell r="AC49">
            <v>0</v>
          </cell>
          <cell r="AD49">
            <v>0</v>
          </cell>
          <cell r="AE49">
            <v>1002</v>
          </cell>
          <cell r="AF49">
            <v>0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0</v>
          </cell>
          <cell r="AK49" t="e">
            <v>#REF!</v>
          </cell>
          <cell r="AL49" t="e">
            <v>#REF!</v>
          </cell>
          <cell r="AM49">
            <v>2</v>
          </cell>
          <cell r="AN49">
            <v>0</v>
          </cell>
          <cell r="AO49">
            <v>0</v>
          </cell>
          <cell r="AP49">
            <v>0</v>
          </cell>
          <cell r="AQ49" t="e">
            <v>#REF!</v>
          </cell>
          <cell r="AR49" t="e">
            <v>#REF!</v>
          </cell>
          <cell r="AS49" t="e">
            <v>#REF!</v>
          </cell>
          <cell r="AT49" t="e">
            <v>#REF!</v>
          </cell>
          <cell r="AU49" t="e">
            <v>#REF!</v>
          </cell>
          <cell r="AV49">
            <v>0</v>
          </cell>
          <cell r="AW49" t="e">
            <v>#REF!</v>
          </cell>
          <cell r="AX49">
            <v>20856</v>
          </cell>
        </row>
        <row r="50">
          <cell r="D50" t="str">
            <v>A148</v>
          </cell>
          <cell r="E50" t="str">
            <v>Huỳnh Thị Châu</v>
          </cell>
          <cell r="F50" t="str">
            <v>EN</v>
          </cell>
          <cell r="G50" t="str">
            <v>Công nhân</v>
          </cell>
          <cell r="H50" t="str">
            <v>T9/10</v>
          </cell>
          <cell r="I50">
            <v>78</v>
          </cell>
          <cell r="J50">
            <v>0</v>
          </cell>
          <cell r="K50" t="e">
            <v>#REF!</v>
          </cell>
          <cell r="L50">
            <v>3710</v>
          </cell>
          <cell r="M50">
            <v>972.55000000000007</v>
          </cell>
          <cell r="N50">
            <v>8</v>
          </cell>
          <cell r="O50">
            <v>1</v>
          </cell>
          <cell r="P50">
            <v>117.5</v>
          </cell>
          <cell r="Q50">
            <v>20</v>
          </cell>
          <cell r="R50">
            <v>146.5</v>
          </cell>
          <cell r="S50">
            <v>16</v>
          </cell>
          <cell r="T50">
            <v>464</v>
          </cell>
          <cell r="U50">
            <v>70</v>
          </cell>
          <cell r="V50">
            <v>0</v>
          </cell>
          <cell r="W50">
            <v>31520</v>
          </cell>
          <cell r="X50">
            <v>25190</v>
          </cell>
          <cell r="Y50">
            <v>56710</v>
          </cell>
          <cell r="Z50">
            <v>4682.55</v>
          </cell>
          <cell r="AA50">
            <v>13</v>
          </cell>
          <cell r="AB50">
            <v>1.5</v>
          </cell>
          <cell r="AC50">
            <v>0</v>
          </cell>
          <cell r="AD50">
            <v>0</v>
          </cell>
          <cell r="AE50">
            <v>1000.5</v>
          </cell>
          <cell r="AF50">
            <v>0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56</v>
          </cell>
          <cell r="AK50" t="e">
            <v>#REF!</v>
          </cell>
          <cell r="AL50" t="e">
            <v>#REF!</v>
          </cell>
          <cell r="AM50">
            <v>0.5</v>
          </cell>
          <cell r="AN50">
            <v>0</v>
          </cell>
          <cell r="AO50">
            <v>0</v>
          </cell>
          <cell r="AP50">
            <v>56</v>
          </cell>
          <cell r="AQ50" t="e">
            <v>#REF!</v>
          </cell>
          <cell r="AR50" t="e">
            <v>#REF!</v>
          </cell>
          <cell r="AS50" t="e">
            <v>#REF!</v>
          </cell>
          <cell r="AT50" t="e">
            <v>#REF!</v>
          </cell>
          <cell r="AU50" t="e">
            <v>#REF!</v>
          </cell>
          <cell r="AV50">
            <v>0</v>
          </cell>
          <cell r="AW50" t="e">
            <v>#REF!</v>
          </cell>
          <cell r="AX50">
            <v>23153</v>
          </cell>
        </row>
        <row r="51">
          <cell r="D51" t="str">
            <v>A172</v>
          </cell>
          <cell r="E51" t="str">
            <v>Trần Văn Ướt</v>
          </cell>
          <cell r="F51" t="str">
            <v>CII.1</v>
          </cell>
          <cell r="G51" t="str">
            <v>Công nhân</v>
          </cell>
          <cell r="H51" t="str">
            <v>T9/10</v>
          </cell>
          <cell r="I51">
            <v>78</v>
          </cell>
          <cell r="J51">
            <v>0</v>
          </cell>
          <cell r="K51" t="e">
            <v>#REF!</v>
          </cell>
          <cell r="L51">
            <v>3710</v>
          </cell>
          <cell r="M51">
            <v>1173.95</v>
          </cell>
          <cell r="N51">
            <v>17</v>
          </cell>
          <cell r="O51">
            <v>2</v>
          </cell>
          <cell r="P51">
            <v>112</v>
          </cell>
          <cell r="Q51">
            <v>36</v>
          </cell>
          <cell r="R51">
            <v>167</v>
          </cell>
          <cell r="S51">
            <v>48</v>
          </cell>
          <cell r="T51">
            <v>624</v>
          </cell>
          <cell r="U51">
            <v>140</v>
          </cell>
          <cell r="V51">
            <v>0</v>
          </cell>
          <cell r="W51">
            <v>36286</v>
          </cell>
          <cell r="X51">
            <v>39343</v>
          </cell>
          <cell r="Y51">
            <v>75629</v>
          </cell>
          <cell r="Z51">
            <v>4883.95</v>
          </cell>
          <cell r="AA51">
            <v>5</v>
          </cell>
          <cell r="AB51">
            <v>0</v>
          </cell>
          <cell r="AC51">
            <v>0</v>
          </cell>
          <cell r="AD51">
            <v>0</v>
          </cell>
          <cell r="AE51">
            <v>1001</v>
          </cell>
          <cell r="AF51">
            <v>0</v>
          </cell>
          <cell r="AG51" t="e">
            <v>#REF!</v>
          </cell>
          <cell r="AH51" t="e">
            <v>#REF!</v>
          </cell>
          <cell r="AI51" t="e">
            <v>#REF!</v>
          </cell>
          <cell r="AJ51">
            <v>0</v>
          </cell>
          <cell r="AK51" t="e">
            <v>#REF!</v>
          </cell>
          <cell r="AL51" t="e">
            <v>#REF!</v>
          </cell>
          <cell r="AM51">
            <v>1</v>
          </cell>
          <cell r="AN51">
            <v>0</v>
          </cell>
          <cell r="AO51">
            <v>0</v>
          </cell>
          <cell r="AP51">
            <v>0</v>
          </cell>
          <cell r="AQ51" t="e">
            <v>#REF!</v>
          </cell>
          <cell r="AR51" t="e">
            <v>#REF!</v>
          </cell>
          <cell r="AS51" t="e">
            <v>#REF!</v>
          </cell>
          <cell r="AT51" t="e">
            <v>#REF!</v>
          </cell>
          <cell r="AU51" t="e">
            <v>#REF!</v>
          </cell>
          <cell r="AV51">
            <v>0</v>
          </cell>
          <cell r="AW51" t="e">
            <v>#REF!</v>
          </cell>
          <cell r="AX51">
            <v>34549</v>
          </cell>
        </row>
        <row r="52">
          <cell r="D52" t="str">
            <v>A173</v>
          </cell>
          <cell r="E52" t="str">
            <v>Lê Thị Lệ Hồng</v>
          </cell>
          <cell r="F52" t="str">
            <v>CII.1</v>
          </cell>
          <cell r="G52" t="str">
            <v>Công nhân</v>
          </cell>
          <cell r="H52" t="str">
            <v>T9/10</v>
          </cell>
          <cell r="I52">
            <v>78</v>
          </cell>
          <cell r="J52">
            <v>0</v>
          </cell>
          <cell r="K52" t="e">
            <v>#REF!</v>
          </cell>
          <cell r="L52">
            <v>3640</v>
          </cell>
          <cell r="M52">
            <v>943.80000000000007</v>
          </cell>
          <cell r="N52">
            <v>17</v>
          </cell>
          <cell r="O52">
            <v>2</v>
          </cell>
          <cell r="P52">
            <v>112</v>
          </cell>
          <cell r="Q52">
            <v>36</v>
          </cell>
          <cell r="R52">
            <v>167</v>
          </cell>
          <cell r="S52">
            <v>48</v>
          </cell>
          <cell r="T52">
            <v>624</v>
          </cell>
          <cell r="U52">
            <v>140</v>
          </cell>
          <cell r="V52">
            <v>0</v>
          </cell>
          <cell r="W52">
            <v>34056</v>
          </cell>
          <cell r="X52">
            <v>36925</v>
          </cell>
          <cell r="Y52">
            <v>70981</v>
          </cell>
          <cell r="Z52">
            <v>4583.8</v>
          </cell>
          <cell r="AA52">
            <v>5</v>
          </cell>
          <cell r="AB52">
            <v>0</v>
          </cell>
          <cell r="AC52">
            <v>0</v>
          </cell>
          <cell r="AD52">
            <v>0</v>
          </cell>
          <cell r="AE52">
            <v>1002.5</v>
          </cell>
          <cell r="AF52">
            <v>0</v>
          </cell>
          <cell r="AG52" t="e">
            <v>#REF!</v>
          </cell>
          <cell r="AH52" t="e">
            <v>#REF!</v>
          </cell>
          <cell r="AI52" t="e">
            <v>#REF!</v>
          </cell>
          <cell r="AJ52">
            <v>0</v>
          </cell>
          <cell r="AK52" t="e">
            <v>#REF!</v>
          </cell>
          <cell r="AL52" t="e">
            <v>#REF!</v>
          </cell>
          <cell r="AM52">
            <v>2.5</v>
          </cell>
          <cell r="AN52">
            <v>0</v>
          </cell>
          <cell r="AO52">
            <v>0</v>
          </cell>
          <cell r="AP52">
            <v>0</v>
          </cell>
          <cell r="AQ52" t="e">
            <v>#REF!</v>
          </cell>
          <cell r="AR52" t="e">
            <v>#REF!</v>
          </cell>
          <cell r="AS52" t="e">
            <v>#REF!</v>
          </cell>
          <cell r="AT52" t="e">
            <v>#REF!</v>
          </cell>
          <cell r="AU52" t="e">
            <v>#REF!</v>
          </cell>
          <cell r="AV52">
            <v>0</v>
          </cell>
          <cell r="AW52" t="e">
            <v>#REF!</v>
          </cell>
          <cell r="AX52">
            <v>32426</v>
          </cell>
        </row>
        <row r="53">
          <cell r="D53" t="str">
            <v>A177</v>
          </cell>
          <cell r="E53" t="str">
            <v>Nguyễn Thị Ngọc Lan</v>
          </cell>
          <cell r="F53" t="str">
            <v>CII.1</v>
          </cell>
          <cell r="G53" t="str">
            <v>Công nhân</v>
          </cell>
          <cell r="H53" t="str">
            <v>T9/10</v>
          </cell>
          <cell r="I53">
            <v>78</v>
          </cell>
          <cell r="J53">
            <v>0</v>
          </cell>
          <cell r="K53" t="e">
            <v>#REF!</v>
          </cell>
          <cell r="L53">
            <v>3640</v>
          </cell>
          <cell r="M53">
            <v>923</v>
          </cell>
          <cell r="N53">
            <v>6</v>
          </cell>
          <cell r="O53">
            <v>1</v>
          </cell>
          <cell r="P53">
            <v>107</v>
          </cell>
          <cell r="Q53">
            <v>36</v>
          </cell>
          <cell r="R53">
            <v>150</v>
          </cell>
          <cell r="S53">
            <v>48</v>
          </cell>
          <cell r="T53">
            <v>416</v>
          </cell>
          <cell r="U53">
            <v>70</v>
          </cell>
          <cell r="V53">
            <v>0</v>
          </cell>
          <cell r="W53">
            <v>30775</v>
          </cell>
          <cell r="X53">
            <v>23533</v>
          </cell>
          <cell r="Y53">
            <v>54308</v>
          </cell>
          <cell r="Z53">
            <v>4563</v>
          </cell>
          <cell r="AA53">
            <v>14</v>
          </cell>
          <cell r="AB53">
            <v>3</v>
          </cell>
          <cell r="AC53">
            <v>0</v>
          </cell>
          <cell r="AD53">
            <v>0</v>
          </cell>
          <cell r="AE53">
            <v>2002</v>
          </cell>
          <cell r="AF53">
            <v>0</v>
          </cell>
          <cell r="AG53" t="e">
            <v>#REF!</v>
          </cell>
          <cell r="AH53" t="e">
            <v>#REF!</v>
          </cell>
          <cell r="AI53" t="e">
            <v>#REF!</v>
          </cell>
          <cell r="AJ53">
            <v>0</v>
          </cell>
          <cell r="AK53" t="e">
            <v>#REF!</v>
          </cell>
          <cell r="AL53" t="e">
            <v>#REF!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 t="e">
            <v>#REF!</v>
          </cell>
          <cell r="AR53" t="e">
            <v>#REF!</v>
          </cell>
          <cell r="AS53" t="e">
            <v>#REF!</v>
          </cell>
          <cell r="AT53" t="e">
            <v>#REF!</v>
          </cell>
          <cell r="AU53" t="e">
            <v>#REF!</v>
          </cell>
          <cell r="AV53">
            <v>0</v>
          </cell>
          <cell r="AW53" t="e">
            <v>#REF!</v>
          </cell>
          <cell r="AX53">
            <v>20534</v>
          </cell>
        </row>
        <row r="54">
          <cell r="D54" t="str">
            <v>A178</v>
          </cell>
          <cell r="E54" t="str">
            <v>Phạm Thanh Tú</v>
          </cell>
          <cell r="F54" t="str">
            <v>CII.1</v>
          </cell>
          <cell r="G54" t="str">
            <v>Công nhân</v>
          </cell>
          <cell r="H54" t="str">
            <v>T9/10</v>
          </cell>
          <cell r="I54">
            <v>78</v>
          </cell>
          <cell r="J54">
            <v>0</v>
          </cell>
          <cell r="K54" t="e">
            <v>#REF!</v>
          </cell>
          <cell r="L54">
            <v>3640</v>
          </cell>
          <cell r="M54">
            <v>1123</v>
          </cell>
          <cell r="N54">
            <v>6</v>
          </cell>
          <cell r="O54">
            <v>2</v>
          </cell>
          <cell r="P54">
            <v>102</v>
          </cell>
          <cell r="Q54">
            <v>36</v>
          </cell>
          <cell r="R54">
            <v>146</v>
          </cell>
          <cell r="S54">
            <v>48</v>
          </cell>
          <cell r="T54">
            <v>400</v>
          </cell>
          <cell r="U54">
            <v>140</v>
          </cell>
          <cell r="V54">
            <v>0</v>
          </cell>
          <cell r="W54">
            <v>31154</v>
          </cell>
          <cell r="X54">
            <v>28490</v>
          </cell>
          <cell r="Y54">
            <v>59644</v>
          </cell>
          <cell r="Z54">
            <v>4763</v>
          </cell>
          <cell r="AA54">
            <v>13</v>
          </cell>
          <cell r="AB54">
            <v>3</v>
          </cell>
          <cell r="AC54">
            <v>0</v>
          </cell>
          <cell r="AD54">
            <v>0</v>
          </cell>
          <cell r="AE54">
            <v>2004</v>
          </cell>
          <cell r="AF54">
            <v>0</v>
          </cell>
          <cell r="AG54" t="e">
            <v>#REF!</v>
          </cell>
          <cell r="AH54" t="e">
            <v>#REF!</v>
          </cell>
          <cell r="AI54" t="e">
            <v>#REF!</v>
          </cell>
          <cell r="AJ54">
            <v>0</v>
          </cell>
          <cell r="AK54" t="e">
            <v>#REF!</v>
          </cell>
          <cell r="AL54" t="e">
            <v>#REF!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 t="e">
            <v>#REF!</v>
          </cell>
          <cell r="AR54" t="e">
            <v>#REF!</v>
          </cell>
          <cell r="AS54" t="e">
            <v>#REF!</v>
          </cell>
          <cell r="AT54" t="e">
            <v>#REF!</v>
          </cell>
          <cell r="AU54" t="e">
            <v>#REF!</v>
          </cell>
          <cell r="AV54">
            <v>0</v>
          </cell>
          <cell r="AW54" t="e">
            <v>#REF!</v>
          </cell>
          <cell r="AX54">
            <v>23815</v>
          </cell>
        </row>
        <row r="55">
          <cell r="D55" t="str">
            <v>A187</v>
          </cell>
          <cell r="E55" t="str">
            <v>Trần Thị Hồng</v>
          </cell>
          <cell r="F55" t="str">
            <v>CII.3</v>
          </cell>
          <cell r="G55" t="str">
            <v xml:space="preserve">Công nhân </v>
          </cell>
          <cell r="H55" t="str">
            <v>T10/10</v>
          </cell>
          <cell r="I55">
            <v>77</v>
          </cell>
          <cell r="J55">
            <v>0</v>
          </cell>
          <cell r="K55" t="e">
            <v>#REF!</v>
          </cell>
          <cell r="L55">
            <v>3640</v>
          </cell>
          <cell r="M55">
            <v>933.4</v>
          </cell>
          <cell r="N55">
            <v>2</v>
          </cell>
          <cell r="O55">
            <v>2</v>
          </cell>
          <cell r="P55">
            <v>100</v>
          </cell>
          <cell r="Q55">
            <v>43</v>
          </cell>
          <cell r="R55">
            <v>147</v>
          </cell>
          <cell r="S55">
            <v>48</v>
          </cell>
          <cell r="T55">
            <v>368</v>
          </cell>
          <cell r="U55">
            <v>70</v>
          </cell>
          <cell r="V55">
            <v>0</v>
          </cell>
          <cell r="W55">
            <v>29981</v>
          </cell>
          <cell r="X55">
            <v>21554</v>
          </cell>
          <cell r="Y55">
            <v>51535</v>
          </cell>
          <cell r="Z55">
            <v>4573.3999999999996</v>
          </cell>
          <cell r="AA55">
            <v>17</v>
          </cell>
          <cell r="AB55">
            <v>1</v>
          </cell>
          <cell r="AC55">
            <v>0</v>
          </cell>
          <cell r="AD55">
            <v>0</v>
          </cell>
          <cell r="AE55">
            <v>1001</v>
          </cell>
          <cell r="AF55">
            <v>0</v>
          </cell>
          <cell r="AG55" t="e">
            <v>#REF!</v>
          </cell>
          <cell r="AH55" t="e">
            <v>#REF!</v>
          </cell>
          <cell r="AI55" t="e">
            <v>#REF!</v>
          </cell>
          <cell r="AJ55">
            <v>0</v>
          </cell>
          <cell r="AK55" t="e">
            <v>#REF!</v>
          </cell>
          <cell r="AL55" t="e">
            <v>#REF!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 t="e">
            <v>#REF!</v>
          </cell>
          <cell r="AR55" t="e">
            <v>#REF!</v>
          </cell>
          <cell r="AS55" t="e">
            <v>#REF!</v>
          </cell>
          <cell r="AT55" t="e">
            <v>#REF!</v>
          </cell>
          <cell r="AU55" t="e">
            <v>#REF!</v>
          </cell>
          <cell r="AV55">
            <v>0</v>
          </cell>
          <cell r="AW55" t="e">
            <v>#REF!</v>
          </cell>
          <cell r="AX55">
            <v>18548</v>
          </cell>
        </row>
        <row r="56">
          <cell r="D56" t="str">
            <v>A191</v>
          </cell>
          <cell r="E56" t="str">
            <v>Nguyễn Thị Mộng Cầm</v>
          </cell>
          <cell r="F56" t="str">
            <v>TXBVTV</v>
          </cell>
          <cell r="G56" t="str">
            <v xml:space="preserve">Công nhân </v>
          </cell>
          <cell r="H56" t="str">
            <v>T10/10</v>
          </cell>
          <cell r="I56">
            <v>77</v>
          </cell>
          <cell r="J56">
            <v>0</v>
          </cell>
          <cell r="K56" t="e">
            <v>#REF!</v>
          </cell>
          <cell r="L56">
            <v>3710</v>
          </cell>
          <cell r="M56">
            <v>2576.75</v>
          </cell>
          <cell r="N56">
            <v>0</v>
          </cell>
          <cell r="O56">
            <v>3.5</v>
          </cell>
          <cell r="P56">
            <v>24</v>
          </cell>
          <cell r="Q56">
            <v>2.5</v>
          </cell>
          <cell r="R56">
            <v>30</v>
          </cell>
          <cell r="S56">
            <v>0</v>
          </cell>
          <cell r="T56">
            <v>0</v>
          </cell>
          <cell r="U56">
            <v>140</v>
          </cell>
          <cell r="V56">
            <v>0</v>
          </cell>
          <cell r="W56">
            <v>8662</v>
          </cell>
          <cell r="X56">
            <v>12224</v>
          </cell>
          <cell r="Y56">
            <v>20886</v>
          </cell>
          <cell r="Z56">
            <v>6286.75</v>
          </cell>
          <cell r="AA56">
            <v>0</v>
          </cell>
          <cell r="AB56">
            <v>20.5</v>
          </cell>
          <cell r="AC56">
            <v>0</v>
          </cell>
          <cell r="AD56">
            <v>0</v>
          </cell>
          <cell r="AE56">
            <v>1009</v>
          </cell>
          <cell r="AF56">
            <v>0</v>
          </cell>
          <cell r="AG56" t="e">
            <v>#REF!</v>
          </cell>
          <cell r="AH56" t="e">
            <v>#REF!</v>
          </cell>
          <cell r="AI56" t="e">
            <v>#REF!</v>
          </cell>
          <cell r="AJ56">
            <v>0</v>
          </cell>
          <cell r="AK56" t="e">
            <v>#REF!</v>
          </cell>
          <cell r="AL56" t="e">
            <v>#REF!</v>
          </cell>
          <cell r="AM56">
            <v>9</v>
          </cell>
          <cell r="AN56">
            <v>0</v>
          </cell>
          <cell r="AO56">
            <v>0</v>
          </cell>
          <cell r="AP56">
            <v>0</v>
          </cell>
          <cell r="AQ56" t="e">
            <v>#REF!</v>
          </cell>
          <cell r="AR56" t="e">
            <v>#REF!</v>
          </cell>
          <cell r="AS56" t="e">
            <v>#REF!</v>
          </cell>
          <cell r="AT56" t="e">
            <v>#REF!</v>
          </cell>
          <cell r="AU56" t="e">
            <v>#REF!</v>
          </cell>
          <cell r="AV56">
            <v>0</v>
          </cell>
          <cell r="AW56" t="e">
            <v>#REF!</v>
          </cell>
          <cell r="AX56">
            <v>8149</v>
          </cell>
        </row>
        <row r="57">
          <cell r="D57" t="str">
            <v>A193</v>
          </cell>
          <cell r="E57" t="str">
            <v>Trần Thị Diệu</v>
          </cell>
          <cell r="F57" t="str">
            <v>EN</v>
          </cell>
          <cell r="G57" t="str">
            <v xml:space="preserve">Công nhân </v>
          </cell>
          <cell r="H57" t="str">
            <v>T10/10</v>
          </cell>
          <cell r="I57">
            <v>77</v>
          </cell>
          <cell r="J57">
            <v>0</v>
          </cell>
          <cell r="K57" t="e">
            <v>#REF!</v>
          </cell>
          <cell r="L57">
            <v>3710</v>
          </cell>
          <cell r="M57">
            <v>951.35</v>
          </cell>
          <cell r="N57">
            <v>13</v>
          </cell>
          <cell r="O57">
            <v>2</v>
          </cell>
          <cell r="P57">
            <v>134</v>
          </cell>
          <cell r="Q57">
            <v>32</v>
          </cell>
          <cell r="R57">
            <v>181</v>
          </cell>
          <cell r="S57">
            <v>32</v>
          </cell>
          <cell r="T57">
            <v>560</v>
          </cell>
          <cell r="U57">
            <v>140</v>
          </cell>
          <cell r="V57">
            <v>0</v>
          </cell>
          <cell r="W57">
            <v>38189</v>
          </cell>
          <cell r="X57">
            <v>34270</v>
          </cell>
          <cell r="Y57">
            <v>72459</v>
          </cell>
          <cell r="Z57">
            <v>4661.3500000000004</v>
          </cell>
          <cell r="AA57">
            <v>9</v>
          </cell>
          <cell r="AB57">
            <v>0</v>
          </cell>
          <cell r="AC57">
            <v>0</v>
          </cell>
          <cell r="AD57">
            <v>0</v>
          </cell>
          <cell r="AE57">
            <v>1003</v>
          </cell>
          <cell r="AF57">
            <v>0</v>
          </cell>
          <cell r="AG57" t="e">
            <v>#REF!</v>
          </cell>
          <cell r="AH57" t="e">
            <v>#REF!</v>
          </cell>
          <cell r="AI57" t="e">
            <v>#REF!</v>
          </cell>
          <cell r="AJ57">
            <v>0</v>
          </cell>
          <cell r="AK57" t="e">
            <v>#REF!</v>
          </cell>
          <cell r="AL57" t="e">
            <v>#REF!</v>
          </cell>
          <cell r="AM57">
            <v>3</v>
          </cell>
          <cell r="AN57">
            <v>0</v>
          </cell>
          <cell r="AO57">
            <v>0</v>
          </cell>
          <cell r="AP57">
            <v>0</v>
          </cell>
          <cell r="AQ57" t="e">
            <v>#REF!</v>
          </cell>
          <cell r="AR57" t="e">
            <v>#REF!</v>
          </cell>
          <cell r="AS57" t="e">
            <v>#REF!</v>
          </cell>
          <cell r="AT57" t="e">
            <v>#REF!</v>
          </cell>
          <cell r="AU57" t="e">
            <v>#REF!</v>
          </cell>
          <cell r="AV57">
            <v>0</v>
          </cell>
          <cell r="AW57" t="e">
            <v>#REF!</v>
          </cell>
          <cell r="AX57">
            <v>30212</v>
          </cell>
        </row>
        <row r="58">
          <cell r="D58" t="str">
            <v>A211</v>
          </cell>
          <cell r="E58" t="str">
            <v>Nguyễn Thị Thanh Tuyền</v>
          </cell>
          <cell r="F58" t="str">
            <v>QCX</v>
          </cell>
          <cell r="G58" t="str">
            <v xml:space="preserve">Công nhân </v>
          </cell>
          <cell r="H58" t="str">
            <v>T11/10</v>
          </cell>
          <cell r="I58">
            <v>76</v>
          </cell>
          <cell r="J58">
            <v>0</v>
          </cell>
          <cell r="K58" t="e">
            <v>#REF!</v>
          </cell>
          <cell r="L58">
            <v>4510</v>
          </cell>
          <cell r="M58">
            <v>2976.75</v>
          </cell>
          <cell r="N58">
            <v>0</v>
          </cell>
          <cell r="O58">
            <v>3</v>
          </cell>
          <cell r="P58">
            <v>103</v>
          </cell>
          <cell r="Q58">
            <v>22</v>
          </cell>
          <cell r="R58">
            <v>128</v>
          </cell>
          <cell r="S58">
            <v>16</v>
          </cell>
          <cell r="T58">
            <v>288</v>
          </cell>
          <cell r="U58">
            <v>300</v>
          </cell>
          <cell r="V58">
            <v>0</v>
          </cell>
          <cell r="W58">
            <v>44061</v>
          </cell>
          <cell r="X58">
            <v>51991</v>
          </cell>
          <cell r="Y58">
            <v>96052</v>
          </cell>
          <cell r="Z58">
            <v>7486.75</v>
          </cell>
          <cell r="AA58">
            <v>18</v>
          </cell>
          <cell r="AB58">
            <v>3</v>
          </cell>
          <cell r="AC58">
            <v>0</v>
          </cell>
          <cell r="AD58">
            <v>0</v>
          </cell>
          <cell r="AE58">
            <v>7</v>
          </cell>
          <cell r="AF58">
            <v>0</v>
          </cell>
          <cell r="AG58" t="e">
            <v>#REF!</v>
          </cell>
          <cell r="AH58" t="e">
            <v>#REF!</v>
          </cell>
          <cell r="AI58" t="e">
            <v>#REF!</v>
          </cell>
          <cell r="AJ58">
            <v>0</v>
          </cell>
          <cell r="AK58" t="e">
            <v>#REF!</v>
          </cell>
          <cell r="AL58" t="e">
            <v>#REF!</v>
          </cell>
          <cell r="AM58">
            <v>7</v>
          </cell>
          <cell r="AN58">
            <v>0</v>
          </cell>
          <cell r="AO58">
            <v>0</v>
          </cell>
          <cell r="AP58">
            <v>0</v>
          </cell>
          <cell r="AQ58" t="e">
            <v>#REF!</v>
          </cell>
          <cell r="AR58" t="e">
            <v>#REF!</v>
          </cell>
          <cell r="AS58" t="e">
            <v>#REF!</v>
          </cell>
          <cell r="AT58" t="e">
            <v>#REF!</v>
          </cell>
          <cell r="AU58" t="e">
            <v>#REF!</v>
          </cell>
          <cell r="AV58">
            <v>0</v>
          </cell>
          <cell r="AW58" t="e">
            <v>#REF!</v>
          </cell>
          <cell r="AX58">
            <v>40761</v>
          </cell>
        </row>
        <row r="59">
          <cell r="D59" t="str">
            <v>A228</v>
          </cell>
          <cell r="E59" t="str">
            <v>Lê Hoàng Thảo</v>
          </cell>
          <cell r="F59" t="str">
            <v>CII.2</v>
          </cell>
          <cell r="G59" t="str">
            <v>Công nhân</v>
          </cell>
          <cell r="H59" t="str">
            <v>T3/10</v>
          </cell>
          <cell r="I59">
            <v>84</v>
          </cell>
          <cell r="J59">
            <v>0</v>
          </cell>
          <cell r="K59" t="e">
            <v>#REF!</v>
          </cell>
          <cell r="L59">
            <v>3710</v>
          </cell>
          <cell r="M59">
            <v>1152.75</v>
          </cell>
          <cell r="N59">
            <v>6</v>
          </cell>
          <cell r="O59">
            <v>1</v>
          </cell>
          <cell r="P59">
            <v>84</v>
          </cell>
          <cell r="Q59">
            <v>12</v>
          </cell>
          <cell r="R59">
            <v>103</v>
          </cell>
          <cell r="S59">
            <v>16</v>
          </cell>
          <cell r="T59">
            <v>352</v>
          </cell>
          <cell r="U59">
            <v>140</v>
          </cell>
          <cell r="V59">
            <v>0</v>
          </cell>
          <cell r="W59">
            <v>23089</v>
          </cell>
          <cell r="X59">
            <v>25845</v>
          </cell>
          <cell r="Y59">
            <v>48934</v>
          </cell>
          <cell r="Z59">
            <v>4862.75</v>
          </cell>
          <cell r="AA59">
            <v>9</v>
          </cell>
          <cell r="AB59">
            <v>6</v>
          </cell>
          <cell r="AC59">
            <v>0</v>
          </cell>
          <cell r="AD59">
            <v>0</v>
          </cell>
          <cell r="AE59">
            <v>1000.5</v>
          </cell>
          <cell r="AF59">
            <v>0</v>
          </cell>
          <cell r="AG59" t="e">
            <v>#REF!</v>
          </cell>
          <cell r="AH59" t="e">
            <v>#REF!</v>
          </cell>
          <cell r="AI59" t="e">
            <v>#REF!</v>
          </cell>
          <cell r="AJ59">
            <v>0</v>
          </cell>
          <cell r="AK59" t="e">
            <v>#REF!</v>
          </cell>
          <cell r="AL59" t="e">
            <v>#REF!</v>
          </cell>
          <cell r="AM59">
            <v>0.5</v>
          </cell>
          <cell r="AN59">
            <v>0</v>
          </cell>
          <cell r="AO59">
            <v>0</v>
          </cell>
          <cell r="AP59">
            <v>0</v>
          </cell>
          <cell r="AQ59" t="e">
            <v>#REF!</v>
          </cell>
          <cell r="AR59" t="e">
            <v>#REF!</v>
          </cell>
          <cell r="AS59" t="e">
            <v>#REF!</v>
          </cell>
          <cell r="AT59" t="e">
            <v>#REF!</v>
          </cell>
          <cell r="AU59" t="e">
            <v>#REF!</v>
          </cell>
          <cell r="AV59">
            <v>0</v>
          </cell>
          <cell r="AW59" t="e">
            <v>#REF!</v>
          </cell>
          <cell r="AX59">
            <v>22153</v>
          </cell>
        </row>
        <row r="60">
          <cell r="D60" t="str">
            <v>A230</v>
          </cell>
          <cell r="E60" t="str">
            <v>Trương Thị Tuyết</v>
          </cell>
          <cell r="F60" t="str">
            <v>GIÁN TIẾP</v>
          </cell>
          <cell r="G60" t="str">
            <v>QUANLY</v>
          </cell>
          <cell r="H60" t="str">
            <v>T3/11</v>
          </cell>
          <cell r="I60">
            <v>72</v>
          </cell>
          <cell r="J60">
            <v>0</v>
          </cell>
          <cell r="K60" t="e">
            <v>#REF!</v>
          </cell>
          <cell r="L60">
            <v>5880</v>
          </cell>
          <cell r="M60">
            <v>3783.2000000000003</v>
          </cell>
          <cell r="N60">
            <v>0</v>
          </cell>
          <cell r="O60">
            <v>3</v>
          </cell>
          <cell r="P60">
            <v>30</v>
          </cell>
          <cell r="Q60">
            <v>0</v>
          </cell>
          <cell r="R60">
            <v>33</v>
          </cell>
          <cell r="S60">
            <v>0</v>
          </cell>
          <cell r="T60">
            <v>0</v>
          </cell>
          <cell r="U60">
            <v>300</v>
          </cell>
          <cell r="V60">
            <v>0</v>
          </cell>
          <cell r="W60">
            <v>15032</v>
          </cell>
          <cell r="X60">
            <v>40263</v>
          </cell>
          <cell r="Y60">
            <v>55295</v>
          </cell>
          <cell r="Z60">
            <v>9666.2000000000007</v>
          </cell>
          <cell r="AA60">
            <v>0</v>
          </cell>
          <cell r="AB60">
            <v>21</v>
          </cell>
          <cell r="AC60">
            <v>0</v>
          </cell>
          <cell r="AD60">
            <v>0</v>
          </cell>
          <cell r="AE60">
            <v>2</v>
          </cell>
          <cell r="AF60">
            <v>0</v>
          </cell>
          <cell r="AG60" t="e">
            <v>#REF!</v>
          </cell>
          <cell r="AH60" t="e">
            <v>#REF!</v>
          </cell>
          <cell r="AI60" t="e">
            <v>#REF!</v>
          </cell>
          <cell r="AJ60">
            <v>0</v>
          </cell>
          <cell r="AK60" t="e">
            <v>#REF!</v>
          </cell>
          <cell r="AL60" t="e">
            <v>#REF!</v>
          </cell>
          <cell r="AM60">
            <v>2</v>
          </cell>
          <cell r="AN60">
            <v>0</v>
          </cell>
          <cell r="AO60">
            <v>0</v>
          </cell>
          <cell r="AP60">
            <v>0</v>
          </cell>
          <cell r="AQ60" t="e">
            <v>#REF!</v>
          </cell>
          <cell r="AR60" t="e">
            <v>#REF!</v>
          </cell>
          <cell r="AS60" t="e">
            <v>#REF!</v>
          </cell>
          <cell r="AT60" t="e">
            <v>#REF!</v>
          </cell>
          <cell r="AU60" t="e">
            <v>#REF!</v>
          </cell>
          <cell r="AV60">
            <v>0</v>
          </cell>
          <cell r="AW60" t="e">
            <v>#REF!</v>
          </cell>
          <cell r="AX60">
            <v>26842</v>
          </cell>
        </row>
        <row r="61">
          <cell r="D61" t="str">
            <v>A231</v>
          </cell>
          <cell r="E61" t="str">
            <v>Trần Thị Phường</v>
          </cell>
          <cell r="F61" t="str">
            <v>QCX</v>
          </cell>
          <cell r="G61" t="str">
            <v>Công Nhân</v>
          </cell>
          <cell r="H61" t="str">
            <v>T3/11</v>
          </cell>
          <cell r="I61">
            <v>72</v>
          </cell>
          <cell r="J61">
            <v>0</v>
          </cell>
          <cell r="K61" t="e">
            <v>#REF!</v>
          </cell>
          <cell r="L61">
            <v>4210</v>
          </cell>
          <cell r="M61">
            <v>739.35</v>
          </cell>
          <cell r="N61">
            <v>0</v>
          </cell>
          <cell r="O61">
            <v>2.5</v>
          </cell>
          <cell r="P61">
            <v>35.5</v>
          </cell>
          <cell r="Q61">
            <v>0</v>
          </cell>
          <cell r="R61">
            <v>38</v>
          </cell>
          <cell r="S61">
            <v>0</v>
          </cell>
          <cell r="T61">
            <v>48</v>
          </cell>
          <cell r="U61">
            <v>70</v>
          </cell>
          <cell r="V61">
            <v>0</v>
          </cell>
          <cell r="W61">
            <v>8918</v>
          </cell>
          <cell r="X61">
            <v>7012</v>
          </cell>
          <cell r="Y61">
            <v>15930</v>
          </cell>
          <cell r="Z61">
            <v>4949.3500000000004</v>
          </cell>
          <cell r="AA61">
            <v>3</v>
          </cell>
          <cell r="AB61">
            <v>18</v>
          </cell>
          <cell r="AC61">
            <v>0</v>
          </cell>
          <cell r="AD61">
            <v>0</v>
          </cell>
          <cell r="AE61">
            <v>1.5</v>
          </cell>
          <cell r="AF61">
            <v>0</v>
          </cell>
          <cell r="AG61" t="e">
            <v>#REF!</v>
          </cell>
          <cell r="AH61" t="e">
            <v>#REF!</v>
          </cell>
          <cell r="AI61" t="e">
            <v>#REF!</v>
          </cell>
          <cell r="AJ61">
            <v>0</v>
          </cell>
          <cell r="AK61" t="e">
            <v>#REF!</v>
          </cell>
          <cell r="AL61" t="e">
            <v>#REF!</v>
          </cell>
          <cell r="AM61">
            <v>1.5</v>
          </cell>
          <cell r="AN61">
            <v>0</v>
          </cell>
          <cell r="AO61">
            <v>0</v>
          </cell>
          <cell r="AP61">
            <v>0</v>
          </cell>
          <cell r="AQ61" t="e">
            <v>#REF!</v>
          </cell>
          <cell r="AR61" t="e">
            <v>#REF!</v>
          </cell>
          <cell r="AS61" t="e">
            <v>#REF!</v>
          </cell>
          <cell r="AT61" t="e">
            <v>#REF!</v>
          </cell>
          <cell r="AU61" t="e">
            <v>#REF!</v>
          </cell>
          <cell r="AV61">
            <v>0</v>
          </cell>
          <cell r="AW61" t="e">
            <v>#REF!</v>
          </cell>
          <cell r="AX61">
            <v>5408</v>
          </cell>
        </row>
        <row r="62">
          <cell r="D62" t="str">
            <v>A232</v>
          </cell>
          <cell r="E62" t="str">
            <v>Lê Thanh Sang</v>
          </cell>
          <cell r="F62" t="str">
            <v>XLN</v>
          </cell>
          <cell r="G62" t="str">
            <v>Công Nhân</v>
          </cell>
          <cell r="H62" t="str">
            <v>T3/11</v>
          </cell>
          <cell r="I62">
            <v>72</v>
          </cell>
          <cell r="J62">
            <v>0</v>
          </cell>
          <cell r="K62" t="e">
            <v>#REF!</v>
          </cell>
          <cell r="L62">
            <v>3710</v>
          </cell>
          <cell r="M62">
            <v>1700.0280000000002</v>
          </cell>
          <cell r="N62">
            <v>18</v>
          </cell>
          <cell r="O62">
            <v>0</v>
          </cell>
          <cell r="P62">
            <v>129</v>
          </cell>
          <cell r="Q62">
            <v>36</v>
          </cell>
          <cell r="R62">
            <v>183</v>
          </cell>
          <cell r="S62">
            <v>48</v>
          </cell>
          <cell r="T62">
            <v>656</v>
          </cell>
          <cell r="U62">
            <v>70</v>
          </cell>
          <cell r="V62">
            <v>0</v>
          </cell>
          <cell r="W62">
            <v>44422</v>
          </cell>
          <cell r="X62">
            <v>39924</v>
          </cell>
          <cell r="Y62">
            <v>84346</v>
          </cell>
          <cell r="Z62">
            <v>5410.0280000000002</v>
          </cell>
          <cell r="AA62">
            <v>5</v>
          </cell>
          <cell r="AB62">
            <v>1</v>
          </cell>
          <cell r="AC62">
            <v>0</v>
          </cell>
          <cell r="AD62">
            <v>0</v>
          </cell>
          <cell r="AE62">
            <v>2000</v>
          </cell>
          <cell r="AF62">
            <v>0</v>
          </cell>
          <cell r="AG62" t="e">
            <v>#REF!</v>
          </cell>
          <cell r="AH62" t="e">
            <v>#REF!</v>
          </cell>
          <cell r="AI62" t="e">
            <v>#REF!</v>
          </cell>
          <cell r="AJ62">
            <v>0</v>
          </cell>
          <cell r="AK62" t="e">
            <v>#REF!</v>
          </cell>
          <cell r="AL62" t="e">
            <v>#REF!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 t="e">
            <v>#REF!</v>
          </cell>
          <cell r="AR62" t="e">
            <v>#REF!</v>
          </cell>
          <cell r="AS62" t="e">
            <v>#REF!</v>
          </cell>
          <cell r="AT62" t="e">
            <v>#REF!</v>
          </cell>
          <cell r="AU62" t="e">
            <v>#REF!</v>
          </cell>
          <cell r="AV62">
            <v>0</v>
          </cell>
          <cell r="AW62" t="e">
            <v>#REF!</v>
          </cell>
          <cell r="AX62">
            <v>36367</v>
          </cell>
        </row>
        <row r="63">
          <cell r="D63" t="str">
            <v>A255</v>
          </cell>
          <cell r="E63" t="str">
            <v>Lê Nguyễn Hải Đăng</v>
          </cell>
          <cell r="F63" t="str">
            <v>GIÁN TIẾP</v>
          </cell>
          <cell r="G63" t="str">
            <v>QUANLY</v>
          </cell>
          <cell r="H63" t="str">
            <v>T3/14</v>
          </cell>
          <cell r="I63">
            <v>36</v>
          </cell>
          <cell r="J63">
            <v>0</v>
          </cell>
          <cell r="K63" t="e">
            <v>#REF!</v>
          </cell>
          <cell r="L63">
            <v>6010</v>
          </cell>
          <cell r="M63">
            <v>10817.936000000002</v>
          </cell>
          <cell r="N63">
            <v>0</v>
          </cell>
          <cell r="O63">
            <v>1</v>
          </cell>
          <cell r="P63">
            <v>22.5</v>
          </cell>
          <cell r="Q63">
            <v>0</v>
          </cell>
          <cell r="R63">
            <v>23.5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18854</v>
          </cell>
          <cell r="X63">
            <v>0</v>
          </cell>
          <cell r="Y63">
            <v>18854</v>
          </cell>
          <cell r="Z63">
            <v>16828.136000000002</v>
          </cell>
          <cell r="AA63">
            <v>0</v>
          </cell>
          <cell r="AB63">
            <v>21.5</v>
          </cell>
          <cell r="AC63">
            <v>0</v>
          </cell>
          <cell r="AD63">
            <v>0</v>
          </cell>
          <cell r="AE63">
            <v>0.5</v>
          </cell>
          <cell r="AF63">
            <v>0</v>
          </cell>
          <cell r="AG63" t="e">
            <v>#REF!</v>
          </cell>
          <cell r="AH63" t="e">
            <v>#REF!</v>
          </cell>
          <cell r="AI63" t="e">
            <v>#REF!</v>
          </cell>
          <cell r="AJ63">
            <v>0</v>
          </cell>
          <cell r="AK63" t="e">
            <v>#REF!</v>
          </cell>
          <cell r="AL63" t="e">
            <v>#REF!</v>
          </cell>
          <cell r="AM63">
            <v>0.5</v>
          </cell>
          <cell r="AN63">
            <v>0</v>
          </cell>
          <cell r="AO63">
            <v>0</v>
          </cell>
          <cell r="AP63">
            <v>0</v>
          </cell>
          <cell r="AQ63" t="e">
            <v>#REF!</v>
          </cell>
          <cell r="AR63" t="e">
            <v>#REF!</v>
          </cell>
          <cell r="AS63" t="e">
            <v>#REF!</v>
          </cell>
          <cell r="AT63" t="e">
            <v>#REF!</v>
          </cell>
          <cell r="AU63" t="e">
            <v>#REF!</v>
          </cell>
          <cell r="AV63">
            <v>0</v>
          </cell>
          <cell r="AW63" t="e">
            <v>#REF!</v>
          </cell>
          <cell r="AX63">
            <v>0</v>
          </cell>
        </row>
        <row r="64">
          <cell r="D64" t="str">
            <v>A258</v>
          </cell>
          <cell r="E64" t="str">
            <v>Nguyễn Đặng Trúc Giang</v>
          </cell>
          <cell r="F64" t="str">
            <v>QCX</v>
          </cell>
          <cell r="G64" t="str">
            <v>Công Nhân</v>
          </cell>
          <cell r="H64" t="str">
            <v>T8/11</v>
          </cell>
          <cell r="I64">
            <v>67</v>
          </cell>
          <cell r="J64">
            <v>0</v>
          </cell>
          <cell r="K64" t="e">
            <v>#REF!</v>
          </cell>
          <cell r="L64">
            <v>4110</v>
          </cell>
          <cell r="M64">
            <v>1451.35</v>
          </cell>
          <cell r="N64">
            <v>0</v>
          </cell>
          <cell r="O64">
            <v>6</v>
          </cell>
          <cell r="P64">
            <v>24</v>
          </cell>
          <cell r="Q64">
            <v>0</v>
          </cell>
          <cell r="R64">
            <v>30</v>
          </cell>
          <cell r="S64">
            <v>0</v>
          </cell>
          <cell r="T64">
            <v>0</v>
          </cell>
          <cell r="U64">
            <v>140</v>
          </cell>
          <cell r="V64">
            <v>0</v>
          </cell>
          <cell r="W64">
            <v>7662</v>
          </cell>
          <cell r="X64">
            <v>10814</v>
          </cell>
          <cell r="Y64">
            <v>18476</v>
          </cell>
          <cell r="Z64">
            <v>5561.35</v>
          </cell>
          <cell r="AA64">
            <v>0</v>
          </cell>
          <cell r="AB64">
            <v>18</v>
          </cell>
          <cell r="AC64">
            <v>0</v>
          </cell>
          <cell r="AD64">
            <v>0</v>
          </cell>
          <cell r="AE64">
            <v>1505</v>
          </cell>
          <cell r="AF64">
            <v>0</v>
          </cell>
          <cell r="AG64" t="e">
            <v>#REF!</v>
          </cell>
          <cell r="AH64" t="e">
            <v>#REF!</v>
          </cell>
          <cell r="AI64" t="e">
            <v>#REF!</v>
          </cell>
          <cell r="AJ64">
            <v>0</v>
          </cell>
          <cell r="AK64" t="e">
            <v>#REF!</v>
          </cell>
          <cell r="AL64" t="e">
            <v>#REF!</v>
          </cell>
          <cell r="AM64">
            <v>5</v>
          </cell>
          <cell r="AN64">
            <v>0</v>
          </cell>
          <cell r="AO64">
            <v>0</v>
          </cell>
          <cell r="AP64">
            <v>0</v>
          </cell>
          <cell r="AQ64" t="e">
            <v>#REF!</v>
          </cell>
          <cell r="AR64" t="e">
            <v>#REF!</v>
          </cell>
          <cell r="AS64" t="e">
            <v>#REF!</v>
          </cell>
          <cell r="AT64" t="e">
            <v>#REF!</v>
          </cell>
          <cell r="AU64" t="e">
            <v>#REF!</v>
          </cell>
          <cell r="AV64">
            <v>0</v>
          </cell>
          <cell r="AW64" t="e">
            <v>#REF!</v>
          </cell>
          <cell r="AX64">
            <v>7209</v>
          </cell>
        </row>
        <row r="65">
          <cell r="D65" t="str">
            <v>A259</v>
          </cell>
          <cell r="E65" t="str">
            <v>Cao Thị Kim Cúc</v>
          </cell>
          <cell r="F65" t="str">
            <v>QCX</v>
          </cell>
          <cell r="G65" t="str">
            <v>Công Nhân</v>
          </cell>
          <cell r="H65" t="str">
            <v>T8/11</v>
          </cell>
          <cell r="I65">
            <v>67</v>
          </cell>
          <cell r="J65">
            <v>0</v>
          </cell>
          <cell r="K65" t="e">
            <v>#REF!</v>
          </cell>
          <cell r="L65">
            <v>4310</v>
          </cell>
          <cell r="M65">
            <v>1057.3500000000001</v>
          </cell>
          <cell r="N65">
            <v>0</v>
          </cell>
          <cell r="O65">
            <v>6</v>
          </cell>
          <cell r="P65">
            <v>73</v>
          </cell>
          <cell r="Q65">
            <v>11</v>
          </cell>
          <cell r="R65">
            <v>90</v>
          </cell>
          <cell r="S65">
            <v>0</v>
          </cell>
          <cell r="T65">
            <v>160</v>
          </cell>
          <cell r="U65">
            <v>0</v>
          </cell>
          <cell r="V65">
            <v>0</v>
          </cell>
          <cell r="W65">
            <v>22245</v>
          </cell>
          <cell r="X65">
            <v>7952</v>
          </cell>
          <cell r="Y65">
            <v>30197</v>
          </cell>
          <cell r="Z65">
            <v>5367.35</v>
          </cell>
          <cell r="AA65">
            <v>10</v>
          </cell>
          <cell r="AB65">
            <v>5</v>
          </cell>
          <cell r="AC65">
            <v>0</v>
          </cell>
          <cell r="AD65">
            <v>0</v>
          </cell>
          <cell r="AE65">
            <v>5</v>
          </cell>
          <cell r="AF65">
            <v>0</v>
          </cell>
          <cell r="AG65" t="e">
            <v>#REF!</v>
          </cell>
          <cell r="AH65" t="e">
            <v>#REF!</v>
          </cell>
          <cell r="AI65" t="e">
            <v>#REF!</v>
          </cell>
          <cell r="AJ65">
            <v>0</v>
          </cell>
          <cell r="AK65" t="e">
            <v>#REF!</v>
          </cell>
          <cell r="AL65" t="e">
            <v>#REF!</v>
          </cell>
          <cell r="AM65">
            <v>5</v>
          </cell>
          <cell r="AN65">
            <v>0</v>
          </cell>
          <cell r="AO65">
            <v>0</v>
          </cell>
          <cell r="AP65">
            <v>0</v>
          </cell>
          <cell r="AQ65" t="e">
            <v>#REF!</v>
          </cell>
          <cell r="AR65" t="e">
            <v>#REF!</v>
          </cell>
          <cell r="AS65" t="e">
            <v>#REF!</v>
          </cell>
          <cell r="AT65" t="e">
            <v>#REF!</v>
          </cell>
          <cell r="AU65" t="e">
            <v>#REF!</v>
          </cell>
          <cell r="AV65">
            <v>0</v>
          </cell>
          <cell r="AW65" t="e">
            <v>#REF!</v>
          </cell>
          <cell r="AX65">
            <v>7952</v>
          </cell>
        </row>
        <row r="66">
          <cell r="D66" t="str">
            <v>A272</v>
          </cell>
          <cell r="E66" t="str">
            <v>Võ Minh Vân</v>
          </cell>
          <cell r="F66" t="str">
            <v>EN</v>
          </cell>
          <cell r="G66" t="str">
            <v>Công Nhân</v>
          </cell>
          <cell r="H66" t="str">
            <v>T10/11</v>
          </cell>
          <cell r="I66">
            <v>65</v>
          </cell>
          <cell r="J66">
            <v>0</v>
          </cell>
          <cell r="K66" t="e">
            <v>#REF!</v>
          </cell>
          <cell r="L66">
            <v>3710</v>
          </cell>
          <cell r="M66">
            <v>983.15000000000009</v>
          </cell>
          <cell r="N66">
            <v>10</v>
          </cell>
          <cell r="O66">
            <v>3</v>
          </cell>
          <cell r="P66">
            <v>108</v>
          </cell>
          <cell r="Q66">
            <v>32</v>
          </cell>
          <cell r="R66">
            <v>153</v>
          </cell>
          <cell r="S66">
            <v>64</v>
          </cell>
          <cell r="T66">
            <v>480</v>
          </cell>
          <cell r="U66">
            <v>70</v>
          </cell>
          <cell r="V66">
            <v>0</v>
          </cell>
          <cell r="W66">
            <v>32226</v>
          </cell>
          <cell r="X66">
            <v>27507</v>
          </cell>
          <cell r="Y66">
            <v>59733</v>
          </cell>
          <cell r="Z66">
            <v>4693.1499999999996</v>
          </cell>
          <cell r="AA66">
            <v>10</v>
          </cell>
          <cell r="AB66">
            <v>1</v>
          </cell>
          <cell r="AC66">
            <v>0</v>
          </cell>
          <cell r="AD66">
            <v>0</v>
          </cell>
          <cell r="AE66">
            <v>1004</v>
          </cell>
          <cell r="AF66">
            <v>0</v>
          </cell>
          <cell r="AG66" t="e">
            <v>#REF!</v>
          </cell>
          <cell r="AH66" t="e">
            <v>#REF!</v>
          </cell>
          <cell r="AI66" t="e">
            <v>#REF!</v>
          </cell>
          <cell r="AJ66">
            <v>0</v>
          </cell>
          <cell r="AK66" t="e">
            <v>#REF!</v>
          </cell>
          <cell r="AL66" t="e">
            <v>#REF!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 t="e">
            <v>#REF!</v>
          </cell>
          <cell r="AR66" t="e">
            <v>#REF!</v>
          </cell>
          <cell r="AS66" t="e">
            <v>#REF!</v>
          </cell>
          <cell r="AT66" t="e">
            <v>#REF!</v>
          </cell>
          <cell r="AU66" t="e">
            <v>#REF!</v>
          </cell>
          <cell r="AV66">
            <v>0</v>
          </cell>
          <cell r="AW66" t="e">
            <v>#REF!</v>
          </cell>
          <cell r="AX66">
            <v>23900</v>
          </cell>
        </row>
        <row r="67">
          <cell r="D67" t="str">
            <v>A280</v>
          </cell>
          <cell r="E67" t="str">
            <v>Trần Tâm</v>
          </cell>
          <cell r="F67" t="str">
            <v>CII.3</v>
          </cell>
          <cell r="G67" t="str">
            <v>Công Nhân</v>
          </cell>
          <cell r="H67" t="str">
            <v>T2/12</v>
          </cell>
          <cell r="I67">
            <v>61</v>
          </cell>
          <cell r="J67">
            <v>0</v>
          </cell>
          <cell r="K67" t="e">
            <v>#REF!</v>
          </cell>
          <cell r="L67">
            <v>3710</v>
          </cell>
          <cell r="M67">
            <v>559.15</v>
          </cell>
          <cell r="N67">
            <v>8</v>
          </cell>
          <cell r="O67">
            <v>1</v>
          </cell>
          <cell r="P67">
            <v>86</v>
          </cell>
          <cell r="Q67">
            <v>24</v>
          </cell>
          <cell r="R67">
            <v>119</v>
          </cell>
          <cell r="S67">
            <v>32</v>
          </cell>
          <cell r="T67">
            <v>400</v>
          </cell>
          <cell r="U67">
            <v>0</v>
          </cell>
          <cell r="V67">
            <v>0</v>
          </cell>
          <cell r="W67">
            <v>22895</v>
          </cell>
          <cell r="X67">
            <v>16760</v>
          </cell>
          <cell r="Y67">
            <v>39655</v>
          </cell>
          <cell r="Z67">
            <v>4269.1499999999996</v>
          </cell>
          <cell r="AA67">
            <v>7</v>
          </cell>
          <cell r="AB67">
            <v>4</v>
          </cell>
          <cell r="AC67">
            <v>0</v>
          </cell>
          <cell r="AD67">
            <v>0</v>
          </cell>
          <cell r="AE67">
            <v>1000.5</v>
          </cell>
          <cell r="AF67">
            <v>0</v>
          </cell>
          <cell r="AG67" t="e">
            <v>#REF!</v>
          </cell>
          <cell r="AH67" t="e">
            <v>#REF!</v>
          </cell>
          <cell r="AI67" t="e">
            <v>#REF!</v>
          </cell>
          <cell r="AJ67">
            <v>0</v>
          </cell>
          <cell r="AK67" t="e">
            <v>#REF!</v>
          </cell>
          <cell r="AL67" t="e">
            <v>#REF!</v>
          </cell>
          <cell r="AM67">
            <v>0.5</v>
          </cell>
          <cell r="AN67">
            <v>0</v>
          </cell>
          <cell r="AO67">
            <v>0</v>
          </cell>
          <cell r="AP67">
            <v>0</v>
          </cell>
          <cell r="AQ67" t="e">
            <v>#REF!</v>
          </cell>
          <cell r="AR67" t="e">
            <v>#REF!</v>
          </cell>
          <cell r="AS67" t="e">
            <v>#REF!</v>
          </cell>
          <cell r="AT67" t="e">
            <v>#REF!</v>
          </cell>
          <cell r="AU67" t="e">
            <v>#REF!</v>
          </cell>
          <cell r="AV67">
            <v>0</v>
          </cell>
          <cell r="AW67" t="e">
            <v>#REF!</v>
          </cell>
          <cell r="AX67">
            <v>15812</v>
          </cell>
        </row>
        <row r="68">
          <cell r="D68" t="str">
            <v>A293</v>
          </cell>
          <cell r="E68" t="str">
            <v>Nguyễn Văn Hồng</v>
          </cell>
          <cell r="F68" t="str">
            <v>GIÁN TIẾP</v>
          </cell>
          <cell r="G68" t="str">
            <v>QUANLY</v>
          </cell>
          <cell r="H68" t="str">
            <v>T4/13</v>
          </cell>
          <cell r="I68">
            <v>47</v>
          </cell>
          <cell r="J68">
            <v>0</v>
          </cell>
          <cell r="K68" t="e">
            <v>#REF!</v>
          </cell>
          <cell r="L68">
            <v>7860</v>
          </cell>
          <cell r="M68">
            <v>11541.39</v>
          </cell>
          <cell r="N68">
            <v>0</v>
          </cell>
          <cell r="O68">
            <v>5</v>
          </cell>
          <cell r="P68">
            <v>24</v>
          </cell>
          <cell r="Q68">
            <v>0</v>
          </cell>
          <cell r="R68">
            <v>29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26012</v>
          </cell>
          <cell r="X68">
            <v>0</v>
          </cell>
          <cell r="Y68">
            <v>26012</v>
          </cell>
          <cell r="Z68">
            <v>19405.89</v>
          </cell>
          <cell r="AA68">
            <v>0</v>
          </cell>
          <cell r="AB68">
            <v>19</v>
          </cell>
          <cell r="AC68">
            <v>0</v>
          </cell>
          <cell r="AD68">
            <v>0</v>
          </cell>
          <cell r="AE68">
            <v>3</v>
          </cell>
          <cell r="AF68">
            <v>0</v>
          </cell>
          <cell r="AG68" t="e">
            <v>#REF!</v>
          </cell>
          <cell r="AH68" t="e">
            <v>#REF!</v>
          </cell>
          <cell r="AI68" t="e">
            <v>#REF!</v>
          </cell>
          <cell r="AJ68">
            <v>0</v>
          </cell>
          <cell r="AK68" t="e">
            <v>#REF!</v>
          </cell>
          <cell r="AL68" t="e">
            <v>#REF!</v>
          </cell>
          <cell r="AM68">
            <v>3</v>
          </cell>
          <cell r="AN68">
            <v>0</v>
          </cell>
          <cell r="AO68">
            <v>0</v>
          </cell>
          <cell r="AP68">
            <v>0</v>
          </cell>
          <cell r="AQ68" t="e">
            <v>#REF!</v>
          </cell>
          <cell r="AR68" t="e">
            <v>#REF!</v>
          </cell>
          <cell r="AS68" t="e">
            <v>#REF!</v>
          </cell>
          <cell r="AT68" t="e">
            <v>#REF!</v>
          </cell>
          <cell r="AU68" t="e">
            <v>#REF!</v>
          </cell>
          <cell r="AV68">
            <v>0</v>
          </cell>
          <cell r="AW68" t="e">
            <v>#REF!</v>
          </cell>
          <cell r="AX68">
            <v>0</v>
          </cell>
        </row>
        <row r="69">
          <cell r="D69" t="str">
            <v>A308</v>
          </cell>
          <cell r="E69" t="str">
            <v>Nguyễn Thanh Tùng</v>
          </cell>
          <cell r="F69" t="str">
            <v>CII.3</v>
          </cell>
          <cell r="G69" t="str">
            <v>Công Nhân</v>
          </cell>
          <cell r="H69" t="str">
            <v>T6/12</v>
          </cell>
          <cell r="I69">
            <v>57</v>
          </cell>
          <cell r="J69">
            <v>0</v>
          </cell>
          <cell r="K69" t="e">
            <v>#REF!</v>
          </cell>
          <cell r="L69">
            <v>3710</v>
          </cell>
          <cell r="M69">
            <v>1523.75</v>
          </cell>
          <cell r="N69">
            <v>3</v>
          </cell>
          <cell r="O69">
            <v>1</v>
          </cell>
          <cell r="P69">
            <v>71.5</v>
          </cell>
          <cell r="Q69">
            <v>42</v>
          </cell>
          <cell r="R69">
            <v>117.5</v>
          </cell>
          <cell r="S69">
            <v>16</v>
          </cell>
          <cell r="T69">
            <v>128</v>
          </cell>
          <cell r="U69">
            <v>140</v>
          </cell>
          <cell r="V69">
            <v>0</v>
          </cell>
          <cell r="W69">
            <v>26934</v>
          </cell>
          <cell r="X69">
            <v>16961</v>
          </cell>
          <cell r="Y69">
            <v>43895</v>
          </cell>
          <cell r="Z69">
            <v>5233.75</v>
          </cell>
          <cell r="AA69">
            <v>2</v>
          </cell>
          <cell r="AB69">
            <v>18</v>
          </cell>
          <cell r="AC69">
            <v>0</v>
          </cell>
          <cell r="AD69">
            <v>0</v>
          </cell>
          <cell r="AE69">
            <v>1503</v>
          </cell>
          <cell r="AF69">
            <v>0</v>
          </cell>
          <cell r="AG69" t="e">
            <v>#REF!</v>
          </cell>
          <cell r="AH69" t="e">
            <v>#REF!</v>
          </cell>
          <cell r="AI69" t="e">
            <v>#REF!</v>
          </cell>
          <cell r="AJ69">
            <v>0</v>
          </cell>
          <cell r="AK69" t="e">
            <v>#REF!</v>
          </cell>
          <cell r="AL69" t="e">
            <v>#REF!</v>
          </cell>
          <cell r="AM69">
            <v>3</v>
          </cell>
          <cell r="AN69">
            <v>0</v>
          </cell>
          <cell r="AO69">
            <v>0</v>
          </cell>
          <cell r="AP69">
            <v>0</v>
          </cell>
          <cell r="AQ69" t="e">
            <v>#REF!</v>
          </cell>
          <cell r="AR69" t="e">
            <v>#REF!</v>
          </cell>
          <cell r="AS69" t="e">
            <v>#REF!</v>
          </cell>
          <cell r="AT69" t="e">
            <v>#REF!</v>
          </cell>
          <cell r="AU69" t="e">
            <v>#REF!</v>
          </cell>
          <cell r="AV69">
            <v>0</v>
          </cell>
          <cell r="AW69" t="e">
            <v>#REF!</v>
          </cell>
          <cell r="AX69">
            <v>12987</v>
          </cell>
        </row>
        <row r="70">
          <cell r="D70" t="str">
            <v>A309</v>
          </cell>
          <cell r="E70" t="str">
            <v>Nguyễn Thị Trang</v>
          </cell>
          <cell r="F70" t="str">
            <v>QCX</v>
          </cell>
          <cell r="G70" t="str">
            <v>Công Nhân</v>
          </cell>
          <cell r="H70" t="str">
            <v>T6/12</v>
          </cell>
          <cell r="I70">
            <v>57</v>
          </cell>
          <cell r="J70">
            <v>0</v>
          </cell>
          <cell r="K70" t="e">
            <v>#REF!</v>
          </cell>
          <cell r="L70">
            <v>4110</v>
          </cell>
          <cell r="M70">
            <v>559.15</v>
          </cell>
          <cell r="N70">
            <v>0</v>
          </cell>
          <cell r="O70">
            <v>1</v>
          </cell>
          <cell r="P70">
            <v>52</v>
          </cell>
          <cell r="Q70">
            <v>12</v>
          </cell>
          <cell r="R70">
            <v>65</v>
          </cell>
          <cell r="S70">
            <v>16</v>
          </cell>
          <cell r="T70">
            <v>96</v>
          </cell>
          <cell r="U70">
            <v>0</v>
          </cell>
          <cell r="V70">
            <v>0</v>
          </cell>
          <cell r="W70">
            <v>13938</v>
          </cell>
          <cell r="X70">
            <v>4669</v>
          </cell>
          <cell r="Y70">
            <v>18607</v>
          </cell>
          <cell r="Z70">
            <v>4669.1499999999996</v>
          </cell>
          <cell r="AA70">
            <v>6</v>
          </cell>
          <cell r="AB70">
            <v>15</v>
          </cell>
          <cell r="AC70">
            <v>0</v>
          </cell>
          <cell r="AD70">
            <v>0</v>
          </cell>
          <cell r="AE70">
            <v>1500</v>
          </cell>
          <cell r="AF70">
            <v>0</v>
          </cell>
          <cell r="AG70" t="e">
            <v>#REF!</v>
          </cell>
          <cell r="AH70" t="e">
            <v>#REF!</v>
          </cell>
          <cell r="AI70" t="e">
            <v>#REF!</v>
          </cell>
          <cell r="AJ70">
            <v>0</v>
          </cell>
          <cell r="AK70" t="e">
            <v>#REF!</v>
          </cell>
          <cell r="AL70" t="e">
            <v>#REF!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 t="e">
            <v>#REF!</v>
          </cell>
          <cell r="AR70" t="e">
            <v>#REF!</v>
          </cell>
          <cell r="AS70" t="e">
            <v>#REF!</v>
          </cell>
          <cell r="AT70" t="e">
            <v>#REF!</v>
          </cell>
          <cell r="AU70" t="e">
            <v>#REF!</v>
          </cell>
          <cell r="AV70">
            <v>0</v>
          </cell>
          <cell r="AW70" t="e">
            <v>#REF!</v>
          </cell>
          <cell r="AX70">
            <v>4150</v>
          </cell>
        </row>
        <row r="71">
          <cell r="D71" t="str">
            <v>A310</v>
          </cell>
          <cell r="E71" t="str">
            <v>Phạm Thị Bông</v>
          </cell>
          <cell r="F71" t="str">
            <v>QCX</v>
          </cell>
          <cell r="G71" t="str">
            <v>Công Nhân</v>
          </cell>
          <cell r="H71" t="str">
            <v>T6/12</v>
          </cell>
          <cell r="I71">
            <v>57</v>
          </cell>
          <cell r="J71">
            <v>0</v>
          </cell>
          <cell r="K71" t="e">
            <v>#REF!</v>
          </cell>
          <cell r="L71">
            <v>4210</v>
          </cell>
          <cell r="M71">
            <v>559.15</v>
          </cell>
          <cell r="N71">
            <v>2</v>
          </cell>
          <cell r="O71">
            <v>2</v>
          </cell>
          <cell r="P71">
            <v>94</v>
          </cell>
          <cell r="Q71">
            <v>12</v>
          </cell>
          <cell r="R71">
            <v>110</v>
          </cell>
          <cell r="S71">
            <v>16</v>
          </cell>
          <cell r="T71">
            <v>304</v>
          </cell>
          <cell r="U71">
            <v>0</v>
          </cell>
          <cell r="V71">
            <v>0</v>
          </cell>
          <cell r="W71">
            <v>24411</v>
          </cell>
          <cell r="X71">
            <v>13954</v>
          </cell>
          <cell r="Y71">
            <v>38365</v>
          </cell>
          <cell r="Z71">
            <v>4769.1499999999996</v>
          </cell>
          <cell r="AA71">
            <v>15</v>
          </cell>
          <cell r="AB71">
            <v>4</v>
          </cell>
          <cell r="AC71">
            <v>0</v>
          </cell>
          <cell r="AD71">
            <v>0</v>
          </cell>
          <cell r="AE71">
            <v>1</v>
          </cell>
          <cell r="AF71">
            <v>0</v>
          </cell>
          <cell r="AG71" t="e">
            <v>#REF!</v>
          </cell>
          <cell r="AH71" t="e">
            <v>#REF!</v>
          </cell>
          <cell r="AI71" t="e">
            <v>#REF!</v>
          </cell>
          <cell r="AJ71">
            <v>0</v>
          </cell>
          <cell r="AK71" t="e">
            <v>#REF!</v>
          </cell>
          <cell r="AL71" t="e">
            <v>#REF!</v>
          </cell>
          <cell r="AM71">
            <v>1</v>
          </cell>
          <cell r="AN71">
            <v>0</v>
          </cell>
          <cell r="AO71">
            <v>0</v>
          </cell>
          <cell r="AP71">
            <v>0</v>
          </cell>
          <cell r="AQ71" t="e">
            <v>#REF!</v>
          </cell>
          <cell r="AR71" t="e">
            <v>#REF!</v>
          </cell>
          <cell r="AS71" t="e">
            <v>#REF!</v>
          </cell>
          <cell r="AT71" t="e">
            <v>#REF!</v>
          </cell>
          <cell r="AU71" t="e">
            <v>#REF!</v>
          </cell>
          <cell r="AV71">
            <v>0</v>
          </cell>
          <cell r="AW71" t="e">
            <v>#REF!</v>
          </cell>
          <cell r="AX71">
            <v>13424</v>
          </cell>
        </row>
        <row r="72">
          <cell r="D72" t="str">
            <v>A312</v>
          </cell>
          <cell r="E72" t="str">
            <v>Lâm Quốc Đâu</v>
          </cell>
          <cell r="F72" t="str">
            <v>QCX</v>
          </cell>
          <cell r="G72" t="str">
            <v>Công nhân</v>
          </cell>
          <cell r="H72" t="str">
            <v>T6/12</v>
          </cell>
          <cell r="I72">
            <v>57</v>
          </cell>
          <cell r="J72">
            <v>0</v>
          </cell>
          <cell r="K72" t="e">
            <v>#REF!</v>
          </cell>
          <cell r="L72">
            <v>4220</v>
          </cell>
          <cell r="M72">
            <v>386.4</v>
          </cell>
          <cell r="N72">
            <v>0</v>
          </cell>
          <cell r="O72">
            <v>0</v>
          </cell>
          <cell r="P72">
            <v>97</v>
          </cell>
          <cell r="Q72">
            <v>22</v>
          </cell>
          <cell r="R72">
            <v>119</v>
          </cell>
          <cell r="S72">
            <v>16</v>
          </cell>
          <cell r="T72">
            <v>304</v>
          </cell>
          <cell r="U72">
            <v>70</v>
          </cell>
          <cell r="V72">
            <v>0</v>
          </cell>
          <cell r="W72">
            <v>25267</v>
          </cell>
          <cell r="X72">
            <v>17956</v>
          </cell>
          <cell r="Y72">
            <v>43223</v>
          </cell>
          <cell r="Z72">
            <v>4606.3999999999996</v>
          </cell>
          <cell r="AA72">
            <v>19</v>
          </cell>
          <cell r="AB72">
            <v>2</v>
          </cell>
          <cell r="AC72">
            <v>0</v>
          </cell>
          <cell r="AD72">
            <v>0</v>
          </cell>
          <cell r="AE72">
            <v>1498.5</v>
          </cell>
          <cell r="AF72">
            <v>0</v>
          </cell>
          <cell r="AG72" t="e">
            <v>#REF!</v>
          </cell>
          <cell r="AH72" t="e">
            <v>#REF!</v>
          </cell>
          <cell r="AI72" t="e">
            <v>#REF!</v>
          </cell>
          <cell r="AJ72">
            <v>0</v>
          </cell>
          <cell r="AK72" t="e">
            <v>#REF!</v>
          </cell>
          <cell r="AL72" t="e">
            <v>#REF!</v>
          </cell>
          <cell r="AM72">
            <v>-1.5</v>
          </cell>
          <cell r="AN72">
            <v>0</v>
          </cell>
          <cell r="AO72">
            <v>0</v>
          </cell>
          <cell r="AP72">
            <v>0</v>
          </cell>
          <cell r="AQ72" t="e">
            <v>#REF!</v>
          </cell>
          <cell r="AR72" t="e">
            <v>#REF!</v>
          </cell>
          <cell r="AS72" t="e">
            <v>#REF!</v>
          </cell>
          <cell r="AT72" t="e">
            <v>#REF!</v>
          </cell>
          <cell r="AU72" t="e">
            <v>#REF!</v>
          </cell>
          <cell r="AV72">
            <v>0</v>
          </cell>
          <cell r="AW72" t="e">
            <v>#REF!</v>
          </cell>
          <cell r="AX72">
            <v>15952</v>
          </cell>
        </row>
        <row r="73">
          <cell r="D73" t="str">
            <v>A326</v>
          </cell>
          <cell r="E73" t="str">
            <v>Nguyễn Lê Thọ</v>
          </cell>
          <cell r="F73" t="str">
            <v>CI.1</v>
          </cell>
          <cell r="G73" t="str">
            <v>QUANLY</v>
          </cell>
          <cell r="H73" t="str">
            <v>T3/12</v>
          </cell>
          <cell r="I73">
            <v>60</v>
          </cell>
          <cell r="J73">
            <v>0</v>
          </cell>
          <cell r="K73" t="e">
            <v>#REF!</v>
          </cell>
          <cell r="L73">
            <v>6980</v>
          </cell>
          <cell r="M73">
            <v>6052.8</v>
          </cell>
          <cell r="N73">
            <v>1</v>
          </cell>
          <cell r="O73">
            <v>1</v>
          </cell>
          <cell r="P73">
            <v>57</v>
          </cell>
          <cell r="Q73">
            <v>20</v>
          </cell>
          <cell r="R73">
            <v>79</v>
          </cell>
          <cell r="S73">
            <v>16</v>
          </cell>
          <cell r="T73">
            <v>128</v>
          </cell>
          <cell r="U73">
            <v>150</v>
          </cell>
          <cell r="V73">
            <v>0</v>
          </cell>
          <cell r="W73">
            <v>46387</v>
          </cell>
          <cell r="X73">
            <v>44046</v>
          </cell>
          <cell r="Y73">
            <v>90433</v>
          </cell>
          <cell r="Z73">
            <v>13031.2</v>
          </cell>
          <cell r="AA73">
            <v>6</v>
          </cell>
          <cell r="AB73">
            <v>16</v>
          </cell>
          <cell r="AC73">
            <v>0</v>
          </cell>
          <cell r="AD73">
            <v>0</v>
          </cell>
          <cell r="AE73">
            <v>2</v>
          </cell>
          <cell r="AF73">
            <v>0</v>
          </cell>
          <cell r="AG73" t="e">
            <v>#REF!</v>
          </cell>
          <cell r="AH73" t="e">
            <v>#REF!</v>
          </cell>
          <cell r="AI73" t="e">
            <v>#REF!</v>
          </cell>
          <cell r="AJ73">
            <v>0</v>
          </cell>
          <cell r="AK73" t="e">
            <v>#REF!</v>
          </cell>
          <cell r="AL73" t="e">
            <v>#REF!</v>
          </cell>
          <cell r="AM73">
            <v>2</v>
          </cell>
          <cell r="AN73">
            <v>0</v>
          </cell>
          <cell r="AO73">
            <v>0</v>
          </cell>
          <cell r="AP73">
            <v>0</v>
          </cell>
          <cell r="AQ73" t="e">
            <v>#REF!</v>
          </cell>
          <cell r="AR73" t="e">
            <v>#REF!</v>
          </cell>
          <cell r="AS73" t="e">
            <v>#REF!</v>
          </cell>
          <cell r="AT73" t="e">
            <v>#REF!</v>
          </cell>
          <cell r="AU73" t="e">
            <v>#REF!</v>
          </cell>
          <cell r="AV73">
            <v>0</v>
          </cell>
          <cell r="AW73" t="e">
            <v>#REF!</v>
          </cell>
          <cell r="AX73">
            <v>33547</v>
          </cell>
        </row>
        <row r="74">
          <cell r="D74" t="str">
            <v>A328</v>
          </cell>
          <cell r="E74" t="str">
            <v>Bùi Thị Bé Tư</v>
          </cell>
          <cell r="F74" t="str">
            <v>CII.1</v>
          </cell>
          <cell r="G74" t="str">
            <v>Công Nhân</v>
          </cell>
          <cell r="H74" t="str">
            <v>T10/12</v>
          </cell>
          <cell r="I74">
            <v>53</v>
          </cell>
          <cell r="J74">
            <v>0</v>
          </cell>
          <cell r="K74" t="e">
            <v>#REF!</v>
          </cell>
          <cell r="L74">
            <v>3710</v>
          </cell>
          <cell r="M74">
            <v>347.15000000000003</v>
          </cell>
          <cell r="N74">
            <v>10</v>
          </cell>
          <cell r="O74">
            <v>2</v>
          </cell>
          <cell r="P74">
            <v>95.5</v>
          </cell>
          <cell r="Q74">
            <v>43</v>
          </cell>
          <cell r="R74">
            <v>150.5</v>
          </cell>
          <cell r="S74">
            <v>48</v>
          </cell>
          <cell r="T74">
            <v>504</v>
          </cell>
          <cell r="U74">
            <v>140</v>
          </cell>
          <cell r="V74">
            <v>0</v>
          </cell>
          <cell r="W74">
            <v>26920</v>
          </cell>
          <cell r="X74">
            <v>28175</v>
          </cell>
          <cell r="Y74">
            <v>55095</v>
          </cell>
          <cell r="Z74">
            <v>4057.15</v>
          </cell>
          <cell r="AA74">
            <v>8</v>
          </cell>
          <cell r="AB74">
            <v>0</v>
          </cell>
          <cell r="AC74">
            <v>0</v>
          </cell>
          <cell r="AD74">
            <v>0</v>
          </cell>
          <cell r="AE74">
            <v>1001</v>
          </cell>
          <cell r="AF74">
            <v>0</v>
          </cell>
          <cell r="AG74" t="e">
            <v>#REF!</v>
          </cell>
          <cell r="AH74" t="e">
            <v>#REF!</v>
          </cell>
          <cell r="AI74" t="e">
            <v>#REF!</v>
          </cell>
          <cell r="AJ74">
            <v>0</v>
          </cell>
          <cell r="AK74" t="e">
            <v>#REF!</v>
          </cell>
          <cell r="AL74" t="e">
            <v>#REF!</v>
          </cell>
          <cell r="AM74">
            <v>1</v>
          </cell>
          <cell r="AN74">
            <v>0</v>
          </cell>
          <cell r="AO74">
            <v>0</v>
          </cell>
          <cell r="AP74">
            <v>0</v>
          </cell>
          <cell r="AQ74" t="e">
            <v>#REF!</v>
          </cell>
          <cell r="AR74" t="e">
            <v>#REF!</v>
          </cell>
          <cell r="AS74" t="e">
            <v>#REF!</v>
          </cell>
          <cell r="AT74" t="e">
            <v>#REF!</v>
          </cell>
          <cell r="AU74" t="e">
            <v>#REF!</v>
          </cell>
          <cell r="AV74">
            <v>0</v>
          </cell>
          <cell r="AW74" t="e">
            <v>#REF!</v>
          </cell>
          <cell r="AX74">
            <v>24193</v>
          </cell>
        </row>
        <row r="75">
          <cell r="D75" t="str">
            <v>A330</v>
          </cell>
          <cell r="E75" t="str">
            <v>Nguyễn Thị Tuyết Nhung</v>
          </cell>
          <cell r="F75" t="str">
            <v>XLHX</v>
          </cell>
          <cell r="G75" t="str">
            <v>Công Nhân</v>
          </cell>
          <cell r="H75" t="str">
            <v>T11/12</v>
          </cell>
          <cell r="I75">
            <v>52</v>
          </cell>
          <cell r="J75">
            <v>0</v>
          </cell>
          <cell r="K75" t="e">
            <v>#REF!</v>
          </cell>
          <cell r="L75">
            <v>3710</v>
          </cell>
          <cell r="M75">
            <v>347.15000000000003</v>
          </cell>
          <cell r="N75">
            <v>0</v>
          </cell>
          <cell r="O75">
            <v>2</v>
          </cell>
          <cell r="P75">
            <v>105</v>
          </cell>
          <cell r="Q75">
            <v>27</v>
          </cell>
          <cell r="R75">
            <v>134</v>
          </cell>
          <cell r="S75">
            <v>16</v>
          </cell>
          <cell r="T75">
            <v>304</v>
          </cell>
          <cell r="U75">
            <v>70</v>
          </cell>
          <cell r="V75">
            <v>0</v>
          </cell>
          <cell r="W75">
            <v>24869</v>
          </cell>
          <cell r="X75">
            <v>15815</v>
          </cell>
          <cell r="Y75">
            <v>40684</v>
          </cell>
          <cell r="Z75">
            <v>4057.15</v>
          </cell>
          <cell r="AA75">
            <v>19</v>
          </cell>
          <cell r="AB75">
            <v>3</v>
          </cell>
          <cell r="AC75">
            <v>0</v>
          </cell>
          <cell r="AD75">
            <v>0</v>
          </cell>
          <cell r="AE75">
            <v>2004.5</v>
          </cell>
          <cell r="AF75">
            <v>0</v>
          </cell>
          <cell r="AG75" t="e">
            <v>#REF!</v>
          </cell>
          <cell r="AH75" t="e">
            <v>#REF!</v>
          </cell>
          <cell r="AI75" t="e">
            <v>#REF!</v>
          </cell>
          <cell r="AJ75">
            <v>0</v>
          </cell>
          <cell r="AK75" t="e">
            <v>#REF!</v>
          </cell>
          <cell r="AL75" t="e">
            <v>#REF!</v>
          </cell>
          <cell r="AM75">
            <v>4.5</v>
          </cell>
          <cell r="AN75">
            <v>0</v>
          </cell>
          <cell r="AO75">
            <v>0</v>
          </cell>
          <cell r="AP75">
            <v>0</v>
          </cell>
          <cell r="AQ75" t="e">
            <v>#REF!</v>
          </cell>
          <cell r="AR75" t="e">
            <v>#REF!</v>
          </cell>
          <cell r="AS75" t="e">
            <v>#REF!</v>
          </cell>
          <cell r="AT75" t="e">
            <v>#REF!</v>
          </cell>
          <cell r="AU75" t="e">
            <v>#REF!</v>
          </cell>
          <cell r="AV75">
            <v>0</v>
          </cell>
          <cell r="AW75" t="e">
            <v>#REF!</v>
          </cell>
          <cell r="AX75">
            <v>14050</v>
          </cell>
        </row>
        <row r="76">
          <cell r="D76" t="str">
            <v>A336</v>
          </cell>
          <cell r="E76" t="str">
            <v>Dương Văn Minh Thanh</v>
          </cell>
          <cell r="F76" t="str">
            <v>QCX</v>
          </cell>
          <cell r="G76" t="str">
            <v>Công Nhân</v>
          </cell>
          <cell r="H76" t="str">
            <v>T11/12</v>
          </cell>
          <cell r="I76">
            <v>52</v>
          </cell>
          <cell r="J76">
            <v>0</v>
          </cell>
          <cell r="K76" t="e">
            <v>#REF!</v>
          </cell>
          <cell r="L76">
            <v>4110</v>
          </cell>
          <cell r="M76">
            <v>877.15000000000009</v>
          </cell>
          <cell r="N76">
            <v>0</v>
          </cell>
          <cell r="O76">
            <v>1</v>
          </cell>
          <cell r="P76">
            <v>94.5</v>
          </cell>
          <cell r="Q76">
            <v>8</v>
          </cell>
          <cell r="R76">
            <v>103.5</v>
          </cell>
          <cell r="S76">
            <v>0</v>
          </cell>
          <cell r="T76">
            <v>256</v>
          </cell>
          <cell r="U76">
            <v>70</v>
          </cell>
          <cell r="V76">
            <v>0</v>
          </cell>
          <cell r="W76">
            <v>24354</v>
          </cell>
          <cell r="X76">
            <v>16670</v>
          </cell>
          <cell r="Y76">
            <v>41024</v>
          </cell>
          <cell r="Z76">
            <v>4987.1499999999996</v>
          </cell>
          <cell r="AA76">
            <v>16</v>
          </cell>
          <cell r="AB76">
            <v>6.5</v>
          </cell>
          <cell r="AC76">
            <v>0</v>
          </cell>
          <cell r="AD76">
            <v>0</v>
          </cell>
          <cell r="AE76">
            <v>500.5</v>
          </cell>
          <cell r="AF76">
            <v>0</v>
          </cell>
          <cell r="AG76" t="e">
            <v>#REF!</v>
          </cell>
          <cell r="AH76" t="e">
            <v>#REF!</v>
          </cell>
          <cell r="AI76" t="e">
            <v>#REF!</v>
          </cell>
          <cell r="AJ76">
            <v>0</v>
          </cell>
          <cell r="AK76" t="e">
            <v>#REF!</v>
          </cell>
          <cell r="AL76" t="e">
            <v>#REF!</v>
          </cell>
          <cell r="AM76">
            <v>0.5</v>
          </cell>
          <cell r="AN76">
            <v>0</v>
          </cell>
          <cell r="AO76">
            <v>0</v>
          </cell>
          <cell r="AP76">
            <v>0</v>
          </cell>
          <cell r="AQ76" t="e">
            <v>#REF!</v>
          </cell>
          <cell r="AR76" t="e">
            <v>#REF!</v>
          </cell>
          <cell r="AS76" t="e">
            <v>#REF!</v>
          </cell>
          <cell r="AT76" t="e">
            <v>#REF!</v>
          </cell>
          <cell r="AU76" t="e">
            <v>#REF!</v>
          </cell>
          <cell r="AV76">
            <v>0</v>
          </cell>
          <cell r="AW76" t="e">
            <v>#REF!</v>
          </cell>
          <cell r="AX76">
            <v>15054</v>
          </cell>
        </row>
        <row r="77">
          <cell r="D77" t="str">
            <v>A341</v>
          </cell>
          <cell r="E77" t="str">
            <v>Đặng Phước Hoàng</v>
          </cell>
          <cell r="F77" t="str">
            <v>XLHX</v>
          </cell>
          <cell r="G77" t="str">
            <v>Công Nhân</v>
          </cell>
          <cell r="H77" t="str">
            <v>T2/13</v>
          </cell>
          <cell r="I77">
            <v>49</v>
          </cell>
          <cell r="J77">
            <v>0</v>
          </cell>
          <cell r="K77" t="e">
            <v>#REF!</v>
          </cell>
          <cell r="L77">
            <v>3640</v>
          </cell>
          <cell r="M77">
            <v>455</v>
          </cell>
          <cell r="N77">
            <v>0</v>
          </cell>
          <cell r="O77">
            <v>1</v>
          </cell>
          <cell r="P77">
            <v>111</v>
          </cell>
          <cell r="Q77">
            <v>12</v>
          </cell>
          <cell r="R77">
            <v>124</v>
          </cell>
          <cell r="S77">
            <v>16</v>
          </cell>
          <cell r="T77">
            <v>352</v>
          </cell>
          <cell r="U77">
            <v>140</v>
          </cell>
          <cell r="V77">
            <v>0</v>
          </cell>
          <cell r="W77">
            <v>23857</v>
          </cell>
          <cell r="X77">
            <v>21764</v>
          </cell>
          <cell r="Y77">
            <v>45621</v>
          </cell>
          <cell r="Z77">
            <v>4095</v>
          </cell>
          <cell r="AA77">
            <v>22</v>
          </cell>
          <cell r="AB77">
            <v>0</v>
          </cell>
          <cell r="AC77">
            <v>0</v>
          </cell>
          <cell r="AD77">
            <v>0</v>
          </cell>
          <cell r="AE77">
            <v>1000</v>
          </cell>
          <cell r="AF77">
            <v>0</v>
          </cell>
          <cell r="AG77" t="e">
            <v>#REF!</v>
          </cell>
          <cell r="AH77" t="e">
            <v>#REF!</v>
          </cell>
          <cell r="AI77" t="e">
            <v>#REF!</v>
          </cell>
          <cell r="AJ77">
            <v>0</v>
          </cell>
          <cell r="AK77" t="e">
            <v>#REF!</v>
          </cell>
          <cell r="AL77" t="e">
            <v>#REF!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 t="e">
            <v>#REF!</v>
          </cell>
          <cell r="AR77" t="e">
            <v>#REF!</v>
          </cell>
          <cell r="AS77" t="e">
            <v>#REF!</v>
          </cell>
          <cell r="AT77" t="e">
            <v>#REF!</v>
          </cell>
          <cell r="AU77" t="e">
            <v>#REF!</v>
          </cell>
          <cell r="AV77">
            <v>0</v>
          </cell>
          <cell r="AW77" t="e">
            <v>#REF!</v>
          </cell>
          <cell r="AX77">
            <v>18655</v>
          </cell>
        </row>
        <row r="78">
          <cell r="D78" t="str">
            <v>A355</v>
          </cell>
          <cell r="E78" t="str">
            <v>Đặng Văn Thật</v>
          </cell>
          <cell r="F78" t="str">
            <v>CII.1</v>
          </cell>
          <cell r="G78" t="str">
            <v>Công Nhân</v>
          </cell>
          <cell r="H78" t="str">
            <v>T3/13</v>
          </cell>
          <cell r="I78">
            <v>48</v>
          </cell>
          <cell r="J78">
            <v>0</v>
          </cell>
          <cell r="K78" t="e">
            <v>#REF!</v>
          </cell>
          <cell r="L78">
            <v>3710</v>
          </cell>
          <cell r="M78">
            <v>675.75</v>
          </cell>
          <cell r="N78">
            <v>1</v>
          </cell>
          <cell r="O78">
            <v>2</v>
          </cell>
          <cell r="P78">
            <v>93.5</v>
          </cell>
          <cell r="Q78">
            <v>35</v>
          </cell>
          <cell r="R78">
            <v>131.5</v>
          </cell>
          <cell r="S78">
            <v>32</v>
          </cell>
          <cell r="T78">
            <v>288</v>
          </cell>
          <cell r="U78">
            <v>70</v>
          </cell>
          <cell r="V78">
            <v>0</v>
          </cell>
          <cell r="W78">
            <v>25917</v>
          </cell>
          <cell r="X78">
            <v>16934</v>
          </cell>
          <cell r="Y78">
            <v>42851</v>
          </cell>
          <cell r="Z78">
            <v>4385.75</v>
          </cell>
          <cell r="AA78">
            <v>11</v>
          </cell>
          <cell r="AB78">
            <v>5</v>
          </cell>
          <cell r="AC78">
            <v>0</v>
          </cell>
          <cell r="AD78">
            <v>0</v>
          </cell>
          <cell r="AE78">
            <v>2001</v>
          </cell>
          <cell r="AF78">
            <v>0</v>
          </cell>
          <cell r="AG78" t="e">
            <v>#REF!</v>
          </cell>
          <cell r="AH78" t="e">
            <v>#REF!</v>
          </cell>
          <cell r="AI78" t="e">
            <v>#REF!</v>
          </cell>
          <cell r="AJ78">
            <v>396</v>
          </cell>
          <cell r="AK78" t="e">
            <v>#REF!</v>
          </cell>
          <cell r="AL78" t="e">
            <v>#REF!</v>
          </cell>
          <cell r="AM78">
            <v>1</v>
          </cell>
          <cell r="AN78">
            <v>0</v>
          </cell>
          <cell r="AO78">
            <v>0</v>
          </cell>
          <cell r="AP78">
            <v>396</v>
          </cell>
          <cell r="AQ78" t="e">
            <v>#REF!</v>
          </cell>
          <cell r="AR78" t="e">
            <v>#REF!</v>
          </cell>
          <cell r="AS78" t="e">
            <v>#REF!</v>
          </cell>
          <cell r="AT78" t="e">
            <v>#REF!</v>
          </cell>
          <cell r="AU78" t="e">
            <v>#REF!</v>
          </cell>
          <cell r="AV78">
            <v>0</v>
          </cell>
          <cell r="AW78" t="e">
            <v>#REF!</v>
          </cell>
          <cell r="AX78">
            <v>14538</v>
          </cell>
        </row>
        <row r="79">
          <cell r="D79" t="str">
            <v>A356</v>
          </cell>
          <cell r="E79" t="str">
            <v>Nguyễn Văn Tùng</v>
          </cell>
          <cell r="F79" t="str">
            <v>CII.1</v>
          </cell>
          <cell r="G79" t="str">
            <v>Công Nhân</v>
          </cell>
          <cell r="H79" t="str">
            <v>T3/13</v>
          </cell>
          <cell r="I79">
            <v>48</v>
          </cell>
          <cell r="J79">
            <v>0</v>
          </cell>
          <cell r="K79" t="e">
            <v>#REF!</v>
          </cell>
          <cell r="L79">
            <v>3640</v>
          </cell>
          <cell r="M79">
            <v>465.40000000000003</v>
          </cell>
          <cell r="N79">
            <v>6</v>
          </cell>
          <cell r="O79">
            <v>2</v>
          </cell>
          <cell r="P79">
            <v>107.5</v>
          </cell>
          <cell r="Q79">
            <v>35</v>
          </cell>
          <cell r="R79">
            <v>150.5</v>
          </cell>
          <cell r="S79">
            <v>32</v>
          </cell>
          <cell r="T79">
            <v>416</v>
          </cell>
          <cell r="U79">
            <v>140</v>
          </cell>
          <cell r="V79">
            <v>0</v>
          </cell>
          <cell r="W79">
            <v>27787</v>
          </cell>
          <cell r="X79">
            <v>24708</v>
          </cell>
          <cell r="Y79">
            <v>52495</v>
          </cell>
          <cell r="Z79">
            <v>4105.3999999999996</v>
          </cell>
          <cell r="AA79">
            <v>14</v>
          </cell>
          <cell r="AB79">
            <v>2</v>
          </cell>
          <cell r="AC79">
            <v>0</v>
          </cell>
          <cell r="AD79">
            <v>0</v>
          </cell>
          <cell r="AE79">
            <v>2002</v>
          </cell>
          <cell r="AF79">
            <v>0</v>
          </cell>
          <cell r="AG79" t="e">
            <v>#REF!</v>
          </cell>
          <cell r="AH79" t="e">
            <v>#REF!</v>
          </cell>
          <cell r="AI79" t="e">
            <v>#REF!</v>
          </cell>
          <cell r="AJ79">
            <v>0</v>
          </cell>
          <cell r="AK79" t="e">
            <v>#REF!</v>
          </cell>
          <cell r="AL79" t="e">
            <v>#REF!</v>
          </cell>
          <cell r="AM79">
            <v>2</v>
          </cell>
          <cell r="AN79">
            <v>0</v>
          </cell>
          <cell r="AO79">
            <v>0</v>
          </cell>
          <cell r="AP79">
            <v>0</v>
          </cell>
          <cell r="AQ79" t="e">
            <v>#REF!</v>
          </cell>
          <cell r="AR79" t="e">
            <v>#REF!</v>
          </cell>
          <cell r="AS79" t="e">
            <v>#REF!</v>
          </cell>
          <cell r="AT79" t="e">
            <v>#REF!</v>
          </cell>
          <cell r="AU79" t="e">
            <v>#REF!</v>
          </cell>
          <cell r="AV79">
            <v>0</v>
          </cell>
          <cell r="AW79" t="e">
            <v>#REF!</v>
          </cell>
          <cell r="AX79">
            <v>21135</v>
          </cell>
        </row>
        <row r="80">
          <cell r="D80" t="str">
            <v>A370</v>
          </cell>
          <cell r="E80" t="str">
            <v>Hà Vi Huynh</v>
          </cell>
          <cell r="F80" t="str">
            <v>GIÁN TIẾP</v>
          </cell>
          <cell r="G80" t="str">
            <v>QUANLY</v>
          </cell>
          <cell r="H80" t="str">
            <v>T2/13</v>
          </cell>
          <cell r="I80">
            <v>49</v>
          </cell>
          <cell r="J80">
            <v>0</v>
          </cell>
          <cell r="K80" t="e">
            <v>#REF!</v>
          </cell>
          <cell r="L80">
            <v>6000</v>
          </cell>
          <cell r="M80">
            <v>10000.477999999999</v>
          </cell>
          <cell r="N80">
            <v>0</v>
          </cell>
          <cell r="O80">
            <v>1</v>
          </cell>
          <cell r="P80">
            <v>21</v>
          </cell>
          <cell r="Q80">
            <v>0</v>
          </cell>
          <cell r="R80">
            <v>22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16771</v>
          </cell>
          <cell r="X80">
            <v>0</v>
          </cell>
          <cell r="Y80">
            <v>16771</v>
          </cell>
          <cell r="Z80">
            <v>16000.078</v>
          </cell>
          <cell r="AA80">
            <v>0</v>
          </cell>
          <cell r="AB80">
            <v>20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 t="e">
            <v>#REF!</v>
          </cell>
          <cell r="AH80" t="e">
            <v>#REF!</v>
          </cell>
          <cell r="AI80" t="e">
            <v>#REF!</v>
          </cell>
          <cell r="AJ80">
            <v>0</v>
          </cell>
          <cell r="AK80" t="e">
            <v>#REF!</v>
          </cell>
          <cell r="AL80" t="e">
            <v>#REF!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 t="e">
            <v>#REF!</v>
          </cell>
          <cell r="AR80" t="e">
            <v>#REF!</v>
          </cell>
          <cell r="AS80" t="e">
            <v>#REF!</v>
          </cell>
          <cell r="AT80" t="e">
            <v>#REF!</v>
          </cell>
          <cell r="AU80" t="e">
            <v>#REF!</v>
          </cell>
          <cell r="AV80">
            <v>0</v>
          </cell>
          <cell r="AW80" t="e">
            <v>#REF!</v>
          </cell>
          <cell r="AX80">
            <v>0</v>
          </cell>
        </row>
        <row r="81">
          <cell r="D81" t="str">
            <v>A398</v>
          </cell>
          <cell r="E81" t="str">
            <v>Trần Tấn Việt</v>
          </cell>
          <cell r="F81" t="str">
            <v>CII.3</v>
          </cell>
          <cell r="G81" t="str">
            <v>Công Nhân</v>
          </cell>
          <cell r="H81" t="str">
            <v>T6/13</v>
          </cell>
          <cell r="I81">
            <v>45</v>
          </cell>
          <cell r="J81">
            <v>0</v>
          </cell>
          <cell r="K81" t="e">
            <v>#REF!</v>
          </cell>
          <cell r="L81">
            <v>3640</v>
          </cell>
          <cell r="M81">
            <v>655</v>
          </cell>
          <cell r="N81">
            <v>0</v>
          </cell>
          <cell r="O81">
            <v>1</v>
          </cell>
          <cell r="P81">
            <v>88</v>
          </cell>
          <cell r="Q81">
            <v>0</v>
          </cell>
          <cell r="R81">
            <v>89</v>
          </cell>
          <cell r="S81">
            <v>0</v>
          </cell>
          <cell r="T81">
            <v>240</v>
          </cell>
          <cell r="U81">
            <v>0</v>
          </cell>
          <cell r="V81">
            <v>0</v>
          </cell>
          <cell r="W81">
            <v>18357</v>
          </cell>
          <cell r="X81">
            <v>9544</v>
          </cell>
          <cell r="Y81">
            <v>27901</v>
          </cell>
          <cell r="Z81">
            <v>4295</v>
          </cell>
          <cell r="AA81">
            <v>15</v>
          </cell>
          <cell r="AB81">
            <v>6</v>
          </cell>
          <cell r="AC81">
            <v>0</v>
          </cell>
          <cell r="AD81">
            <v>0</v>
          </cell>
          <cell r="AE81">
            <v>1</v>
          </cell>
          <cell r="AF81">
            <v>0</v>
          </cell>
          <cell r="AG81" t="e">
            <v>#REF!</v>
          </cell>
          <cell r="AH81" t="e">
            <v>#REF!</v>
          </cell>
          <cell r="AI81" t="e">
            <v>#REF!</v>
          </cell>
          <cell r="AJ81">
            <v>249</v>
          </cell>
          <cell r="AK81" t="e">
            <v>#REF!</v>
          </cell>
          <cell r="AL81" t="e">
            <v>#REF!</v>
          </cell>
          <cell r="AM81">
            <v>1</v>
          </cell>
          <cell r="AN81">
            <v>0</v>
          </cell>
          <cell r="AO81">
            <v>0</v>
          </cell>
          <cell r="AP81">
            <v>249</v>
          </cell>
          <cell r="AQ81" t="e">
            <v>#REF!</v>
          </cell>
          <cell r="AR81" t="e">
            <v>#REF!</v>
          </cell>
          <cell r="AS81" t="e">
            <v>#REF!</v>
          </cell>
          <cell r="AT81" t="e">
            <v>#REF!</v>
          </cell>
          <cell r="AU81" t="e">
            <v>#REF!</v>
          </cell>
          <cell r="AV81">
            <v>0</v>
          </cell>
          <cell r="AW81" t="e">
            <v>#REF!</v>
          </cell>
          <cell r="AX81">
            <v>9544</v>
          </cell>
        </row>
        <row r="82">
          <cell r="D82" t="str">
            <v>A416</v>
          </cell>
          <cell r="E82" t="str">
            <v>Huỳnh Ngọc Tịnh</v>
          </cell>
          <cell r="F82" t="str">
            <v>CI.1</v>
          </cell>
          <cell r="G82" t="str">
            <v>Công Nhân</v>
          </cell>
          <cell r="H82" t="str">
            <v>T8/13</v>
          </cell>
          <cell r="I82">
            <v>43</v>
          </cell>
          <cell r="J82">
            <v>0</v>
          </cell>
          <cell r="K82" t="e">
            <v>#REF!</v>
          </cell>
          <cell r="L82">
            <v>3640</v>
          </cell>
          <cell r="M82">
            <v>663</v>
          </cell>
          <cell r="N82">
            <v>6</v>
          </cell>
          <cell r="O82">
            <v>1</v>
          </cell>
          <cell r="P82">
            <v>98</v>
          </cell>
          <cell r="Q82">
            <v>36</v>
          </cell>
          <cell r="R82">
            <v>141</v>
          </cell>
          <cell r="S82">
            <v>48</v>
          </cell>
          <cell r="T82">
            <v>400</v>
          </cell>
          <cell r="U82">
            <v>0</v>
          </cell>
          <cell r="V82">
            <v>0</v>
          </cell>
          <cell r="W82">
            <v>27157</v>
          </cell>
          <cell r="X82">
            <v>17371</v>
          </cell>
          <cell r="Y82">
            <v>44528</v>
          </cell>
          <cell r="Z82">
            <v>4303</v>
          </cell>
          <cell r="AA82">
            <v>12</v>
          </cell>
          <cell r="AB82">
            <v>3</v>
          </cell>
          <cell r="AC82">
            <v>0</v>
          </cell>
          <cell r="AD82">
            <v>0</v>
          </cell>
          <cell r="AE82">
            <v>2000</v>
          </cell>
          <cell r="AF82">
            <v>0</v>
          </cell>
          <cell r="AG82" t="e">
            <v>#REF!</v>
          </cell>
          <cell r="AH82" t="e">
            <v>#REF!</v>
          </cell>
          <cell r="AI82" t="e">
            <v>#REF!</v>
          </cell>
          <cell r="AJ82">
            <v>0</v>
          </cell>
          <cell r="AK82" t="e">
            <v>#REF!</v>
          </cell>
          <cell r="AL82" t="e">
            <v>#REF!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 t="e">
            <v>#REF!</v>
          </cell>
          <cell r="AR82" t="e">
            <v>#REF!</v>
          </cell>
          <cell r="AS82" t="e">
            <v>#REF!</v>
          </cell>
          <cell r="AT82" t="e">
            <v>#REF!</v>
          </cell>
          <cell r="AU82" t="e">
            <v>#REF!</v>
          </cell>
          <cell r="AV82">
            <v>0</v>
          </cell>
          <cell r="AW82" t="e">
            <v>#REF!</v>
          </cell>
          <cell r="AX82">
            <v>15937</v>
          </cell>
        </row>
        <row r="83">
          <cell r="D83" t="str">
            <v>A417</v>
          </cell>
          <cell r="E83" t="str">
            <v>Lê Thanh Tùng</v>
          </cell>
          <cell r="F83" t="str">
            <v>EN</v>
          </cell>
          <cell r="G83" t="str">
            <v>Công Nhân</v>
          </cell>
          <cell r="H83" t="str">
            <v>T8/13</v>
          </cell>
          <cell r="I83">
            <v>43</v>
          </cell>
          <cell r="J83">
            <v>0</v>
          </cell>
          <cell r="K83" t="e">
            <v>#REF!</v>
          </cell>
          <cell r="L83">
            <v>3710</v>
          </cell>
          <cell r="M83">
            <v>272.95</v>
          </cell>
          <cell r="N83">
            <v>8</v>
          </cell>
          <cell r="O83">
            <v>1</v>
          </cell>
          <cell r="P83">
            <v>92</v>
          </cell>
          <cell r="Q83">
            <v>8</v>
          </cell>
          <cell r="R83">
            <v>109</v>
          </cell>
          <cell r="S83">
            <v>0</v>
          </cell>
          <cell r="T83">
            <v>416</v>
          </cell>
          <cell r="U83">
            <v>0</v>
          </cell>
          <cell r="V83">
            <v>0</v>
          </cell>
          <cell r="W83">
            <v>20151</v>
          </cell>
          <cell r="X83">
            <v>15342</v>
          </cell>
          <cell r="Y83">
            <v>35493</v>
          </cell>
          <cell r="Z83">
            <v>3982.95</v>
          </cell>
          <cell r="AA83">
            <v>10</v>
          </cell>
          <cell r="AB83">
            <v>1</v>
          </cell>
          <cell r="AC83">
            <v>0</v>
          </cell>
          <cell r="AD83">
            <v>0</v>
          </cell>
          <cell r="AE83">
            <v>1500</v>
          </cell>
          <cell r="AF83">
            <v>0</v>
          </cell>
          <cell r="AG83" t="e">
            <v>#REF!</v>
          </cell>
          <cell r="AH83" t="e">
            <v>#REF!</v>
          </cell>
          <cell r="AI83" t="e">
            <v>#REF!</v>
          </cell>
          <cell r="AJ83">
            <v>0</v>
          </cell>
          <cell r="AK83" t="e">
            <v>#REF!</v>
          </cell>
          <cell r="AL83" t="e">
            <v>#REF!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 t="e">
            <v>#REF!</v>
          </cell>
          <cell r="AR83" t="e">
            <v>#REF!</v>
          </cell>
          <cell r="AS83" t="e">
            <v>#REF!</v>
          </cell>
          <cell r="AT83" t="e">
            <v>#REF!</v>
          </cell>
          <cell r="AU83" t="e">
            <v>#REF!</v>
          </cell>
          <cell r="AV83">
            <v>0</v>
          </cell>
          <cell r="AW83" t="e">
            <v>#REF!</v>
          </cell>
          <cell r="AX83">
            <v>15342</v>
          </cell>
        </row>
        <row r="84">
          <cell r="D84" t="str">
            <v>A419</v>
          </cell>
          <cell r="E84" t="str">
            <v>Lê Đình Duẩn</v>
          </cell>
          <cell r="F84" t="str">
            <v>CII.1</v>
          </cell>
          <cell r="G84" t="str">
            <v>Công Nhân</v>
          </cell>
          <cell r="H84" t="str">
            <v>T8/13</v>
          </cell>
          <cell r="I84">
            <v>43</v>
          </cell>
          <cell r="J84">
            <v>0</v>
          </cell>
          <cell r="K84" t="e">
            <v>#REF!</v>
          </cell>
          <cell r="L84">
            <v>3640</v>
          </cell>
          <cell r="M84">
            <v>894.2</v>
          </cell>
          <cell r="N84">
            <v>2</v>
          </cell>
          <cell r="O84">
            <v>1</v>
          </cell>
          <cell r="P84">
            <v>78</v>
          </cell>
          <cell r="Q84">
            <v>48</v>
          </cell>
          <cell r="R84">
            <v>129</v>
          </cell>
          <cell r="S84">
            <v>0</v>
          </cell>
          <cell r="T84">
            <v>272</v>
          </cell>
          <cell r="U84">
            <v>70</v>
          </cell>
          <cell r="V84">
            <v>0</v>
          </cell>
          <cell r="W84">
            <v>25593</v>
          </cell>
          <cell r="X84">
            <v>15828</v>
          </cell>
          <cell r="Y84">
            <v>41421</v>
          </cell>
          <cell r="Z84">
            <v>4534.2</v>
          </cell>
          <cell r="AA84">
            <v>13</v>
          </cell>
          <cell r="AB84">
            <v>2</v>
          </cell>
          <cell r="AC84">
            <v>0</v>
          </cell>
          <cell r="AD84">
            <v>0</v>
          </cell>
          <cell r="AE84">
            <v>1000.5</v>
          </cell>
          <cell r="AF84">
            <v>0</v>
          </cell>
          <cell r="AG84" t="e">
            <v>#REF!</v>
          </cell>
          <cell r="AH84" t="e">
            <v>#REF!</v>
          </cell>
          <cell r="AI84" t="e">
            <v>#REF!</v>
          </cell>
          <cell r="AJ84">
            <v>0</v>
          </cell>
          <cell r="AK84" t="e">
            <v>#REF!</v>
          </cell>
          <cell r="AL84" t="e">
            <v>#REF!</v>
          </cell>
          <cell r="AM84">
            <v>0.5</v>
          </cell>
          <cell r="AN84">
            <v>0</v>
          </cell>
          <cell r="AO84">
            <v>0</v>
          </cell>
          <cell r="AP84">
            <v>0</v>
          </cell>
          <cell r="AQ84" t="e">
            <v>#REF!</v>
          </cell>
          <cell r="AR84" t="e">
            <v>#REF!</v>
          </cell>
          <cell r="AS84" t="e">
            <v>#REF!</v>
          </cell>
          <cell r="AT84" t="e">
            <v>#REF!</v>
          </cell>
          <cell r="AU84" t="e">
            <v>#REF!</v>
          </cell>
          <cell r="AV84">
            <v>0</v>
          </cell>
          <cell r="AW84" t="e">
            <v>#REF!</v>
          </cell>
          <cell r="AX84">
            <v>14358</v>
          </cell>
        </row>
        <row r="85">
          <cell r="D85" t="str">
            <v>A424</v>
          </cell>
          <cell r="E85" t="str">
            <v>Nguyễn Văn Song</v>
          </cell>
          <cell r="F85" t="str">
            <v>CD</v>
          </cell>
          <cell r="G85" t="str">
            <v>QUANLY</v>
          </cell>
          <cell r="H85" t="str">
            <v>T9/13</v>
          </cell>
          <cell r="I85">
            <v>42</v>
          </cell>
          <cell r="J85">
            <v>0</v>
          </cell>
          <cell r="K85" t="e">
            <v>#REF!</v>
          </cell>
          <cell r="L85">
            <v>5720</v>
          </cell>
          <cell r="M85">
            <v>1788.0610000000004</v>
          </cell>
          <cell r="N85">
            <v>9</v>
          </cell>
          <cell r="O85">
            <v>1</v>
          </cell>
          <cell r="P85">
            <v>104.5</v>
          </cell>
          <cell r="Q85">
            <v>35</v>
          </cell>
          <cell r="R85">
            <v>149.5</v>
          </cell>
          <cell r="S85">
            <v>32</v>
          </cell>
          <cell r="T85">
            <v>432</v>
          </cell>
          <cell r="U85">
            <v>150</v>
          </cell>
          <cell r="V85">
            <v>0</v>
          </cell>
          <cell r="W85">
            <v>50290</v>
          </cell>
          <cell r="X85">
            <v>47342</v>
          </cell>
          <cell r="Y85">
            <v>97632</v>
          </cell>
          <cell r="Z85">
            <v>7512.0610000000006</v>
          </cell>
          <cell r="AA85">
            <v>9</v>
          </cell>
          <cell r="AB85">
            <v>5</v>
          </cell>
          <cell r="AC85">
            <v>0</v>
          </cell>
          <cell r="AD85">
            <v>0</v>
          </cell>
          <cell r="AE85">
            <v>3000</v>
          </cell>
          <cell r="AF85">
            <v>0</v>
          </cell>
          <cell r="AG85" t="e">
            <v>#REF!</v>
          </cell>
          <cell r="AH85" t="e">
            <v>#REF!</v>
          </cell>
          <cell r="AI85" t="e">
            <v>#REF!</v>
          </cell>
          <cell r="AJ85">
            <v>0</v>
          </cell>
          <cell r="AK85" t="e">
            <v>#REF!</v>
          </cell>
          <cell r="AL85" t="e">
            <v>#REF!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 t="e">
            <v>#REF!</v>
          </cell>
          <cell r="AR85" t="e">
            <v>#REF!</v>
          </cell>
          <cell r="AS85" t="e">
            <v>#REF!</v>
          </cell>
          <cell r="AT85" t="e">
            <v>#REF!</v>
          </cell>
          <cell r="AU85" t="e">
            <v>#REF!</v>
          </cell>
          <cell r="AV85">
            <v>0</v>
          </cell>
          <cell r="AW85" t="e">
            <v>#REF!</v>
          </cell>
          <cell r="AX85">
            <v>40460</v>
          </cell>
        </row>
        <row r="86">
          <cell r="D86" t="str">
            <v>A428</v>
          </cell>
          <cell r="E86" t="str">
            <v>Nguyễn Hồng Nhật</v>
          </cell>
          <cell r="F86" t="str">
            <v>TXBVTV</v>
          </cell>
          <cell r="G86" t="str">
            <v xml:space="preserve">Tài xế </v>
          </cell>
          <cell r="H86" t="str">
            <v>T10/13</v>
          </cell>
          <cell r="I86">
            <v>41</v>
          </cell>
          <cell r="J86">
            <v>0</v>
          </cell>
          <cell r="K86" t="e">
            <v>#REF!</v>
          </cell>
          <cell r="L86">
            <v>3900</v>
          </cell>
          <cell r="M86">
            <v>2730.9839999999999</v>
          </cell>
          <cell r="N86">
            <v>0</v>
          </cell>
          <cell r="O86">
            <v>4</v>
          </cell>
          <cell r="P86">
            <v>110.5</v>
          </cell>
          <cell r="Q86">
            <v>8.5</v>
          </cell>
          <cell r="R86">
            <v>123</v>
          </cell>
          <cell r="S86">
            <v>0</v>
          </cell>
          <cell r="T86">
            <v>288</v>
          </cell>
          <cell r="U86">
            <v>0</v>
          </cell>
          <cell r="V86">
            <v>0</v>
          </cell>
          <cell r="W86">
            <v>38349</v>
          </cell>
          <cell r="X86">
            <v>17683</v>
          </cell>
          <cell r="Y86">
            <v>56032</v>
          </cell>
          <cell r="Z86">
            <v>6631.7839999999997</v>
          </cell>
          <cell r="AA86">
            <v>18</v>
          </cell>
          <cell r="AB86">
            <v>2</v>
          </cell>
          <cell r="AC86">
            <v>0</v>
          </cell>
          <cell r="AD86">
            <v>0</v>
          </cell>
          <cell r="AE86">
            <v>10</v>
          </cell>
          <cell r="AF86">
            <v>0</v>
          </cell>
          <cell r="AG86" t="e">
            <v>#REF!</v>
          </cell>
          <cell r="AH86" t="e">
            <v>#REF!</v>
          </cell>
          <cell r="AI86" t="e">
            <v>#REF!</v>
          </cell>
          <cell r="AJ86">
            <v>59</v>
          </cell>
          <cell r="AK86" t="e">
            <v>#REF!</v>
          </cell>
          <cell r="AL86" t="e">
            <v>#REF!</v>
          </cell>
          <cell r="AM86">
            <v>10</v>
          </cell>
          <cell r="AN86">
            <v>0</v>
          </cell>
          <cell r="AO86">
            <v>0</v>
          </cell>
          <cell r="AP86">
            <v>59</v>
          </cell>
          <cell r="AQ86" t="e">
            <v>#REF!</v>
          </cell>
          <cell r="AR86" t="e">
            <v>#REF!</v>
          </cell>
          <cell r="AS86" t="e">
            <v>#REF!</v>
          </cell>
          <cell r="AT86" t="e">
            <v>#REF!</v>
          </cell>
          <cell r="AU86" t="e">
            <v>#REF!</v>
          </cell>
          <cell r="AV86">
            <v>0</v>
          </cell>
          <cell r="AW86" t="e">
            <v>#REF!</v>
          </cell>
          <cell r="AX86">
            <v>17683</v>
          </cell>
        </row>
        <row r="87">
          <cell r="D87" t="str">
            <v>A432</v>
          </cell>
          <cell r="E87" t="str">
            <v>Đặng Văn Việt</v>
          </cell>
          <cell r="F87" t="str">
            <v>GA</v>
          </cell>
          <cell r="G87" t="str">
            <v>Công Nhân</v>
          </cell>
          <cell r="H87" t="str">
            <v>T11/13</v>
          </cell>
          <cell r="I87">
            <v>40</v>
          </cell>
          <cell r="J87">
            <v>0</v>
          </cell>
          <cell r="K87" t="e">
            <v>#REF!</v>
          </cell>
          <cell r="L87">
            <v>4200</v>
          </cell>
          <cell r="M87">
            <v>1027</v>
          </cell>
          <cell r="N87">
            <v>0</v>
          </cell>
          <cell r="O87">
            <v>3.5</v>
          </cell>
          <cell r="P87">
            <v>103</v>
          </cell>
          <cell r="Q87">
            <v>23</v>
          </cell>
          <cell r="R87">
            <v>129.5</v>
          </cell>
          <cell r="S87">
            <v>32</v>
          </cell>
          <cell r="T87">
            <v>240</v>
          </cell>
          <cell r="U87">
            <v>140</v>
          </cell>
          <cell r="V87">
            <v>0</v>
          </cell>
          <cell r="W87">
            <v>31052</v>
          </cell>
          <cell r="X87">
            <v>22941</v>
          </cell>
          <cell r="Y87">
            <v>53993</v>
          </cell>
          <cell r="Z87">
            <v>5227</v>
          </cell>
          <cell r="AA87">
            <v>15</v>
          </cell>
          <cell r="AB87">
            <v>5.5</v>
          </cell>
          <cell r="AC87">
            <v>0</v>
          </cell>
          <cell r="AD87">
            <v>0</v>
          </cell>
          <cell r="AE87">
            <v>2004.5</v>
          </cell>
          <cell r="AF87">
            <v>0</v>
          </cell>
          <cell r="AG87" t="e">
            <v>#REF!</v>
          </cell>
          <cell r="AH87" t="e">
            <v>#REF!</v>
          </cell>
          <cell r="AI87" t="e">
            <v>#REF!</v>
          </cell>
          <cell r="AJ87">
            <v>0</v>
          </cell>
          <cell r="AK87" t="e">
            <v>#REF!</v>
          </cell>
          <cell r="AL87" t="e">
            <v>#REF!</v>
          </cell>
          <cell r="AM87">
            <v>4.5</v>
          </cell>
          <cell r="AN87">
            <v>0</v>
          </cell>
          <cell r="AO87">
            <v>0</v>
          </cell>
          <cell r="AP87">
            <v>0</v>
          </cell>
          <cell r="AQ87" t="e">
            <v>#REF!</v>
          </cell>
          <cell r="AR87" t="e">
            <v>#REF!</v>
          </cell>
          <cell r="AS87" t="e">
            <v>#REF!</v>
          </cell>
          <cell r="AT87" t="e">
            <v>#REF!</v>
          </cell>
          <cell r="AU87" t="e">
            <v>#REF!</v>
          </cell>
          <cell r="AV87">
            <v>0</v>
          </cell>
          <cell r="AW87" t="e">
            <v>#REF!</v>
          </cell>
          <cell r="AX87">
            <v>18391</v>
          </cell>
        </row>
        <row r="88">
          <cell r="D88" t="str">
            <v>A433</v>
          </cell>
          <cell r="E88" t="str">
            <v>Ngô Văn Thương</v>
          </cell>
          <cell r="F88" t="str">
            <v>EN</v>
          </cell>
          <cell r="G88" t="str">
            <v>Công nhân</v>
          </cell>
          <cell r="H88" t="str">
            <v>T12/13</v>
          </cell>
          <cell r="I88">
            <v>39</v>
          </cell>
          <cell r="J88">
            <v>0</v>
          </cell>
          <cell r="K88" t="e">
            <v>#REF!</v>
          </cell>
          <cell r="L88">
            <v>3710</v>
          </cell>
          <cell r="M88">
            <v>283.55</v>
          </cell>
          <cell r="N88">
            <v>11</v>
          </cell>
          <cell r="O88">
            <v>2</v>
          </cell>
          <cell r="P88">
            <v>150</v>
          </cell>
          <cell r="Q88">
            <v>48</v>
          </cell>
          <cell r="R88">
            <v>211</v>
          </cell>
          <cell r="S88">
            <v>64</v>
          </cell>
          <cell r="T88">
            <v>528</v>
          </cell>
          <cell r="U88">
            <v>140</v>
          </cell>
          <cell r="V88">
            <v>0</v>
          </cell>
          <cell r="W88">
            <v>37865</v>
          </cell>
          <cell r="X88">
            <v>29064</v>
          </cell>
          <cell r="Y88">
            <v>66929</v>
          </cell>
          <cell r="Z88">
            <v>3993.55</v>
          </cell>
          <cell r="AA88">
            <v>11</v>
          </cell>
          <cell r="AB88">
            <v>0</v>
          </cell>
          <cell r="AC88">
            <v>0</v>
          </cell>
          <cell r="AD88">
            <v>0</v>
          </cell>
          <cell r="AE88">
            <v>1001</v>
          </cell>
          <cell r="AF88">
            <v>0</v>
          </cell>
          <cell r="AG88" t="e">
            <v>#REF!</v>
          </cell>
          <cell r="AH88" t="e">
            <v>#REF!</v>
          </cell>
          <cell r="AI88" t="e">
            <v>#REF!</v>
          </cell>
          <cell r="AJ88">
            <v>0</v>
          </cell>
          <cell r="AK88" t="e">
            <v>#REF!</v>
          </cell>
          <cell r="AL88" t="e">
            <v>#REF!</v>
          </cell>
          <cell r="AM88">
            <v>1</v>
          </cell>
          <cell r="AN88">
            <v>0</v>
          </cell>
          <cell r="AO88">
            <v>0</v>
          </cell>
          <cell r="AP88">
            <v>0</v>
          </cell>
          <cell r="AQ88" t="e">
            <v>#REF!</v>
          </cell>
          <cell r="AR88" t="e">
            <v>#REF!</v>
          </cell>
          <cell r="AS88" t="e">
            <v>#REF!</v>
          </cell>
          <cell r="AT88" t="e">
            <v>#REF!</v>
          </cell>
          <cell r="AU88" t="e">
            <v>#REF!</v>
          </cell>
          <cell r="AV88">
            <v>0</v>
          </cell>
          <cell r="AW88" t="e">
            <v>#REF!</v>
          </cell>
          <cell r="AX88">
            <v>24701</v>
          </cell>
        </row>
        <row r="89">
          <cell r="D89" t="str">
            <v>A434</v>
          </cell>
          <cell r="E89" t="str">
            <v>Phan Thanh Phong</v>
          </cell>
          <cell r="F89" t="str">
            <v>CII.3</v>
          </cell>
          <cell r="G89" t="str">
            <v>Công nhân</v>
          </cell>
          <cell r="H89" t="str">
            <v>T12/13</v>
          </cell>
          <cell r="I89">
            <v>39</v>
          </cell>
          <cell r="J89">
            <v>0</v>
          </cell>
          <cell r="K89" t="e">
            <v>#REF!</v>
          </cell>
          <cell r="L89">
            <v>4090</v>
          </cell>
          <cell r="M89">
            <v>415.35555555555555</v>
          </cell>
          <cell r="N89">
            <v>0</v>
          </cell>
          <cell r="O89">
            <v>2</v>
          </cell>
          <cell r="P89">
            <v>92</v>
          </cell>
          <cell r="Q89">
            <v>24</v>
          </cell>
          <cell r="R89">
            <v>118</v>
          </cell>
          <cell r="S89">
            <v>32</v>
          </cell>
          <cell r="T89">
            <v>192</v>
          </cell>
          <cell r="U89">
            <v>70</v>
          </cell>
          <cell r="V89">
            <v>0</v>
          </cell>
          <cell r="W89">
            <v>24296</v>
          </cell>
          <cell r="X89">
            <v>13391</v>
          </cell>
          <cell r="Y89">
            <v>37687</v>
          </cell>
          <cell r="Z89">
            <v>4500.3555555555558</v>
          </cell>
          <cell r="AA89">
            <v>12</v>
          </cell>
          <cell r="AB89">
            <v>10</v>
          </cell>
          <cell r="AC89">
            <v>0</v>
          </cell>
          <cell r="AD89">
            <v>0</v>
          </cell>
          <cell r="AE89">
            <v>1001</v>
          </cell>
          <cell r="AF89">
            <v>0</v>
          </cell>
          <cell r="AG89" t="e">
            <v>#REF!</v>
          </cell>
          <cell r="AH89" t="e">
            <v>#REF!</v>
          </cell>
          <cell r="AI89" t="e">
            <v>#REF!</v>
          </cell>
          <cell r="AJ89">
            <v>0</v>
          </cell>
          <cell r="AK89" t="e">
            <v>#REF!</v>
          </cell>
          <cell r="AL89" t="e">
            <v>#REF!</v>
          </cell>
          <cell r="AM89">
            <v>1</v>
          </cell>
          <cell r="AN89">
            <v>0</v>
          </cell>
          <cell r="AO89">
            <v>0</v>
          </cell>
          <cell r="AP89">
            <v>0</v>
          </cell>
          <cell r="AQ89" t="e">
            <v>#REF!</v>
          </cell>
          <cell r="AR89" t="e">
            <v>#REF!</v>
          </cell>
          <cell r="AS89" t="e">
            <v>#REF!</v>
          </cell>
          <cell r="AT89" t="e">
            <v>#REF!</v>
          </cell>
          <cell r="AU89" t="e">
            <v>#REF!</v>
          </cell>
          <cell r="AV89">
            <v>0</v>
          </cell>
          <cell r="AW89" t="e">
            <v>#REF!</v>
          </cell>
          <cell r="AX89">
            <v>10930</v>
          </cell>
        </row>
        <row r="90">
          <cell r="D90" t="str">
            <v>A435</v>
          </cell>
          <cell r="E90" t="str">
            <v>Châu Thanh Kiệt</v>
          </cell>
          <cell r="F90" t="str">
            <v>EN</v>
          </cell>
          <cell r="G90" t="str">
            <v>QUANLY</v>
          </cell>
          <cell r="H90" t="str">
            <v>T12/13</v>
          </cell>
          <cell r="I90">
            <v>39</v>
          </cell>
          <cell r="J90">
            <v>0</v>
          </cell>
          <cell r="K90" t="e">
            <v>#REF!</v>
          </cell>
          <cell r="L90">
            <v>3710</v>
          </cell>
          <cell r="M90">
            <v>707.55000000000007</v>
          </cell>
          <cell r="N90">
            <v>14</v>
          </cell>
          <cell r="O90">
            <v>1.5</v>
          </cell>
          <cell r="P90">
            <v>108</v>
          </cell>
          <cell r="Q90">
            <v>24</v>
          </cell>
          <cell r="R90">
            <v>147.5</v>
          </cell>
          <cell r="S90">
            <v>32</v>
          </cell>
          <cell r="T90">
            <v>544</v>
          </cell>
          <cell r="U90">
            <v>150</v>
          </cell>
          <cell r="V90">
            <v>0</v>
          </cell>
          <cell r="W90">
            <v>29434</v>
          </cell>
          <cell r="X90">
            <v>32436</v>
          </cell>
          <cell r="Y90">
            <v>61870</v>
          </cell>
          <cell r="Z90">
            <v>4417.55</v>
          </cell>
          <cell r="AA90">
            <v>6</v>
          </cell>
          <cell r="AB90">
            <v>2.5</v>
          </cell>
          <cell r="AC90">
            <v>0</v>
          </cell>
          <cell r="AD90">
            <v>0</v>
          </cell>
          <cell r="AE90">
            <v>1005.5</v>
          </cell>
          <cell r="AF90">
            <v>0</v>
          </cell>
          <cell r="AG90" t="e">
            <v>#REF!</v>
          </cell>
          <cell r="AH90" t="e">
            <v>#REF!</v>
          </cell>
          <cell r="AI90" t="e">
            <v>#REF!</v>
          </cell>
          <cell r="AJ90">
            <v>0</v>
          </cell>
          <cell r="AK90" t="e">
            <v>#REF!</v>
          </cell>
          <cell r="AL90" t="e">
            <v>#REF!</v>
          </cell>
          <cell r="AM90">
            <v>5.5</v>
          </cell>
          <cell r="AN90">
            <v>0</v>
          </cell>
          <cell r="AO90">
            <v>0</v>
          </cell>
          <cell r="AP90">
            <v>0</v>
          </cell>
          <cell r="AQ90" t="e">
            <v>#REF!</v>
          </cell>
          <cell r="AR90" t="e">
            <v>#REF!</v>
          </cell>
          <cell r="AS90" t="e">
            <v>#REF!</v>
          </cell>
          <cell r="AT90" t="e">
            <v>#REF!</v>
          </cell>
          <cell r="AU90" t="e">
            <v>#REF!</v>
          </cell>
          <cell r="AV90">
            <v>0</v>
          </cell>
          <cell r="AW90" t="e">
            <v>#REF!</v>
          </cell>
          <cell r="AX90">
            <v>28387</v>
          </cell>
        </row>
        <row r="91">
          <cell r="D91" t="str">
            <v>A439</v>
          </cell>
          <cell r="E91" t="str">
            <v>Huỳnh Thị Kiều</v>
          </cell>
          <cell r="F91" t="str">
            <v>EN</v>
          </cell>
          <cell r="G91" t="str">
            <v>Công nhân</v>
          </cell>
          <cell r="H91" t="str">
            <v>T12/13</v>
          </cell>
          <cell r="I91">
            <v>39</v>
          </cell>
          <cell r="J91">
            <v>0</v>
          </cell>
          <cell r="K91" t="e">
            <v>#REF!</v>
          </cell>
          <cell r="L91">
            <v>3710</v>
          </cell>
          <cell r="M91">
            <v>283.55</v>
          </cell>
          <cell r="N91">
            <v>11</v>
          </cell>
          <cell r="O91">
            <v>2</v>
          </cell>
          <cell r="P91">
            <v>150</v>
          </cell>
          <cell r="Q91">
            <v>48</v>
          </cell>
          <cell r="R91">
            <v>211</v>
          </cell>
          <cell r="S91">
            <v>64</v>
          </cell>
          <cell r="T91">
            <v>528</v>
          </cell>
          <cell r="U91">
            <v>140</v>
          </cell>
          <cell r="V91">
            <v>0</v>
          </cell>
          <cell r="W91">
            <v>37865</v>
          </cell>
          <cell r="X91">
            <v>29064</v>
          </cell>
          <cell r="Y91">
            <v>66929</v>
          </cell>
          <cell r="Z91">
            <v>3993.55</v>
          </cell>
          <cell r="AA91">
            <v>11</v>
          </cell>
          <cell r="AB91">
            <v>0</v>
          </cell>
          <cell r="AC91">
            <v>0</v>
          </cell>
          <cell r="AD91">
            <v>0</v>
          </cell>
          <cell r="AE91">
            <v>1004</v>
          </cell>
          <cell r="AF91">
            <v>0</v>
          </cell>
          <cell r="AG91" t="e">
            <v>#REF!</v>
          </cell>
          <cell r="AH91" t="e">
            <v>#REF!</v>
          </cell>
          <cell r="AI91" t="e">
            <v>#REF!</v>
          </cell>
          <cell r="AJ91">
            <v>0</v>
          </cell>
          <cell r="AK91" t="e">
            <v>#REF!</v>
          </cell>
          <cell r="AL91" t="e">
            <v>#REF!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 t="e">
            <v>#REF!</v>
          </cell>
          <cell r="AR91" t="e">
            <v>#REF!</v>
          </cell>
          <cell r="AS91" t="e">
            <v>#REF!</v>
          </cell>
          <cell r="AT91" t="e">
            <v>#REF!</v>
          </cell>
          <cell r="AU91" t="e">
            <v>#REF!</v>
          </cell>
          <cell r="AV91">
            <v>0</v>
          </cell>
          <cell r="AW91" t="e">
            <v>#REF!</v>
          </cell>
          <cell r="AX91">
            <v>24701</v>
          </cell>
        </row>
        <row r="92">
          <cell r="D92" t="str">
            <v>A440</v>
          </cell>
          <cell r="E92" t="str">
            <v>Lâm Quốc Phong</v>
          </cell>
          <cell r="F92" t="str">
            <v>EN</v>
          </cell>
          <cell r="G92" t="str">
            <v>Công nhân</v>
          </cell>
          <cell r="H92" t="str">
            <v>T1/14</v>
          </cell>
          <cell r="I92">
            <v>38</v>
          </cell>
          <cell r="J92">
            <v>0</v>
          </cell>
          <cell r="K92" t="e">
            <v>#REF!</v>
          </cell>
          <cell r="L92">
            <v>3710</v>
          </cell>
          <cell r="M92">
            <v>124.55000000000001</v>
          </cell>
          <cell r="N92">
            <v>11</v>
          </cell>
          <cell r="O92">
            <v>0</v>
          </cell>
          <cell r="P92">
            <v>157</v>
          </cell>
          <cell r="Q92">
            <v>48</v>
          </cell>
          <cell r="R92">
            <v>216</v>
          </cell>
          <cell r="S92">
            <v>48</v>
          </cell>
          <cell r="T92">
            <v>560</v>
          </cell>
          <cell r="U92">
            <v>140</v>
          </cell>
          <cell r="V92">
            <v>0</v>
          </cell>
          <cell r="W92">
            <v>37366</v>
          </cell>
          <cell r="X92">
            <v>28617</v>
          </cell>
          <cell r="Y92">
            <v>65983</v>
          </cell>
          <cell r="Z92">
            <v>3834.55</v>
          </cell>
          <cell r="AA92">
            <v>13</v>
          </cell>
          <cell r="AB92">
            <v>0</v>
          </cell>
          <cell r="AC92">
            <v>0</v>
          </cell>
          <cell r="AD92">
            <v>0</v>
          </cell>
          <cell r="AE92">
            <v>511</v>
          </cell>
          <cell r="AF92">
            <v>0</v>
          </cell>
          <cell r="AG92" t="e">
            <v>#REF!</v>
          </cell>
          <cell r="AH92" t="e">
            <v>#REF!</v>
          </cell>
          <cell r="AI92" t="e">
            <v>#REF!</v>
          </cell>
          <cell r="AJ92">
            <v>0</v>
          </cell>
          <cell r="AK92" t="e">
            <v>#REF!</v>
          </cell>
          <cell r="AL92" t="e">
            <v>#REF!</v>
          </cell>
          <cell r="AM92">
            <v>11</v>
          </cell>
          <cell r="AN92">
            <v>0</v>
          </cell>
          <cell r="AO92">
            <v>0</v>
          </cell>
          <cell r="AP92">
            <v>0</v>
          </cell>
          <cell r="AQ92" t="e">
            <v>#REF!</v>
          </cell>
          <cell r="AR92" t="e">
            <v>#REF!</v>
          </cell>
          <cell r="AS92" t="e">
            <v>#REF!</v>
          </cell>
          <cell r="AT92" t="e">
            <v>#REF!</v>
          </cell>
          <cell r="AU92" t="e">
            <v>#REF!</v>
          </cell>
          <cell r="AV92">
            <v>0</v>
          </cell>
          <cell r="AW92" t="e">
            <v>#REF!</v>
          </cell>
          <cell r="AX92">
            <v>24854</v>
          </cell>
        </row>
        <row r="93">
          <cell r="D93" t="str">
            <v>A443</v>
          </cell>
          <cell r="E93" t="str">
            <v>Đinh Thị Thúy Hằng</v>
          </cell>
          <cell r="F93" t="str">
            <v>Kho</v>
          </cell>
          <cell r="G93" t="str">
            <v>Công Nhân</v>
          </cell>
          <cell r="H93" t="str">
            <v>T1/14</v>
          </cell>
          <cell r="I93">
            <v>38</v>
          </cell>
          <cell r="J93">
            <v>0</v>
          </cell>
          <cell r="K93" t="e">
            <v>#REF!</v>
          </cell>
          <cell r="L93">
            <v>4120</v>
          </cell>
          <cell r="M93">
            <v>2318.08</v>
          </cell>
          <cell r="N93">
            <v>0</v>
          </cell>
          <cell r="O93">
            <v>4</v>
          </cell>
          <cell r="P93">
            <v>24</v>
          </cell>
          <cell r="Q93">
            <v>0</v>
          </cell>
          <cell r="R93">
            <v>28</v>
          </cell>
          <cell r="S93">
            <v>0</v>
          </cell>
          <cell r="T93">
            <v>0</v>
          </cell>
          <cell r="U93">
            <v>70</v>
          </cell>
          <cell r="V93">
            <v>0</v>
          </cell>
          <cell r="W93">
            <v>8393</v>
          </cell>
          <cell r="X93">
            <v>6259</v>
          </cell>
          <cell r="Y93">
            <v>14652</v>
          </cell>
          <cell r="Z93">
            <v>6434.08</v>
          </cell>
          <cell r="AA93">
            <v>0</v>
          </cell>
          <cell r="AB93">
            <v>20</v>
          </cell>
          <cell r="AC93">
            <v>0</v>
          </cell>
          <cell r="AD93">
            <v>0</v>
          </cell>
          <cell r="AE93">
            <v>1004.5</v>
          </cell>
          <cell r="AF93">
            <v>0</v>
          </cell>
          <cell r="AG93" t="e">
            <v>#REF!</v>
          </cell>
          <cell r="AH93" t="e">
            <v>#REF!</v>
          </cell>
          <cell r="AI93" t="e">
            <v>#REF!</v>
          </cell>
          <cell r="AJ93">
            <v>0</v>
          </cell>
          <cell r="AK93" t="e">
            <v>#REF!</v>
          </cell>
          <cell r="AL93" t="e">
            <v>#REF!</v>
          </cell>
          <cell r="AM93">
            <v>4.5</v>
          </cell>
          <cell r="AN93">
            <v>0</v>
          </cell>
          <cell r="AO93">
            <v>0</v>
          </cell>
          <cell r="AP93">
            <v>0</v>
          </cell>
          <cell r="AQ93" t="e">
            <v>#REF!</v>
          </cell>
          <cell r="AR93" t="e">
            <v>#REF!</v>
          </cell>
          <cell r="AS93" t="e">
            <v>#REF!</v>
          </cell>
          <cell r="AT93" t="e">
            <v>#REF!</v>
          </cell>
          <cell r="AU93" t="e">
            <v>#REF!</v>
          </cell>
          <cell r="AV93">
            <v>0</v>
          </cell>
          <cell r="AW93" t="e">
            <v>#REF!</v>
          </cell>
          <cell r="AX93">
            <v>4173</v>
          </cell>
        </row>
        <row r="94">
          <cell r="D94" t="str">
            <v>A451</v>
          </cell>
          <cell r="E94" t="str">
            <v>Lê Thị Quế</v>
          </cell>
          <cell r="F94" t="str">
            <v>GIÁN TIẾP</v>
          </cell>
          <cell r="G94" t="str">
            <v>QUANLY</v>
          </cell>
          <cell r="H94" t="str">
            <v>T3/14</v>
          </cell>
          <cell r="I94">
            <v>36</v>
          </cell>
          <cell r="J94">
            <v>0</v>
          </cell>
          <cell r="K94" t="e">
            <v>#REF!</v>
          </cell>
          <cell r="L94">
            <v>4160</v>
          </cell>
          <cell r="M94">
            <v>3839.8</v>
          </cell>
          <cell r="N94">
            <v>0</v>
          </cell>
          <cell r="O94">
            <v>4</v>
          </cell>
          <cell r="P94">
            <v>52.5</v>
          </cell>
          <cell r="Q94">
            <v>8</v>
          </cell>
          <cell r="R94">
            <v>64.5</v>
          </cell>
          <cell r="S94">
            <v>0</v>
          </cell>
          <cell r="T94">
            <v>0</v>
          </cell>
          <cell r="U94">
            <v>300</v>
          </cell>
          <cell r="V94">
            <v>0</v>
          </cell>
          <cell r="W94">
            <v>23777</v>
          </cell>
          <cell r="X94">
            <v>33333</v>
          </cell>
          <cell r="Y94">
            <v>57110</v>
          </cell>
          <cell r="Z94">
            <v>7999.8</v>
          </cell>
          <cell r="AA94">
            <v>0</v>
          </cell>
          <cell r="AB94">
            <v>20</v>
          </cell>
          <cell r="AC94">
            <v>0</v>
          </cell>
          <cell r="AD94">
            <v>0</v>
          </cell>
          <cell r="AE94">
            <v>10</v>
          </cell>
          <cell r="AF94">
            <v>0</v>
          </cell>
          <cell r="AG94" t="e">
            <v>#REF!</v>
          </cell>
          <cell r="AH94" t="e">
            <v>#REF!</v>
          </cell>
          <cell r="AI94" t="e">
            <v>#REF!</v>
          </cell>
          <cell r="AJ94">
            <v>0</v>
          </cell>
          <cell r="AK94" t="e">
            <v>#REF!</v>
          </cell>
          <cell r="AL94" t="e">
            <v>#REF!</v>
          </cell>
          <cell r="AM94">
            <v>10</v>
          </cell>
          <cell r="AN94">
            <v>0</v>
          </cell>
          <cell r="AO94">
            <v>0</v>
          </cell>
          <cell r="AP94">
            <v>0</v>
          </cell>
          <cell r="AQ94" t="e">
            <v>#REF!</v>
          </cell>
          <cell r="AR94" t="e">
            <v>#REF!</v>
          </cell>
          <cell r="AS94" t="e">
            <v>#REF!</v>
          </cell>
          <cell r="AT94" t="e">
            <v>#REF!</v>
          </cell>
          <cell r="AU94" t="e">
            <v>#REF!</v>
          </cell>
          <cell r="AV94">
            <v>0</v>
          </cell>
          <cell r="AW94" t="e">
            <v>#REF!</v>
          </cell>
          <cell r="AX94">
            <v>22222</v>
          </cell>
        </row>
        <row r="95">
          <cell r="D95" t="str">
            <v>A463</v>
          </cell>
          <cell r="E95" t="str">
            <v>Phạm Minh Tuấn</v>
          </cell>
          <cell r="F95" t="str">
            <v>QCX</v>
          </cell>
          <cell r="G95" t="str">
            <v>Công Nhân</v>
          </cell>
          <cell r="H95" t="str">
            <v>T2/14</v>
          </cell>
          <cell r="I95">
            <v>37</v>
          </cell>
          <cell r="J95">
            <v>0</v>
          </cell>
          <cell r="K95" t="e">
            <v>#REF!</v>
          </cell>
          <cell r="L95">
            <v>4210</v>
          </cell>
          <cell r="M95">
            <v>404.75</v>
          </cell>
          <cell r="N95">
            <v>0</v>
          </cell>
          <cell r="O95">
            <v>2</v>
          </cell>
          <cell r="P95">
            <v>88</v>
          </cell>
          <cell r="Q95">
            <v>8</v>
          </cell>
          <cell r="R95">
            <v>98</v>
          </cell>
          <cell r="S95">
            <v>0</v>
          </cell>
          <cell r="T95">
            <v>240</v>
          </cell>
          <cell r="U95">
            <v>0</v>
          </cell>
          <cell r="V95">
            <v>0</v>
          </cell>
          <cell r="W95">
            <v>21262</v>
          </cell>
          <cell r="X95">
            <v>10255</v>
          </cell>
          <cell r="Y95">
            <v>31517</v>
          </cell>
          <cell r="Z95">
            <v>4614.75</v>
          </cell>
          <cell r="AA95">
            <v>15</v>
          </cell>
          <cell r="AB95">
            <v>7</v>
          </cell>
          <cell r="AC95">
            <v>0</v>
          </cell>
          <cell r="AD95">
            <v>0</v>
          </cell>
          <cell r="AE95">
            <v>1502</v>
          </cell>
          <cell r="AF95">
            <v>0</v>
          </cell>
          <cell r="AG95" t="e">
            <v>#REF!</v>
          </cell>
          <cell r="AH95" t="e">
            <v>#REF!</v>
          </cell>
          <cell r="AI95" t="e">
            <v>#REF!</v>
          </cell>
          <cell r="AJ95">
            <v>0</v>
          </cell>
          <cell r="AK95" t="e">
            <v>#REF!</v>
          </cell>
          <cell r="AL95" t="e">
            <v>#REF!</v>
          </cell>
          <cell r="AM95">
            <v>2</v>
          </cell>
          <cell r="AN95">
            <v>0</v>
          </cell>
          <cell r="AO95">
            <v>0</v>
          </cell>
          <cell r="AP95">
            <v>0</v>
          </cell>
          <cell r="AQ95" t="e">
            <v>#REF!</v>
          </cell>
          <cell r="AR95" t="e">
            <v>#REF!</v>
          </cell>
          <cell r="AS95" t="e">
            <v>#REF!</v>
          </cell>
          <cell r="AT95" t="e">
            <v>#REF!</v>
          </cell>
          <cell r="AU95" t="e">
            <v>#REF!</v>
          </cell>
          <cell r="AV95">
            <v>0</v>
          </cell>
          <cell r="AW95" t="e">
            <v>#REF!</v>
          </cell>
          <cell r="AX95">
            <v>10255</v>
          </cell>
        </row>
        <row r="96">
          <cell r="D96" t="str">
            <v>A465</v>
          </cell>
          <cell r="E96" t="str">
            <v>Mai Thị Tuyết Nhi</v>
          </cell>
          <cell r="F96" t="str">
            <v>QCX</v>
          </cell>
          <cell r="G96" t="str">
            <v>Công Nhân</v>
          </cell>
          <cell r="H96" t="str">
            <v>T4/14</v>
          </cell>
          <cell r="I96">
            <v>35</v>
          </cell>
          <cell r="J96">
            <v>0</v>
          </cell>
          <cell r="K96" t="e">
            <v>#REF!</v>
          </cell>
          <cell r="L96">
            <v>4010</v>
          </cell>
          <cell r="M96">
            <v>622.75</v>
          </cell>
          <cell r="N96">
            <v>0</v>
          </cell>
          <cell r="O96">
            <v>4</v>
          </cell>
          <cell r="P96">
            <v>88.5</v>
          </cell>
          <cell r="Q96">
            <v>17.5</v>
          </cell>
          <cell r="R96">
            <v>110</v>
          </cell>
          <cell r="S96">
            <v>0</v>
          </cell>
          <cell r="T96">
            <v>240</v>
          </cell>
          <cell r="U96">
            <v>70</v>
          </cell>
          <cell r="V96">
            <v>0</v>
          </cell>
          <cell r="W96">
            <v>23430</v>
          </cell>
          <cell r="X96">
            <v>14799</v>
          </cell>
          <cell r="Y96">
            <v>38229</v>
          </cell>
          <cell r="Z96">
            <v>4632.75</v>
          </cell>
          <cell r="AA96">
            <v>15</v>
          </cell>
          <cell r="AB96">
            <v>5</v>
          </cell>
          <cell r="AC96">
            <v>0</v>
          </cell>
          <cell r="AD96">
            <v>0</v>
          </cell>
          <cell r="AE96">
            <v>1003.5</v>
          </cell>
          <cell r="AF96">
            <v>0</v>
          </cell>
          <cell r="AG96" t="e">
            <v>#REF!</v>
          </cell>
          <cell r="AH96" t="e">
            <v>#REF!</v>
          </cell>
          <cell r="AI96" t="e">
            <v>#REF!</v>
          </cell>
          <cell r="AJ96">
            <v>0</v>
          </cell>
          <cell r="AK96" t="e">
            <v>#REF!</v>
          </cell>
          <cell r="AL96" t="e">
            <v>#REF!</v>
          </cell>
          <cell r="AM96">
            <v>3.5</v>
          </cell>
          <cell r="AN96">
            <v>0</v>
          </cell>
          <cell r="AO96">
            <v>0</v>
          </cell>
          <cell r="AP96">
            <v>0</v>
          </cell>
          <cell r="AQ96" t="e">
            <v>#REF!</v>
          </cell>
          <cell r="AR96" t="e">
            <v>#REF!</v>
          </cell>
          <cell r="AS96" t="e">
            <v>#REF!</v>
          </cell>
          <cell r="AT96" t="e">
            <v>#REF!</v>
          </cell>
          <cell r="AU96" t="e">
            <v>#REF!</v>
          </cell>
          <cell r="AV96">
            <v>0</v>
          </cell>
          <cell r="AW96" t="e">
            <v>#REF!</v>
          </cell>
          <cell r="AX96">
            <v>13298</v>
          </cell>
        </row>
        <row r="97">
          <cell r="D97" t="str">
            <v>A470</v>
          </cell>
          <cell r="E97" t="str">
            <v>Võ Thị Hoài Nhung</v>
          </cell>
          <cell r="F97" t="str">
            <v>QCX</v>
          </cell>
          <cell r="G97" t="str">
            <v>Công Nhân</v>
          </cell>
          <cell r="H97" t="str">
            <v>T4/14</v>
          </cell>
          <cell r="I97">
            <v>35</v>
          </cell>
          <cell r="J97">
            <v>0</v>
          </cell>
          <cell r="K97" t="e">
            <v>#REF!</v>
          </cell>
          <cell r="L97">
            <v>4110</v>
          </cell>
          <cell r="M97">
            <v>622.75</v>
          </cell>
          <cell r="N97">
            <v>0</v>
          </cell>
          <cell r="O97">
            <v>1</v>
          </cell>
          <cell r="P97">
            <v>34.5</v>
          </cell>
          <cell r="Q97">
            <v>0</v>
          </cell>
          <cell r="R97">
            <v>35.5</v>
          </cell>
          <cell r="S97">
            <v>0</v>
          </cell>
          <cell r="T97">
            <v>48</v>
          </cell>
          <cell r="U97">
            <v>70</v>
          </cell>
          <cell r="V97">
            <v>0</v>
          </cell>
          <cell r="W97">
            <v>8037</v>
          </cell>
          <cell r="X97">
            <v>6705</v>
          </cell>
          <cell r="Y97">
            <v>14742</v>
          </cell>
          <cell r="Z97">
            <v>4732.75</v>
          </cell>
          <cell r="AA97">
            <v>3</v>
          </cell>
          <cell r="AB97">
            <v>18.5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 t="e">
            <v>#REF!</v>
          </cell>
          <cell r="AH97" t="e">
            <v>#REF!</v>
          </cell>
          <cell r="AI97" t="e">
            <v>#REF!</v>
          </cell>
          <cell r="AJ97">
            <v>0</v>
          </cell>
          <cell r="AK97" t="e">
            <v>#REF!</v>
          </cell>
          <cell r="AL97" t="e">
            <v>#REF!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 t="e">
            <v>#REF!</v>
          </cell>
          <cell r="AR97" t="e">
            <v>#REF!</v>
          </cell>
          <cell r="AS97" t="e">
            <v>#REF!</v>
          </cell>
          <cell r="AT97" t="e">
            <v>#REF!</v>
          </cell>
          <cell r="AU97" t="e">
            <v>#REF!</v>
          </cell>
          <cell r="AV97">
            <v>0</v>
          </cell>
          <cell r="AW97" t="e">
            <v>#REF!</v>
          </cell>
          <cell r="AX97">
            <v>5171</v>
          </cell>
        </row>
        <row r="98">
          <cell r="D98" t="str">
            <v>A471</v>
          </cell>
          <cell r="E98" t="str">
            <v>Trần Duy Lâm</v>
          </cell>
          <cell r="F98" t="str">
            <v>QCX</v>
          </cell>
          <cell r="G98" t="str">
            <v>Công Nhân</v>
          </cell>
          <cell r="H98" t="str">
            <v>T4/14</v>
          </cell>
          <cell r="I98">
            <v>35</v>
          </cell>
          <cell r="J98">
            <v>0</v>
          </cell>
          <cell r="K98" t="e">
            <v>#REF!</v>
          </cell>
          <cell r="L98">
            <v>3910</v>
          </cell>
          <cell r="M98">
            <v>841</v>
          </cell>
          <cell r="N98">
            <v>0</v>
          </cell>
          <cell r="O98">
            <v>1</v>
          </cell>
          <cell r="P98">
            <v>93.5</v>
          </cell>
          <cell r="Q98">
            <v>12</v>
          </cell>
          <cell r="R98">
            <v>106.5</v>
          </cell>
          <cell r="S98">
            <v>16</v>
          </cell>
          <cell r="T98">
            <v>288</v>
          </cell>
          <cell r="U98">
            <v>0</v>
          </cell>
          <cell r="V98">
            <v>0</v>
          </cell>
          <cell r="W98">
            <v>23676</v>
          </cell>
          <cell r="X98">
            <v>13197</v>
          </cell>
          <cell r="Y98">
            <v>36873</v>
          </cell>
          <cell r="Z98">
            <v>4751</v>
          </cell>
          <cell r="AA98">
            <v>18</v>
          </cell>
          <cell r="AB98">
            <v>2.5</v>
          </cell>
          <cell r="AC98">
            <v>0</v>
          </cell>
          <cell r="AD98">
            <v>0</v>
          </cell>
          <cell r="AE98">
            <v>1000.5</v>
          </cell>
          <cell r="AF98">
            <v>0</v>
          </cell>
          <cell r="AG98" t="e">
            <v>#REF!</v>
          </cell>
          <cell r="AH98" t="e">
            <v>#REF!</v>
          </cell>
          <cell r="AI98" t="e">
            <v>#REF!</v>
          </cell>
          <cell r="AJ98">
            <v>0</v>
          </cell>
          <cell r="AK98" t="e">
            <v>#REF!</v>
          </cell>
          <cell r="AL98" t="e">
            <v>#REF!</v>
          </cell>
          <cell r="AM98">
            <v>0.5</v>
          </cell>
          <cell r="AN98">
            <v>0</v>
          </cell>
          <cell r="AO98">
            <v>0</v>
          </cell>
          <cell r="AP98">
            <v>0</v>
          </cell>
          <cell r="AQ98" t="e">
            <v>#REF!</v>
          </cell>
          <cell r="AR98" t="e">
            <v>#REF!</v>
          </cell>
          <cell r="AS98" t="e">
            <v>#REF!</v>
          </cell>
          <cell r="AT98" t="e">
            <v>#REF!</v>
          </cell>
          <cell r="AU98" t="e">
            <v>#REF!</v>
          </cell>
          <cell r="AV98">
            <v>0</v>
          </cell>
          <cell r="AW98" t="e">
            <v>#REF!</v>
          </cell>
          <cell r="AX98">
            <v>12669</v>
          </cell>
        </row>
        <row r="99">
          <cell r="D99" t="str">
            <v>A474</v>
          </cell>
          <cell r="E99" t="str">
            <v>Lê Văn Tiềm</v>
          </cell>
          <cell r="F99" t="str">
            <v>KHUON</v>
          </cell>
          <cell r="G99" t="str">
            <v>Công Nhân</v>
          </cell>
          <cell r="H99" t="str">
            <v>T4/14</v>
          </cell>
          <cell r="I99">
            <v>35</v>
          </cell>
          <cell r="J99">
            <v>0</v>
          </cell>
          <cell r="K99" t="e">
            <v>#REF!</v>
          </cell>
          <cell r="L99">
            <v>4010</v>
          </cell>
          <cell r="M99">
            <v>1489.75</v>
          </cell>
          <cell r="N99">
            <v>13</v>
          </cell>
          <cell r="O99">
            <v>3</v>
          </cell>
          <cell r="P99">
            <v>108</v>
          </cell>
          <cell r="Q99">
            <v>2</v>
          </cell>
          <cell r="R99">
            <v>126</v>
          </cell>
          <cell r="S99">
            <v>0</v>
          </cell>
          <cell r="T99">
            <v>544</v>
          </cell>
          <cell r="U99">
            <v>140</v>
          </cell>
          <cell r="V99">
            <v>0</v>
          </cell>
          <cell r="W99">
            <v>32265</v>
          </cell>
          <cell r="X99">
            <v>38396</v>
          </cell>
          <cell r="Y99">
            <v>70661</v>
          </cell>
          <cell r="Z99">
            <v>5499.75</v>
          </cell>
          <cell r="AA99">
            <v>8</v>
          </cell>
          <cell r="AB99">
            <v>0</v>
          </cell>
          <cell r="AC99">
            <v>0</v>
          </cell>
          <cell r="AD99">
            <v>0</v>
          </cell>
          <cell r="AE99">
            <v>1003</v>
          </cell>
          <cell r="AF99">
            <v>0</v>
          </cell>
          <cell r="AG99" t="e">
            <v>#REF!</v>
          </cell>
          <cell r="AH99" t="e">
            <v>#REF!</v>
          </cell>
          <cell r="AI99" t="e">
            <v>#REF!</v>
          </cell>
          <cell r="AJ99">
            <v>0</v>
          </cell>
          <cell r="AK99" t="e">
            <v>#REF!</v>
          </cell>
          <cell r="AL99" t="e">
            <v>#REF!</v>
          </cell>
          <cell r="AM99">
            <v>3</v>
          </cell>
          <cell r="AN99">
            <v>0</v>
          </cell>
          <cell r="AO99">
            <v>0</v>
          </cell>
          <cell r="AP99">
            <v>0</v>
          </cell>
          <cell r="AQ99" t="e">
            <v>#REF!</v>
          </cell>
          <cell r="AR99" t="e">
            <v>#REF!</v>
          </cell>
          <cell r="AS99" t="e">
            <v>#REF!</v>
          </cell>
          <cell r="AT99" t="e">
            <v>#REF!</v>
          </cell>
          <cell r="AU99" t="e">
            <v>#REF!</v>
          </cell>
          <cell r="AV99">
            <v>0</v>
          </cell>
          <cell r="AW99" t="e">
            <v>#REF!</v>
          </cell>
          <cell r="AX99">
            <v>34832</v>
          </cell>
        </row>
        <row r="100">
          <cell r="D100" t="str">
            <v>A477</v>
          </cell>
          <cell r="E100" t="str">
            <v>Trần Văn Mến</v>
          </cell>
          <cell r="F100" t="str">
            <v>EN</v>
          </cell>
          <cell r="G100" t="str">
            <v>Công Nhân</v>
          </cell>
          <cell r="H100" t="str">
            <v>T4/14</v>
          </cell>
          <cell r="I100">
            <v>35</v>
          </cell>
          <cell r="J100">
            <v>0</v>
          </cell>
          <cell r="K100" t="e">
            <v>#REF!</v>
          </cell>
          <cell r="L100">
            <v>3710</v>
          </cell>
          <cell r="M100">
            <v>124.55000000000001</v>
          </cell>
          <cell r="N100">
            <v>7</v>
          </cell>
          <cell r="O100">
            <v>2</v>
          </cell>
          <cell r="P100">
            <v>104</v>
          </cell>
          <cell r="Q100">
            <v>16</v>
          </cell>
          <cell r="R100">
            <v>129</v>
          </cell>
          <cell r="S100">
            <v>0</v>
          </cell>
          <cell r="T100">
            <v>448</v>
          </cell>
          <cell r="U100">
            <v>70</v>
          </cell>
          <cell r="V100">
            <v>0</v>
          </cell>
          <cell r="W100">
            <v>22752</v>
          </cell>
          <cell r="X100">
            <v>19634</v>
          </cell>
          <cell r="Y100">
            <v>42386</v>
          </cell>
          <cell r="Z100">
            <v>3834.55</v>
          </cell>
          <cell r="AA100">
            <v>13</v>
          </cell>
          <cell r="AB100">
            <v>1</v>
          </cell>
          <cell r="AC100">
            <v>0</v>
          </cell>
          <cell r="AD100">
            <v>0</v>
          </cell>
          <cell r="AE100">
            <v>1001</v>
          </cell>
          <cell r="AF100">
            <v>0</v>
          </cell>
          <cell r="AG100" t="e">
            <v>#REF!</v>
          </cell>
          <cell r="AH100" t="e">
            <v>#REF!</v>
          </cell>
          <cell r="AI100" t="e">
            <v>#REF!</v>
          </cell>
          <cell r="AJ100">
            <v>0</v>
          </cell>
          <cell r="AK100" t="e">
            <v>#REF!</v>
          </cell>
          <cell r="AL100" t="e">
            <v>#REF!</v>
          </cell>
          <cell r="AM100">
            <v>1</v>
          </cell>
          <cell r="AN100">
            <v>0</v>
          </cell>
          <cell r="AO100">
            <v>0</v>
          </cell>
          <cell r="AP100">
            <v>0</v>
          </cell>
          <cell r="AQ100" t="e">
            <v>#REF!</v>
          </cell>
          <cell r="AR100" t="e">
            <v>#REF!</v>
          </cell>
          <cell r="AS100" t="e">
            <v>#REF!</v>
          </cell>
          <cell r="AT100" t="e">
            <v>#REF!</v>
          </cell>
          <cell r="AU100" t="e">
            <v>#REF!</v>
          </cell>
          <cell r="AV100">
            <v>0</v>
          </cell>
          <cell r="AW100" t="e">
            <v>#REF!</v>
          </cell>
          <cell r="AX100">
            <v>18392</v>
          </cell>
        </row>
        <row r="101">
          <cell r="D101" t="str">
            <v>A490</v>
          </cell>
          <cell r="E101" t="str">
            <v>Lâm Huỳnh Lộc</v>
          </cell>
          <cell r="F101" t="str">
            <v>CII.3</v>
          </cell>
          <cell r="G101" t="str">
            <v>Kỹ thuật</v>
          </cell>
          <cell r="H101" t="str">
            <v>T5/14</v>
          </cell>
          <cell r="I101">
            <v>34</v>
          </cell>
          <cell r="J101">
            <v>0</v>
          </cell>
          <cell r="K101" t="e">
            <v>#REF!</v>
          </cell>
          <cell r="L101">
            <v>3800</v>
          </cell>
          <cell r="M101">
            <v>1967.3500000000001</v>
          </cell>
          <cell r="N101">
            <v>0</v>
          </cell>
          <cell r="O101">
            <v>1</v>
          </cell>
          <cell r="P101">
            <v>67</v>
          </cell>
          <cell r="Q101">
            <v>40</v>
          </cell>
          <cell r="R101">
            <v>108</v>
          </cell>
          <cell r="S101">
            <v>16</v>
          </cell>
          <cell r="T101">
            <v>176</v>
          </cell>
          <cell r="U101">
            <v>150</v>
          </cell>
          <cell r="V101">
            <v>0</v>
          </cell>
          <cell r="W101">
            <v>27363</v>
          </cell>
          <cell r="X101">
            <v>22055</v>
          </cell>
          <cell r="Y101">
            <v>49418</v>
          </cell>
          <cell r="Z101">
            <v>5767.35</v>
          </cell>
          <cell r="AA101">
            <v>11</v>
          </cell>
          <cell r="AB101">
            <v>6</v>
          </cell>
          <cell r="AC101">
            <v>0</v>
          </cell>
          <cell r="AD101">
            <v>0</v>
          </cell>
          <cell r="AE101">
            <v>1000</v>
          </cell>
          <cell r="AF101">
            <v>0</v>
          </cell>
          <cell r="AG101" t="e">
            <v>#REF!</v>
          </cell>
          <cell r="AH101" t="e">
            <v>#REF!</v>
          </cell>
          <cell r="AI101" t="e">
            <v>#REF!</v>
          </cell>
          <cell r="AJ101">
            <v>0</v>
          </cell>
          <cell r="AK101" t="e">
            <v>#REF!</v>
          </cell>
          <cell r="AL101" t="e">
            <v>#REF!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 t="e">
            <v>#REF!</v>
          </cell>
          <cell r="AR101" t="e">
            <v>#REF!</v>
          </cell>
          <cell r="AS101" t="e">
            <v>#REF!</v>
          </cell>
          <cell r="AT101" t="e">
            <v>#REF!</v>
          </cell>
          <cell r="AU101" t="e">
            <v>#REF!</v>
          </cell>
          <cell r="AV101">
            <v>0</v>
          </cell>
          <cell r="AW101" t="e">
            <v>#REF!</v>
          </cell>
          <cell r="AX101">
            <v>17409</v>
          </cell>
        </row>
        <row r="102">
          <cell r="D102" t="str">
            <v>A495</v>
          </cell>
          <cell r="E102" t="str">
            <v>Phạm Văn Đủ</v>
          </cell>
          <cell r="F102" t="str">
            <v>CD</v>
          </cell>
          <cell r="G102" t="str">
            <v>Công Nhân</v>
          </cell>
          <cell r="H102" t="str">
            <v>T5/14</v>
          </cell>
          <cell r="I102">
            <v>34</v>
          </cell>
          <cell r="J102">
            <v>0</v>
          </cell>
          <cell r="K102" t="e">
            <v>#REF!</v>
          </cell>
          <cell r="L102">
            <v>4000</v>
          </cell>
          <cell r="M102">
            <v>699.75</v>
          </cell>
          <cell r="N102">
            <v>0</v>
          </cell>
          <cell r="O102">
            <v>0</v>
          </cell>
          <cell r="P102">
            <v>106.5</v>
          </cell>
          <cell r="Q102">
            <v>43</v>
          </cell>
          <cell r="R102">
            <v>149.5</v>
          </cell>
          <cell r="S102">
            <v>16</v>
          </cell>
          <cell r="T102">
            <v>240</v>
          </cell>
          <cell r="U102">
            <v>70</v>
          </cell>
          <cell r="V102">
            <v>0</v>
          </cell>
          <cell r="W102">
            <v>31584</v>
          </cell>
          <cell r="X102">
            <v>15535</v>
          </cell>
          <cell r="Y102">
            <v>47119</v>
          </cell>
          <cell r="Z102">
            <v>4699.75</v>
          </cell>
          <cell r="AA102">
            <v>15</v>
          </cell>
          <cell r="AB102">
            <v>9</v>
          </cell>
          <cell r="AC102">
            <v>0</v>
          </cell>
          <cell r="AD102">
            <v>0</v>
          </cell>
          <cell r="AE102">
            <v>2004</v>
          </cell>
          <cell r="AF102">
            <v>0</v>
          </cell>
          <cell r="AG102" t="e">
            <v>#REF!</v>
          </cell>
          <cell r="AH102" t="e">
            <v>#REF!</v>
          </cell>
          <cell r="AI102" t="e">
            <v>#REF!</v>
          </cell>
          <cell r="AJ102">
            <v>0</v>
          </cell>
          <cell r="AK102" t="e">
            <v>#REF!</v>
          </cell>
          <cell r="AL102" t="e">
            <v>#REF!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 t="e">
            <v>#REF!</v>
          </cell>
          <cell r="AR102" t="e">
            <v>#REF!</v>
          </cell>
          <cell r="AS102" t="e">
            <v>#REF!</v>
          </cell>
          <cell r="AT102" t="e">
            <v>#REF!</v>
          </cell>
          <cell r="AU102" t="e">
            <v>#REF!</v>
          </cell>
          <cell r="AV102">
            <v>0</v>
          </cell>
          <cell r="AW102" t="e">
            <v>#REF!</v>
          </cell>
          <cell r="AX102">
            <v>13490</v>
          </cell>
        </row>
        <row r="103">
          <cell r="D103" t="str">
            <v>A501</v>
          </cell>
          <cell r="E103" t="str">
            <v>Phạm Văn Xuyên</v>
          </cell>
          <cell r="F103" t="str">
            <v>EN</v>
          </cell>
          <cell r="G103" t="str">
            <v>Công Nhân</v>
          </cell>
          <cell r="H103" t="str">
            <v>T5/14</v>
          </cell>
          <cell r="I103">
            <v>34</v>
          </cell>
          <cell r="J103">
            <v>0</v>
          </cell>
          <cell r="K103" t="e">
            <v>#REF!</v>
          </cell>
          <cell r="L103">
            <v>3710</v>
          </cell>
          <cell r="M103">
            <v>124.55000000000001</v>
          </cell>
          <cell r="N103">
            <v>10</v>
          </cell>
          <cell r="O103">
            <v>1</v>
          </cell>
          <cell r="P103">
            <v>103</v>
          </cell>
          <cell r="Q103">
            <v>35</v>
          </cell>
          <cell r="R103">
            <v>149</v>
          </cell>
          <cell r="S103">
            <v>32</v>
          </cell>
          <cell r="T103">
            <v>496</v>
          </cell>
          <cell r="U103">
            <v>70</v>
          </cell>
          <cell r="V103">
            <v>0</v>
          </cell>
          <cell r="W103">
            <v>25549</v>
          </cell>
          <cell r="X103">
            <v>22191</v>
          </cell>
          <cell r="Y103">
            <v>47740</v>
          </cell>
          <cell r="Z103">
            <v>3834.55</v>
          </cell>
          <cell r="AA103">
            <v>10</v>
          </cell>
          <cell r="AB103">
            <v>1</v>
          </cell>
          <cell r="AC103">
            <v>0</v>
          </cell>
          <cell r="AD103">
            <v>0</v>
          </cell>
          <cell r="AE103">
            <v>1000</v>
          </cell>
          <cell r="AF103">
            <v>0</v>
          </cell>
          <cell r="AG103" t="e">
            <v>#REF!</v>
          </cell>
          <cell r="AH103" t="e">
            <v>#REF!</v>
          </cell>
          <cell r="AI103" t="e">
            <v>#REF!</v>
          </cell>
          <cell r="AJ103">
            <v>0</v>
          </cell>
          <cell r="AK103" t="e">
            <v>#REF!</v>
          </cell>
          <cell r="AL103" t="e">
            <v>#REF!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 t="e">
            <v>#REF!</v>
          </cell>
          <cell r="AR103" t="e">
            <v>#REF!</v>
          </cell>
          <cell r="AS103" t="e">
            <v>#REF!</v>
          </cell>
          <cell r="AT103" t="e">
            <v>#REF!</v>
          </cell>
          <cell r="AU103" t="e">
            <v>#REF!</v>
          </cell>
          <cell r="AV103">
            <v>0</v>
          </cell>
          <cell r="AW103" t="e">
            <v>#REF!</v>
          </cell>
          <cell r="AX103">
            <v>20096</v>
          </cell>
        </row>
        <row r="104">
          <cell r="D104" t="str">
            <v>A502</v>
          </cell>
          <cell r="E104" t="str">
            <v>Phạm Thị Ngọc Hân</v>
          </cell>
          <cell r="F104" t="str">
            <v>QCX</v>
          </cell>
          <cell r="G104" t="str">
            <v>Công Nhân</v>
          </cell>
          <cell r="H104" t="str">
            <v>T5/14</v>
          </cell>
          <cell r="I104">
            <v>34</v>
          </cell>
          <cell r="J104">
            <v>0</v>
          </cell>
          <cell r="K104" t="e">
            <v>#REF!</v>
          </cell>
          <cell r="L104">
            <v>4010</v>
          </cell>
          <cell r="M104">
            <v>622.75</v>
          </cell>
          <cell r="N104">
            <v>0</v>
          </cell>
          <cell r="O104">
            <v>2</v>
          </cell>
          <cell r="P104">
            <v>102</v>
          </cell>
          <cell r="Q104">
            <v>20</v>
          </cell>
          <cell r="R104">
            <v>124</v>
          </cell>
          <cell r="S104">
            <v>0</v>
          </cell>
          <cell r="T104">
            <v>304</v>
          </cell>
          <cell r="U104">
            <v>140</v>
          </cell>
          <cell r="V104">
            <v>0</v>
          </cell>
          <cell r="W104">
            <v>26527</v>
          </cell>
          <cell r="X104">
            <v>22048</v>
          </cell>
          <cell r="Y104">
            <v>48575</v>
          </cell>
          <cell r="Z104">
            <v>4632.75</v>
          </cell>
          <cell r="AA104">
            <v>19</v>
          </cell>
          <cell r="AB104">
            <v>3</v>
          </cell>
          <cell r="AC104">
            <v>0</v>
          </cell>
          <cell r="AD104">
            <v>0</v>
          </cell>
          <cell r="AE104">
            <v>1503</v>
          </cell>
          <cell r="AF104">
            <v>0</v>
          </cell>
          <cell r="AG104" t="e">
            <v>#REF!</v>
          </cell>
          <cell r="AH104" t="e">
            <v>#REF!</v>
          </cell>
          <cell r="AI104" t="e">
            <v>#REF!</v>
          </cell>
          <cell r="AJ104">
            <v>96</v>
          </cell>
          <cell r="AK104" t="e">
            <v>#REF!</v>
          </cell>
          <cell r="AL104" t="e">
            <v>#REF!</v>
          </cell>
          <cell r="AM104">
            <v>3</v>
          </cell>
          <cell r="AN104">
            <v>0</v>
          </cell>
          <cell r="AO104">
            <v>0</v>
          </cell>
          <cell r="AP104">
            <v>96</v>
          </cell>
          <cell r="AQ104" t="e">
            <v>#REF!</v>
          </cell>
          <cell r="AR104" t="e">
            <v>#REF!</v>
          </cell>
          <cell r="AS104" t="e">
            <v>#REF!</v>
          </cell>
          <cell r="AT104" t="e">
            <v>#REF!</v>
          </cell>
          <cell r="AU104" t="e">
            <v>#REF!</v>
          </cell>
          <cell r="AV104">
            <v>0</v>
          </cell>
          <cell r="AW104" t="e">
            <v>#REF!</v>
          </cell>
          <cell r="AX104">
            <v>19046</v>
          </cell>
        </row>
        <row r="105">
          <cell r="D105" t="str">
            <v>A504</v>
          </cell>
          <cell r="E105" t="str">
            <v>Hồ Quốc Thành</v>
          </cell>
          <cell r="F105" t="str">
            <v>EN</v>
          </cell>
          <cell r="G105" t="str">
            <v>QUANLY</v>
          </cell>
          <cell r="H105" t="str">
            <v>T5/14</v>
          </cell>
          <cell r="I105">
            <v>34</v>
          </cell>
          <cell r="J105">
            <v>0</v>
          </cell>
          <cell r="K105" t="e">
            <v>#REF!</v>
          </cell>
          <cell r="L105">
            <v>5910</v>
          </cell>
          <cell r="M105">
            <v>7465.25</v>
          </cell>
          <cell r="N105">
            <v>2</v>
          </cell>
          <cell r="O105">
            <v>1</v>
          </cell>
          <cell r="P105">
            <v>81</v>
          </cell>
          <cell r="Q105">
            <v>8</v>
          </cell>
          <cell r="R105">
            <v>92</v>
          </cell>
          <cell r="S105">
            <v>0</v>
          </cell>
          <cell r="T105">
            <v>160</v>
          </cell>
          <cell r="U105">
            <v>150</v>
          </cell>
          <cell r="V105">
            <v>0</v>
          </cell>
          <cell r="W105">
            <v>57613</v>
          </cell>
          <cell r="X105">
            <v>47680</v>
          </cell>
          <cell r="Y105">
            <v>105293</v>
          </cell>
          <cell r="Z105">
            <v>13375.25</v>
          </cell>
          <cell r="AA105">
            <v>6</v>
          </cell>
          <cell r="AB105">
            <v>15</v>
          </cell>
          <cell r="AC105">
            <v>0</v>
          </cell>
          <cell r="AD105">
            <v>0</v>
          </cell>
          <cell r="AE105">
            <v>1004</v>
          </cell>
          <cell r="AF105">
            <v>0</v>
          </cell>
          <cell r="AG105" t="e">
            <v>#REF!</v>
          </cell>
          <cell r="AH105" t="e">
            <v>#REF!</v>
          </cell>
          <cell r="AI105" t="e">
            <v>#REF!</v>
          </cell>
          <cell r="AJ105">
            <v>0</v>
          </cell>
          <cell r="AK105" t="e">
            <v>#REF!</v>
          </cell>
          <cell r="AL105" t="e">
            <v>#REF!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 t="e">
            <v>#REF!</v>
          </cell>
          <cell r="AR105" t="e">
            <v>#REF!</v>
          </cell>
          <cell r="AS105" t="e">
            <v>#REF!</v>
          </cell>
          <cell r="AT105" t="e">
            <v>#REF!</v>
          </cell>
          <cell r="AU105" t="e">
            <v>#REF!</v>
          </cell>
          <cell r="AV105">
            <v>0</v>
          </cell>
          <cell r="AW105" t="e">
            <v>#REF!</v>
          </cell>
          <cell r="AX105">
            <v>38392</v>
          </cell>
        </row>
        <row r="106">
          <cell r="D106" t="str">
            <v>A507</v>
          </cell>
          <cell r="E106" t="str">
            <v>Đào Tấn Trung</v>
          </cell>
          <cell r="F106" t="str">
            <v>QCX</v>
          </cell>
          <cell r="G106" t="str">
            <v>Công Nhân</v>
          </cell>
          <cell r="H106" t="str">
            <v>T5/14</v>
          </cell>
          <cell r="I106">
            <v>34</v>
          </cell>
          <cell r="J106">
            <v>0</v>
          </cell>
          <cell r="K106" t="e">
            <v>#REF!</v>
          </cell>
          <cell r="L106">
            <v>3910</v>
          </cell>
          <cell r="M106">
            <v>841</v>
          </cell>
          <cell r="N106">
            <v>0</v>
          </cell>
          <cell r="O106">
            <v>1</v>
          </cell>
          <cell r="P106">
            <v>55.5</v>
          </cell>
          <cell r="Q106">
            <v>0</v>
          </cell>
          <cell r="R106">
            <v>56.5</v>
          </cell>
          <cell r="S106">
            <v>0</v>
          </cell>
          <cell r="T106">
            <v>112</v>
          </cell>
          <cell r="U106">
            <v>70</v>
          </cell>
          <cell r="V106">
            <v>0</v>
          </cell>
          <cell r="W106">
            <v>12872</v>
          </cell>
          <cell r="X106">
            <v>9546</v>
          </cell>
          <cell r="Y106">
            <v>22418</v>
          </cell>
          <cell r="Z106">
            <v>4751</v>
          </cell>
          <cell r="AA106">
            <v>7</v>
          </cell>
          <cell r="AB106">
            <v>13</v>
          </cell>
          <cell r="AC106">
            <v>0</v>
          </cell>
          <cell r="AD106">
            <v>0</v>
          </cell>
          <cell r="AE106">
            <v>1500</v>
          </cell>
          <cell r="AF106">
            <v>0</v>
          </cell>
          <cell r="AG106" t="e">
            <v>#REF!</v>
          </cell>
          <cell r="AH106" t="e">
            <v>#REF!</v>
          </cell>
          <cell r="AI106" t="e">
            <v>#REF!</v>
          </cell>
          <cell r="AJ106">
            <v>0</v>
          </cell>
          <cell r="AK106" t="e">
            <v>#REF!</v>
          </cell>
          <cell r="AL106" t="e">
            <v>#REF!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 t="e">
            <v>#REF!</v>
          </cell>
          <cell r="AR106" t="e">
            <v>#REF!</v>
          </cell>
          <cell r="AS106" t="e">
            <v>#REF!</v>
          </cell>
          <cell r="AT106" t="e">
            <v>#REF!</v>
          </cell>
          <cell r="AU106" t="e">
            <v>#REF!</v>
          </cell>
          <cell r="AV106">
            <v>0</v>
          </cell>
          <cell r="AW106" t="e">
            <v>#REF!</v>
          </cell>
          <cell r="AX106">
            <v>8006</v>
          </cell>
        </row>
        <row r="107">
          <cell r="D107" t="str">
            <v>A508</v>
          </cell>
          <cell r="E107" t="str">
            <v>Đặng Thị Hôn</v>
          </cell>
          <cell r="F107" t="str">
            <v>CII.3</v>
          </cell>
          <cell r="G107" t="str">
            <v>Công Nhân</v>
          </cell>
          <cell r="H107" t="str">
            <v>T5/14</v>
          </cell>
          <cell r="I107">
            <v>34</v>
          </cell>
          <cell r="J107">
            <v>0</v>
          </cell>
          <cell r="K107" t="e">
            <v>#REF!</v>
          </cell>
          <cell r="L107">
            <v>3640</v>
          </cell>
          <cell r="M107">
            <v>91</v>
          </cell>
          <cell r="N107">
            <v>0</v>
          </cell>
          <cell r="O107">
            <v>3</v>
          </cell>
          <cell r="P107">
            <v>104</v>
          </cell>
          <cell r="Q107">
            <v>43</v>
          </cell>
          <cell r="R107">
            <v>150</v>
          </cell>
          <cell r="S107">
            <v>48</v>
          </cell>
          <cell r="T107">
            <v>320</v>
          </cell>
          <cell r="U107">
            <v>140</v>
          </cell>
          <cell r="V107">
            <v>0</v>
          </cell>
          <cell r="W107">
            <v>25039</v>
          </cell>
          <cell r="X107">
            <v>19553</v>
          </cell>
          <cell r="Y107">
            <v>44592</v>
          </cell>
          <cell r="Z107">
            <v>3731</v>
          </cell>
          <cell r="AA107">
            <v>20</v>
          </cell>
          <cell r="AB107">
            <v>1</v>
          </cell>
          <cell r="AC107">
            <v>0</v>
          </cell>
          <cell r="AD107">
            <v>0</v>
          </cell>
          <cell r="AE107">
            <v>1004</v>
          </cell>
          <cell r="AF107">
            <v>0</v>
          </cell>
          <cell r="AG107" t="e">
            <v>#REF!</v>
          </cell>
          <cell r="AH107" t="e">
            <v>#REF!</v>
          </cell>
          <cell r="AI107" t="e">
            <v>#REF!</v>
          </cell>
          <cell r="AJ107">
            <v>252</v>
          </cell>
          <cell r="AK107" t="e">
            <v>#REF!</v>
          </cell>
          <cell r="AL107" t="e">
            <v>#REF!</v>
          </cell>
          <cell r="AM107">
            <v>4</v>
          </cell>
          <cell r="AN107">
            <v>0</v>
          </cell>
          <cell r="AO107">
            <v>0</v>
          </cell>
          <cell r="AP107">
            <v>252</v>
          </cell>
          <cell r="AQ107" t="e">
            <v>#REF!</v>
          </cell>
          <cell r="AR107" t="e">
            <v>#REF!</v>
          </cell>
          <cell r="AS107" t="e">
            <v>#REF!</v>
          </cell>
          <cell r="AT107" t="e">
            <v>#REF!</v>
          </cell>
          <cell r="AU107" t="e">
            <v>#REF!</v>
          </cell>
          <cell r="AV107">
            <v>0</v>
          </cell>
          <cell r="AW107" t="e">
            <v>#REF!</v>
          </cell>
          <cell r="AX107">
            <v>15891</v>
          </cell>
        </row>
        <row r="108">
          <cell r="D108" t="str">
            <v>A510</v>
          </cell>
          <cell r="E108" t="str">
            <v>Nguyễn Ngọc Cần</v>
          </cell>
          <cell r="F108" t="str">
            <v>EN</v>
          </cell>
          <cell r="G108" t="str">
            <v>QUANLY</v>
          </cell>
          <cell r="H108" t="str">
            <v>T5/14</v>
          </cell>
          <cell r="I108">
            <v>34</v>
          </cell>
          <cell r="J108">
            <v>0</v>
          </cell>
          <cell r="K108" t="e">
            <v>#REF!</v>
          </cell>
          <cell r="L108">
            <v>4670</v>
          </cell>
          <cell r="M108">
            <v>3352.9389999999999</v>
          </cell>
          <cell r="N108">
            <v>17</v>
          </cell>
          <cell r="O108">
            <v>0</v>
          </cell>
          <cell r="P108">
            <v>116</v>
          </cell>
          <cell r="Q108">
            <v>36</v>
          </cell>
          <cell r="R108">
            <v>169</v>
          </cell>
          <cell r="S108">
            <v>48</v>
          </cell>
          <cell r="T108">
            <v>640</v>
          </cell>
          <cell r="U108">
            <v>150</v>
          </cell>
          <cell r="V108">
            <v>0</v>
          </cell>
          <cell r="W108">
            <v>60558</v>
          </cell>
          <cell r="X108">
            <v>66932</v>
          </cell>
          <cell r="Y108">
            <v>127490</v>
          </cell>
          <cell r="Z108">
            <v>8027.5390000000007</v>
          </cell>
          <cell r="AA108">
            <v>6</v>
          </cell>
          <cell r="AB108">
            <v>1</v>
          </cell>
          <cell r="AC108">
            <v>0</v>
          </cell>
          <cell r="AD108">
            <v>0</v>
          </cell>
          <cell r="AE108">
            <v>1005</v>
          </cell>
          <cell r="AF108">
            <v>0</v>
          </cell>
          <cell r="AG108" t="e">
            <v>#REF!</v>
          </cell>
          <cell r="AH108" t="e">
            <v>#REF!</v>
          </cell>
          <cell r="AI108" t="e">
            <v>#REF!</v>
          </cell>
          <cell r="AJ108">
            <v>0</v>
          </cell>
          <cell r="AK108" t="e">
            <v>#REF!</v>
          </cell>
          <cell r="AL108" t="e">
            <v>#REF!</v>
          </cell>
          <cell r="AM108">
            <v>5</v>
          </cell>
          <cell r="AN108">
            <v>0</v>
          </cell>
          <cell r="AO108">
            <v>0</v>
          </cell>
          <cell r="AP108">
            <v>0</v>
          </cell>
          <cell r="AQ108" t="e">
            <v>#REF!</v>
          </cell>
          <cell r="AR108" t="e">
            <v>#REF!</v>
          </cell>
          <cell r="AS108" t="e">
            <v>#REF!</v>
          </cell>
          <cell r="AT108" t="e">
            <v>#REF!</v>
          </cell>
          <cell r="AU108" t="e">
            <v>#REF!</v>
          </cell>
          <cell r="AV108">
            <v>0</v>
          </cell>
          <cell r="AW108" t="e">
            <v>#REF!</v>
          </cell>
          <cell r="AX108">
            <v>58686</v>
          </cell>
        </row>
        <row r="109">
          <cell r="D109" t="str">
            <v>A514</v>
          </cell>
          <cell r="E109" t="str">
            <v>Đỗ Thị Kim Pho</v>
          </cell>
          <cell r="F109" t="str">
            <v>PHOI</v>
          </cell>
          <cell r="G109" t="str">
            <v>Công Nhân</v>
          </cell>
          <cell r="H109" t="str">
            <v>T5/14</v>
          </cell>
          <cell r="I109">
            <v>34</v>
          </cell>
          <cell r="J109">
            <v>0</v>
          </cell>
          <cell r="K109" t="e">
            <v>#REF!</v>
          </cell>
          <cell r="L109">
            <v>3710</v>
          </cell>
          <cell r="M109">
            <v>103.35000000000001</v>
          </cell>
          <cell r="N109">
            <v>10</v>
          </cell>
          <cell r="O109">
            <v>1</v>
          </cell>
          <cell r="P109">
            <v>142.5</v>
          </cell>
          <cell r="Q109">
            <v>36</v>
          </cell>
          <cell r="R109">
            <v>189.5</v>
          </cell>
          <cell r="S109">
            <v>48</v>
          </cell>
          <cell r="T109">
            <v>496</v>
          </cell>
          <cell r="U109">
            <v>140</v>
          </cell>
          <cell r="V109">
            <v>0</v>
          </cell>
          <cell r="W109">
            <v>32802</v>
          </cell>
          <cell r="X109">
            <v>26199</v>
          </cell>
          <cell r="Y109">
            <v>59001</v>
          </cell>
          <cell r="Z109">
            <v>3813.35</v>
          </cell>
          <cell r="AA109">
            <v>11</v>
          </cell>
          <cell r="AB109">
            <v>0.5</v>
          </cell>
          <cell r="AC109">
            <v>0</v>
          </cell>
          <cell r="AD109">
            <v>0</v>
          </cell>
          <cell r="AE109">
            <v>1000.5</v>
          </cell>
          <cell r="AF109">
            <v>0</v>
          </cell>
          <cell r="AG109" t="e">
            <v>#REF!</v>
          </cell>
          <cell r="AH109" t="e">
            <v>#REF!</v>
          </cell>
          <cell r="AI109" t="e">
            <v>#REF!</v>
          </cell>
          <cell r="AJ109">
            <v>0</v>
          </cell>
          <cell r="AK109" t="e">
            <v>#REF!</v>
          </cell>
          <cell r="AL109" t="e">
            <v>#REF!</v>
          </cell>
          <cell r="AM109">
            <v>0.5</v>
          </cell>
          <cell r="AN109">
            <v>0</v>
          </cell>
          <cell r="AO109">
            <v>0</v>
          </cell>
          <cell r="AP109">
            <v>0</v>
          </cell>
          <cell r="AQ109" t="e">
            <v>#REF!</v>
          </cell>
          <cell r="AR109" t="e">
            <v>#REF!</v>
          </cell>
          <cell r="AS109" t="e">
            <v>#REF!</v>
          </cell>
          <cell r="AT109" t="e">
            <v>#REF!</v>
          </cell>
          <cell r="AU109" t="e">
            <v>#REF!</v>
          </cell>
          <cell r="AV109">
            <v>0</v>
          </cell>
          <cell r="AW109" t="e">
            <v>#REF!</v>
          </cell>
          <cell r="AX109">
            <v>22456</v>
          </cell>
        </row>
        <row r="110">
          <cell r="D110" t="str">
            <v>A515</v>
          </cell>
          <cell r="E110" t="str">
            <v>Lưu Cẩm Hồng</v>
          </cell>
          <cell r="F110" t="str">
            <v>PHOI</v>
          </cell>
          <cell r="G110" t="str">
            <v>Công Nhân</v>
          </cell>
          <cell r="H110" t="str">
            <v>T5/14</v>
          </cell>
          <cell r="I110">
            <v>34</v>
          </cell>
          <cell r="J110">
            <v>0</v>
          </cell>
          <cell r="K110" t="e">
            <v>#REF!</v>
          </cell>
          <cell r="L110">
            <v>3710</v>
          </cell>
          <cell r="M110">
            <v>103.35000000000001</v>
          </cell>
          <cell r="N110">
            <v>7</v>
          </cell>
          <cell r="O110">
            <v>2</v>
          </cell>
          <cell r="P110">
            <v>144</v>
          </cell>
          <cell r="Q110">
            <v>48</v>
          </cell>
          <cell r="R110">
            <v>201</v>
          </cell>
          <cell r="S110">
            <v>64</v>
          </cell>
          <cell r="T110">
            <v>464</v>
          </cell>
          <cell r="U110">
            <v>140</v>
          </cell>
          <cell r="V110">
            <v>0</v>
          </cell>
          <cell r="W110">
            <v>34490</v>
          </cell>
          <cell r="X110">
            <v>25493</v>
          </cell>
          <cell r="Y110">
            <v>59983</v>
          </cell>
          <cell r="Z110">
            <v>3813.35</v>
          </cell>
          <cell r="AA110">
            <v>14</v>
          </cell>
          <cell r="AB110">
            <v>0</v>
          </cell>
          <cell r="AC110">
            <v>0</v>
          </cell>
          <cell r="AD110">
            <v>0</v>
          </cell>
          <cell r="AE110">
            <v>1002</v>
          </cell>
          <cell r="AF110">
            <v>0</v>
          </cell>
          <cell r="AG110" t="e">
            <v>#REF!</v>
          </cell>
          <cell r="AH110" t="e">
            <v>#REF!</v>
          </cell>
          <cell r="AI110" t="e">
            <v>#REF!</v>
          </cell>
          <cell r="AJ110">
            <v>0</v>
          </cell>
          <cell r="AK110" t="e">
            <v>#REF!</v>
          </cell>
          <cell r="AL110" t="e">
            <v>#REF!</v>
          </cell>
          <cell r="AM110">
            <v>2</v>
          </cell>
          <cell r="AN110">
            <v>0</v>
          </cell>
          <cell r="AO110">
            <v>0</v>
          </cell>
          <cell r="AP110">
            <v>0</v>
          </cell>
          <cell r="AQ110" t="e">
            <v>#REF!</v>
          </cell>
          <cell r="AR110" t="e">
            <v>#REF!</v>
          </cell>
          <cell r="AS110" t="e">
            <v>#REF!</v>
          </cell>
          <cell r="AT110" t="e">
            <v>#REF!</v>
          </cell>
          <cell r="AU110" t="e">
            <v>#REF!</v>
          </cell>
          <cell r="AV110">
            <v>0</v>
          </cell>
          <cell r="AW110" t="e">
            <v>#REF!</v>
          </cell>
          <cell r="AX110">
            <v>21327</v>
          </cell>
        </row>
        <row r="111">
          <cell r="D111" t="str">
            <v>A518</v>
          </cell>
          <cell r="E111" t="str">
            <v>Trần Thị Thắm</v>
          </cell>
          <cell r="F111" t="str">
            <v>QCE</v>
          </cell>
          <cell r="G111" t="str">
            <v>Công Nhân</v>
          </cell>
          <cell r="H111" t="str">
            <v>T5/14</v>
          </cell>
          <cell r="I111">
            <v>34</v>
          </cell>
          <cell r="J111">
            <v>0</v>
          </cell>
          <cell r="K111" t="e">
            <v>#REF!</v>
          </cell>
          <cell r="L111">
            <v>3710</v>
          </cell>
          <cell r="M111">
            <v>304.75</v>
          </cell>
          <cell r="N111">
            <v>8</v>
          </cell>
          <cell r="O111">
            <v>2</v>
          </cell>
          <cell r="P111">
            <v>95</v>
          </cell>
          <cell r="Q111">
            <v>33</v>
          </cell>
          <cell r="R111">
            <v>138</v>
          </cell>
          <cell r="S111">
            <v>16</v>
          </cell>
          <cell r="T111">
            <v>416</v>
          </cell>
          <cell r="U111">
            <v>70</v>
          </cell>
          <cell r="V111">
            <v>0</v>
          </cell>
          <cell r="W111">
            <v>24758</v>
          </cell>
          <cell r="X111">
            <v>19814</v>
          </cell>
          <cell r="Y111">
            <v>44572</v>
          </cell>
          <cell r="Z111">
            <v>4014.75</v>
          </cell>
          <cell r="AA111">
            <v>10</v>
          </cell>
          <cell r="AB111">
            <v>1</v>
          </cell>
          <cell r="AC111">
            <v>0</v>
          </cell>
          <cell r="AD111">
            <v>0</v>
          </cell>
          <cell r="AE111">
            <v>1501.5</v>
          </cell>
          <cell r="AF111">
            <v>0</v>
          </cell>
          <cell r="AG111" t="e">
            <v>#REF!</v>
          </cell>
          <cell r="AH111" t="e">
            <v>#REF!</v>
          </cell>
          <cell r="AI111" t="e">
            <v>#REF!</v>
          </cell>
          <cell r="AJ111">
            <v>0</v>
          </cell>
          <cell r="AK111" t="e">
            <v>#REF!</v>
          </cell>
          <cell r="AL111" t="e">
            <v>#REF!</v>
          </cell>
          <cell r="AM111">
            <v>1.5</v>
          </cell>
          <cell r="AN111">
            <v>0</v>
          </cell>
          <cell r="AO111">
            <v>0</v>
          </cell>
          <cell r="AP111">
            <v>0</v>
          </cell>
          <cell r="AQ111" t="e">
            <v>#REF!</v>
          </cell>
          <cell r="AR111" t="e">
            <v>#REF!</v>
          </cell>
          <cell r="AS111" t="e">
            <v>#REF!</v>
          </cell>
          <cell r="AT111" t="e">
            <v>#REF!</v>
          </cell>
          <cell r="AU111" t="e">
            <v>#REF!</v>
          </cell>
          <cell r="AV111">
            <v>0</v>
          </cell>
          <cell r="AW111" t="e">
            <v>#REF!</v>
          </cell>
          <cell r="AX111">
            <v>18066</v>
          </cell>
        </row>
        <row r="112">
          <cell r="D112" t="str">
            <v>A524</v>
          </cell>
          <cell r="E112" t="str">
            <v>Phạm Huỳnh Tân Long</v>
          </cell>
          <cell r="F112" t="str">
            <v>EN</v>
          </cell>
          <cell r="G112" t="str">
            <v>Công Nhân</v>
          </cell>
          <cell r="H112" t="str">
            <v>T6/14</v>
          </cell>
          <cell r="I112">
            <v>33</v>
          </cell>
          <cell r="J112">
            <v>0</v>
          </cell>
          <cell r="K112" t="e">
            <v>#REF!</v>
          </cell>
          <cell r="L112">
            <v>3710</v>
          </cell>
          <cell r="M112">
            <v>124.55000000000001</v>
          </cell>
          <cell r="N112">
            <v>15</v>
          </cell>
          <cell r="O112">
            <v>0</v>
          </cell>
          <cell r="P112">
            <v>116</v>
          </cell>
          <cell r="Q112">
            <v>20</v>
          </cell>
          <cell r="R112">
            <v>151</v>
          </cell>
          <cell r="S112">
            <v>16</v>
          </cell>
          <cell r="T112">
            <v>608</v>
          </cell>
          <cell r="U112">
            <v>70</v>
          </cell>
          <cell r="V112">
            <v>0</v>
          </cell>
          <cell r="W112">
            <v>26387</v>
          </cell>
          <cell r="X112">
            <v>25741</v>
          </cell>
          <cell r="Y112">
            <v>52128</v>
          </cell>
          <cell r="Z112">
            <v>3834.55</v>
          </cell>
          <cell r="AA112">
            <v>8</v>
          </cell>
          <cell r="AB112">
            <v>1</v>
          </cell>
          <cell r="AC112">
            <v>0</v>
          </cell>
          <cell r="AD112">
            <v>0</v>
          </cell>
          <cell r="AE112">
            <v>1000.5</v>
          </cell>
          <cell r="AF112">
            <v>0</v>
          </cell>
          <cell r="AG112" t="e">
            <v>#REF!</v>
          </cell>
          <cell r="AH112" t="e">
            <v>#REF!</v>
          </cell>
          <cell r="AI112" t="e">
            <v>#REF!</v>
          </cell>
          <cell r="AJ112">
            <v>0</v>
          </cell>
          <cell r="AK112" t="e">
            <v>#REF!</v>
          </cell>
          <cell r="AL112" t="e">
            <v>#REF!</v>
          </cell>
          <cell r="AM112">
            <v>0.5</v>
          </cell>
          <cell r="AN112">
            <v>0</v>
          </cell>
          <cell r="AO112">
            <v>0</v>
          </cell>
          <cell r="AP112">
            <v>0</v>
          </cell>
          <cell r="AQ112" t="e">
            <v>#REF!</v>
          </cell>
          <cell r="AR112" t="e">
            <v>#REF!</v>
          </cell>
          <cell r="AS112" t="e">
            <v>#REF!</v>
          </cell>
          <cell r="AT112" t="e">
            <v>#REF!</v>
          </cell>
          <cell r="AU112" t="e">
            <v>#REF!</v>
          </cell>
          <cell r="AV112">
            <v>0</v>
          </cell>
          <cell r="AW112" t="e">
            <v>#REF!</v>
          </cell>
          <cell r="AX112">
            <v>24072</v>
          </cell>
        </row>
        <row r="113">
          <cell r="D113" t="str">
            <v>A525</v>
          </cell>
          <cell r="E113" t="str">
            <v>Dương Văn Vũ Hoài Phong</v>
          </cell>
          <cell r="F113" t="str">
            <v>KHUON</v>
          </cell>
          <cell r="G113" t="str">
            <v>Công Nhân</v>
          </cell>
          <cell r="H113" t="str">
            <v>T6/14</v>
          </cell>
          <cell r="I113">
            <v>33</v>
          </cell>
          <cell r="J113">
            <v>0</v>
          </cell>
          <cell r="K113" t="e">
            <v>#REF!</v>
          </cell>
          <cell r="L113">
            <v>4240</v>
          </cell>
          <cell r="M113">
            <v>1260</v>
          </cell>
          <cell r="N113">
            <v>0</v>
          </cell>
          <cell r="O113">
            <v>2</v>
          </cell>
          <cell r="P113">
            <v>94.5</v>
          </cell>
          <cell r="Q113">
            <v>34</v>
          </cell>
          <cell r="R113">
            <v>130.5</v>
          </cell>
          <cell r="S113">
            <v>32</v>
          </cell>
          <cell r="T113">
            <v>256</v>
          </cell>
          <cell r="U113">
            <v>70</v>
          </cell>
          <cell r="V113">
            <v>0</v>
          </cell>
          <cell r="W113">
            <v>32358</v>
          </cell>
          <cell r="X113">
            <v>19606</v>
          </cell>
          <cell r="Y113">
            <v>51964</v>
          </cell>
          <cell r="Z113">
            <v>5500</v>
          </cell>
          <cell r="AA113">
            <v>16</v>
          </cell>
          <cell r="AB113">
            <v>4.5</v>
          </cell>
          <cell r="AC113">
            <v>0</v>
          </cell>
          <cell r="AD113">
            <v>0</v>
          </cell>
          <cell r="AE113">
            <v>2001</v>
          </cell>
          <cell r="AF113">
            <v>0</v>
          </cell>
          <cell r="AG113" t="e">
            <v>#REF!</v>
          </cell>
          <cell r="AH113" t="e">
            <v>#REF!</v>
          </cell>
          <cell r="AI113" t="e">
            <v>#REF!</v>
          </cell>
          <cell r="AJ113">
            <v>700</v>
          </cell>
          <cell r="AK113" t="e">
            <v>#REF!</v>
          </cell>
          <cell r="AL113" t="e">
            <v>#REF!</v>
          </cell>
          <cell r="AM113">
            <v>1</v>
          </cell>
          <cell r="AN113">
            <v>0</v>
          </cell>
          <cell r="AO113">
            <v>0</v>
          </cell>
          <cell r="AP113">
            <v>700</v>
          </cell>
          <cell r="AQ113" t="e">
            <v>#REF!</v>
          </cell>
          <cell r="AR113" t="e">
            <v>#REF!</v>
          </cell>
          <cell r="AS113" t="e">
            <v>#REF!</v>
          </cell>
          <cell r="AT113" t="e">
            <v>#REF!</v>
          </cell>
          <cell r="AU113" t="e">
            <v>#REF!</v>
          </cell>
          <cell r="AV113">
            <v>0</v>
          </cell>
          <cell r="AW113" t="e">
            <v>#REF!</v>
          </cell>
          <cell r="AX113">
            <v>16602</v>
          </cell>
        </row>
        <row r="114">
          <cell r="D114" t="str">
            <v>A529</v>
          </cell>
          <cell r="E114" t="str">
            <v>Võ Minh Tâm</v>
          </cell>
          <cell r="F114" t="str">
            <v>EN</v>
          </cell>
          <cell r="G114" t="str">
            <v>QUANLY</v>
          </cell>
          <cell r="H114" t="str">
            <v>T6/14</v>
          </cell>
          <cell r="I114">
            <v>33</v>
          </cell>
          <cell r="J114">
            <v>0</v>
          </cell>
          <cell r="K114" t="e">
            <v>#REF!</v>
          </cell>
          <cell r="L114">
            <v>3710</v>
          </cell>
          <cell r="M114">
            <v>548.55000000000007</v>
          </cell>
          <cell r="N114">
            <v>8</v>
          </cell>
          <cell r="O114">
            <v>3</v>
          </cell>
          <cell r="P114">
            <v>114</v>
          </cell>
          <cell r="Q114">
            <v>20</v>
          </cell>
          <cell r="R114">
            <v>145</v>
          </cell>
          <cell r="S114">
            <v>16</v>
          </cell>
          <cell r="T114">
            <v>464</v>
          </cell>
          <cell r="U114">
            <v>300</v>
          </cell>
          <cell r="V114">
            <v>0</v>
          </cell>
          <cell r="W114">
            <v>28264</v>
          </cell>
          <cell r="X114">
            <v>36513</v>
          </cell>
          <cell r="Y114">
            <v>64777</v>
          </cell>
          <cell r="Z114">
            <v>4258.55</v>
          </cell>
          <cell r="AA114">
            <v>13</v>
          </cell>
          <cell r="AB114">
            <v>0</v>
          </cell>
          <cell r="AC114">
            <v>0</v>
          </cell>
          <cell r="AD114">
            <v>0</v>
          </cell>
          <cell r="AE114">
            <v>2006.5</v>
          </cell>
          <cell r="AF114">
            <v>0</v>
          </cell>
          <cell r="AG114" t="e">
            <v>#REF!</v>
          </cell>
          <cell r="AH114" t="e">
            <v>#REF!</v>
          </cell>
          <cell r="AI114" t="e">
            <v>#REF!</v>
          </cell>
          <cell r="AJ114">
            <v>0</v>
          </cell>
          <cell r="AK114" t="e">
            <v>#REF!</v>
          </cell>
          <cell r="AL114" t="e">
            <v>#REF!</v>
          </cell>
          <cell r="AM114">
            <v>6.5</v>
          </cell>
          <cell r="AN114">
            <v>0</v>
          </cell>
          <cell r="AO114">
            <v>0</v>
          </cell>
          <cell r="AP114">
            <v>0</v>
          </cell>
          <cell r="AQ114" t="e">
            <v>#REF!</v>
          </cell>
          <cell r="AR114" t="e">
            <v>#REF!</v>
          </cell>
          <cell r="AS114" t="e">
            <v>#REF!</v>
          </cell>
          <cell r="AT114" t="e">
            <v>#REF!</v>
          </cell>
          <cell r="AU114" t="e">
            <v>#REF!</v>
          </cell>
          <cell r="AV114">
            <v>0</v>
          </cell>
          <cell r="AW114" t="e">
            <v>#REF!</v>
          </cell>
          <cell r="AX114">
            <v>30125</v>
          </cell>
        </row>
        <row r="115">
          <cell r="D115" t="str">
            <v>A534</v>
          </cell>
          <cell r="E115" t="str">
            <v>Nguyễn Cát Viên</v>
          </cell>
          <cell r="F115" t="str">
            <v>GIÁN TIẾP</v>
          </cell>
          <cell r="G115" t="str">
            <v>QUANLY</v>
          </cell>
          <cell r="H115" t="str">
            <v>T6/14</v>
          </cell>
          <cell r="I115">
            <v>33</v>
          </cell>
          <cell r="J115">
            <v>0</v>
          </cell>
          <cell r="K115" t="e">
            <v>#REF!</v>
          </cell>
          <cell r="L115">
            <v>7420</v>
          </cell>
          <cell r="M115">
            <v>21912.712500000001</v>
          </cell>
          <cell r="N115">
            <v>0</v>
          </cell>
          <cell r="O115">
            <v>1</v>
          </cell>
          <cell r="P115">
            <v>21.5</v>
          </cell>
          <cell r="Q115">
            <v>0</v>
          </cell>
          <cell r="R115">
            <v>22.5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31451</v>
          </cell>
          <cell r="X115">
            <v>0</v>
          </cell>
          <cell r="Y115">
            <v>31451</v>
          </cell>
          <cell r="Z115">
            <v>29336.212500000001</v>
          </cell>
          <cell r="AA115">
            <v>0</v>
          </cell>
          <cell r="AB115">
            <v>20.5</v>
          </cell>
          <cell r="AC115">
            <v>0</v>
          </cell>
          <cell r="AD115">
            <v>0</v>
          </cell>
          <cell r="AE115">
            <v>0.5</v>
          </cell>
          <cell r="AF115">
            <v>0</v>
          </cell>
          <cell r="AG115" t="e">
            <v>#REF!</v>
          </cell>
          <cell r="AH115" t="e">
            <v>#REF!</v>
          </cell>
          <cell r="AI115" t="e">
            <v>#REF!</v>
          </cell>
          <cell r="AJ115">
            <v>0</v>
          </cell>
          <cell r="AK115" t="e">
            <v>#REF!</v>
          </cell>
          <cell r="AL115" t="e">
            <v>#REF!</v>
          </cell>
          <cell r="AM115">
            <v>0.5</v>
          </cell>
          <cell r="AN115">
            <v>0</v>
          </cell>
          <cell r="AO115">
            <v>0</v>
          </cell>
          <cell r="AP115">
            <v>0</v>
          </cell>
          <cell r="AQ115" t="e">
            <v>#REF!</v>
          </cell>
          <cell r="AR115" t="e">
            <v>#REF!</v>
          </cell>
          <cell r="AS115" t="e">
            <v>#REF!</v>
          </cell>
          <cell r="AT115" t="e">
            <v>#REF!</v>
          </cell>
          <cell r="AU115" t="e">
            <v>#REF!</v>
          </cell>
          <cell r="AV115">
            <v>0</v>
          </cell>
          <cell r="AW115" t="e">
            <v>#REF!</v>
          </cell>
          <cell r="AX115">
            <v>0</v>
          </cell>
        </row>
        <row r="116">
          <cell r="D116" t="str">
            <v>A538</v>
          </cell>
          <cell r="E116" t="str">
            <v>Lê Bảo Trung</v>
          </cell>
          <cell r="F116" t="str">
            <v>CII.3</v>
          </cell>
          <cell r="G116" t="str">
            <v>QUANLY</v>
          </cell>
          <cell r="H116" t="str">
            <v>T7/14</v>
          </cell>
          <cell r="I116">
            <v>32</v>
          </cell>
          <cell r="J116">
            <v>0</v>
          </cell>
          <cell r="K116" t="e">
            <v>#REF!</v>
          </cell>
          <cell r="L116">
            <v>5170</v>
          </cell>
          <cell r="M116">
            <v>4195.6350000000002</v>
          </cell>
          <cell r="N116">
            <v>0</v>
          </cell>
          <cell r="O116">
            <v>3.5</v>
          </cell>
          <cell r="P116">
            <v>33.5</v>
          </cell>
          <cell r="Q116">
            <v>16</v>
          </cell>
          <cell r="R116">
            <v>53</v>
          </cell>
          <cell r="S116">
            <v>0</v>
          </cell>
          <cell r="T116">
            <v>0</v>
          </cell>
          <cell r="U116">
            <v>300</v>
          </cell>
          <cell r="V116">
            <v>0</v>
          </cell>
          <cell r="W116">
            <v>21870</v>
          </cell>
          <cell r="X116">
            <v>39023</v>
          </cell>
          <cell r="Y116">
            <v>60893</v>
          </cell>
          <cell r="Z116">
            <v>9368.4350000000013</v>
          </cell>
          <cell r="AA116">
            <v>0</v>
          </cell>
          <cell r="AB116">
            <v>20.5</v>
          </cell>
          <cell r="AC116">
            <v>0</v>
          </cell>
          <cell r="AD116">
            <v>0</v>
          </cell>
          <cell r="AE116">
            <v>1003</v>
          </cell>
          <cell r="AF116">
            <v>0</v>
          </cell>
          <cell r="AG116" t="e">
            <v>#REF!</v>
          </cell>
          <cell r="AH116" t="e">
            <v>#REF!</v>
          </cell>
          <cell r="AI116" t="e">
            <v>#REF!</v>
          </cell>
          <cell r="AJ116">
            <v>0</v>
          </cell>
          <cell r="AK116" t="e">
            <v>#REF!</v>
          </cell>
          <cell r="AL116" t="e">
            <v>#REF!</v>
          </cell>
          <cell r="AM116">
            <v>3</v>
          </cell>
          <cell r="AN116">
            <v>0</v>
          </cell>
          <cell r="AO116">
            <v>0</v>
          </cell>
          <cell r="AP116">
            <v>0</v>
          </cell>
          <cell r="AQ116" t="e">
            <v>#REF!</v>
          </cell>
          <cell r="AR116" t="e">
            <v>#REF!</v>
          </cell>
          <cell r="AS116" t="e">
            <v>#REF!</v>
          </cell>
          <cell r="AT116" t="e">
            <v>#REF!</v>
          </cell>
          <cell r="AU116" t="e">
            <v>#REF!</v>
          </cell>
          <cell r="AV116">
            <v>0</v>
          </cell>
          <cell r="AW116" t="e">
            <v>#REF!</v>
          </cell>
          <cell r="AX116">
            <v>26016</v>
          </cell>
        </row>
        <row r="117">
          <cell r="D117" t="str">
            <v>A542</v>
          </cell>
          <cell r="E117" t="str">
            <v>Tăng Mộc Nguyên</v>
          </cell>
          <cell r="F117" t="str">
            <v>EN</v>
          </cell>
          <cell r="G117" t="str">
            <v>QUANLY</v>
          </cell>
          <cell r="H117" t="str">
            <v>T7/14</v>
          </cell>
          <cell r="I117">
            <v>32</v>
          </cell>
          <cell r="J117">
            <v>0</v>
          </cell>
          <cell r="K117" t="e">
            <v>#REF!</v>
          </cell>
          <cell r="L117">
            <v>4670</v>
          </cell>
          <cell r="M117">
            <v>3291.0350000000003</v>
          </cell>
          <cell r="N117">
            <v>13</v>
          </cell>
          <cell r="O117">
            <v>2</v>
          </cell>
          <cell r="P117">
            <v>108</v>
          </cell>
          <cell r="Q117">
            <v>24</v>
          </cell>
          <cell r="R117">
            <v>147</v>
          </cell>
          <cell r="S117">
            <v>32</v>
          </cell>
          <cell r="T117">
            <v>544</v>
          </cell>
          <cell r="U117">
            <v>150</v>
          </cell>
          <cell r="V117">
            <v>0</v>
          </cell>
          <cell r="W117">
            <v>52897</v>
          </cell>
          <cell r="X117">
            <v>58455</v>
          </cell>
          <cell r="Y117">
            <v>111352</v>
          </cell>
          <cell r="Z117">
            <v>7965.6350000000002</v>
          </cell>
          <cell r="AA117">
            <v>8</v>
          </cell>
          <cell r="AB117">
            <v>1</v>
          </cell>
          <cell r="AC117">
            <v>0</v>
          </cell>
          <cell r="AD117">
            <v>0</v>
          </cell>
          <cell r="AE117">
            <v>1002</v>
          </cell>
          <cell r="AF117">
            <v>0</v>
          </cell>
          <cell r="AG117" t="e">
            <v>#REF!</v>
          </cell>
          <cell r="AH117" t="e">
            <v>#REF!</v>
          </cell>
          <cell r="AI117" t="e">
            <v>#REF!</v>
          </cell>
          <cell r="AJ117">
            <v>0</v>
          </cell>
          <cell r="AK117" t="e">
            <v>#REF!</v>
          </cell>
          <cell r="AL117" t="e">
            <v>#REF!</v>
          </cell>
          <cell r="AM117">
            <v>2</v>
          </cell>
          <cell r="AN117">
            <v>0</v>
          </cell>
          <cell r="AO117">
            <v>0</v>
          </cell>
          <cell r="AP117">
            <v>0</v>
          </cell>
          <cell r="AQ117" t="e">
            <v>#REF!</v>
          </cell>
          <cell r="AR117" t="e">
            <v>#REF!</v>
          </cell>
          <cell r="AS117" t="e">
            <v>#REF!</v>
          </cell>
          <cell r="AT117" t="e">
            <v>#REF!</v>
          </cell>
          <cell r="AU117" t="e">
            <v>#REF!</v>
          </cell>
          <cell r="AV117">
            <v>0</v>
          </cell>
          <cell r="AW117" t="e">
            <v>#REF!</v>
          </cell>
          <cell r="AX117">
            <v>51157</v>
          </cell>
        </row>
        <row r="118">
          <cell r="D118" t="str">
            <v>A550</v>
          </cell>
          <cell r="E118" t="str">
            <v>Trần Hữu Phước</v>
          </cell>
          <cell r="F118" t="str">
            <v>SON</v>
          </cell>
          <cell r="G118" t="str">
            <v>Công nhân</v>
          </cell>
          <cell r="H118" t="str">
            <v>T8/14</v>
          </cell>
          <cell r="I118">
            <v>31</v>
          </cell>
          <cell r="J118">
            <v>0</v>
          </cell>
          <cell r="K118" t="e">
            <v>#REF!</v>
          </cell>
          <cell r="L118">
            <v>3710</v>
          </cell>
          <cell r="M118">
            <v>2997.55</v>
          </cell>
          <cell r="N118">
            <v>0</v>
          </cell>
          <cell r="O118">
            <v>1</v>
          </cell>
          <cell r="P118">
            <v>61</v>
          </cell>
          <cell r="Q118">
            <v>29</v>
          </cell>
          <cell r="R118">
            <v>91</v>
          </cell>
          <cell r="S118">
            <v>16</v>
          </cell>
          <cell r="T118">
            <v>128</v>
          </cell>
          <cell r="U118">
            <v>70</v>
          </cell>
          <cell r="V118">
            <v>0</v>
          </cell>
          <cell r="W118">
            <v>27153</v>
          </cell>
          <cell r="X118">
            <v>15216</v>
          </cell>
          <cell r="Y118">
            <v>42369</v>
          </cell>
          <cell r="Z118">
            <v>6707.55</v>
          </cell>
          <cell r="AA118">
            <v>8</v>
          </cell>
          <cell r="AB118">
            <v>13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 t="e">
            <v>#REF!</v>
          </cell>
          <cell r="AH118" t="e">
            <v>#REF!</v>
          </cell>
          <cell r="AI118" t="e">
            <v>#REF!</v>
          </cell>
          <cell r="AJ118">
            <v>0</v>
          </cell>
          <cell r="AK118" t="e">
            <v>#REF!</v>
          </cell>
          <cell r="AL118" t="e">
            <v>#REF!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 t="e">
            <v>#REF!</v>
          </cell>
          <cell r="AR118" t="e">
            <v>#REF!</v>
          </cell>
          <cell r="AS118" t="e">
            <v>#REF!</v>
          </cell>
          <cell r="AT118" t="e">
            <v>#REF!</v>
          </cell>
          <cell r="AU118" t="e">
            <v>#REF!</v>
          </cell>
          <cell r="AV118">
            <v>0</v>
          </cell>
          <cell r="AW118" t="e">
            <v>#REF!</v>
          </cell>
          <cell r="AX118">
            <v>12297</v>
          </cell>
        </row>
        <row r="119">
          <cell r="D119" t="str">
            <v>A551</v>
          </cell>
          <cell r="E119" t="str">
            <v>Nguyễn Trung Thành</v>
          </cell>
          <cell r="F119" t="str">
            <v>GIÁN TIẾP</v>
          </cell>
          <cell r="G119" t="str">
            <v>QUANLY</v>
          </cell>
          <cell r="H119" t="str">
            <v>T7/14</v>
          </cell>
          <cell r="I119">
            <v>32</v>
          </cell>
          <cell r="J119">
            <v>0</v>
          </cell>
          <cell r="K119" t="e">
            <v>#REF!</v>
          </cell>
          <cell r="L119">
            <v>5170</v>
          </cell>
          <cell r="M119">
            <v>4028</v>
          </cell>
          <cell r="N119">
            <v>0</v>
          </cell>
          <cell r="O119">
            <v>1</v>
          </cell>
          <cell r="P119">
            <v>20.5</v>
          </cell>
          <cell r="Q119">
            <v>0</v>
          </cell>
          <cell r="R119">
            <v>21.5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9419</v>
          </cell>
          <cell r="X119">
            <v>0</v>
          </cell>
          <cell r="Y119">
            <v>9419</v>
          </cell>
          <cell r="Z119">
            <v>9200.7999999999993</v>
          </cell>
          <cell r="AA119">
            <v>0</v>
          </cell>
          <cell r="AB119">
            <v>19.5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 t="e">
            <v>#REF!</v>
          </cell>
          <cell r="AH119" t="e">
            <v>#REF!</v>
          </cell>
          <cell r="AI119" t="e">
            <v>#REF!</v>
          </cell>
          <cell r="AJ119">
            <v>0</v>
          </cell>
          <cell r="AK119" t="e">
            <v>#REF!</v>
          </cell>
          <cell r="AL119" t="e">
            <v>#REF!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 t="e">
            <v>#REF!</v>
          </cell>
          <cell r="AR119" t="e">
            <v>#REF!</v>
          </cell>
          <cell r="AS119" t="e">
            <v>#REF!</v>
          </cell>
          <cell r="AT119" t="e">
            <v>#REF!</v>
          </cell>
          <cell r="AU119" t="e">
            <v>#REF!</v>
          </cell>
          <cell r="AV119">
            <v>0</v>
          </cell>
          <cell r="AW119" t="e">
            <v>#REF!</v>
          </cell>
          <cell r="AX119">
            <v>0</v>
          </cell>
        </row>
        <row r="120">
          <cell r="D120" t="str">
            <v>A553</v>
          </cell>
          <cell r="E120" t="str">
            <v>Phan Hùng Mạnh</v>
          </cell>
          <cell r="F120" t="str">
            <v>GIÁN TIẾP</v>
          </cell>
          <cell r="G120" t="str">
            <v>QUANLY</v>
          </cell>
          <cell r="H120" t="str">
            <v>T8/14</v>
          </cell>
          <cell r="I120">
            <v>31</v>
          </cell>
          <cell r="J120">
            <v>0</v>
          </cell>
          <cell r="K120" t="e">
            <v>#REF!</v>
          </cell>
          <cell r="L120">
            <v>5080</v>
          </cell>
          <cell r="M120">
            <v>3143.5559999999996</v>
          </cell>
          <cell r="N120">
            <v>0</v>
          </cell>
          <cell r="O120">
            <v>3</v>
          </cell>
          <cell r="P120">
            <v>24</v>
          </cell>
          <cell r="Q120">
            <v>0</v>
          </cell>
          <cell r="R120">
            <v>27</v>
          </cell>
          <cell r="S120">
            <v>0</v>
          </cell>
          <cell r="T120">
            <v>0</v>
          </cell>
          <cell r="U120">
            <v>150</v>
          </cell>
          <cell r="V120">
            <v>0</v>
          </cell>
          <cell r="W120">
            <v>10417</v>
          </cell>
          <cell r="X120">
            <v>17132</v>
          </cell>
          <cell r="Y120">
            <v>27549</v>
          </cell>
          <cell r="Z120">
            <v>8218.7559999999994</v>
          </cell>
          <cell r="AA120">
            <v>0</v>
          </cell>
          <cell r="AB120">
            <v>21</v>
          </cell>
          <cell r="AC120">
            <v>0</v>
          </cell>
          <cell r="AD120">
            <v>0</v>
          </cell>
          <cell r="AE120">
            <v>2.5</v>
          </cell>
          <cell r="AF120">
            <v>0</v>
          </cell>
          <cell r="AG120" t="e">
            <v>#REF!</v>
          </cell>
          <cell r="AH120" t="e">
            <v>#REF!</v>
          </cell>
          <cell r="AI120" t="e">
            <v>#REF!</v>
          </cell>
          <cell r="AJ120">
            <v>127</v>
          </cell>
          <cell r="AK120" t="e">
            <v>#REF!</v>
          </cell>
          <cell r="AL120" t="e">
            <v>#REF!</v>
          </cell>
          <cell r="AM120">
            <v>2.5</v>
          </cell>
          <cell r="AN120">
            <v>0</v>
          </cell>
          <cell r="AO120">
            <v>0</v>
          </cell>
          <cell r="AP120">
            <v>127</v>
          </cell>
          <cell r="AQ120" t="e">
            <v>#REF!</v>
          </cell>
          <cell r="AR120" t="e">
            <v>#REF!</v>
          </cell>
          <cell r="AS120" t="e">
            <v>#REF!</v>
          </cell>
          <cell r="AT120" t="e">
            <v>#REF!</v>
          </cell>
          <cell r="AU120" t="e">
            <v>#REF!</v>
          </cell>
          <cell r="AV120">
            <v>0</v>
          </cell>
          <cell r="AW120" t="e">
            <v>#REF!</v>
          </cell>
          <cell r="AX120">
            <v>11422</v>
          </cell>
        </row>
        <row r="121">
          <cell r="D121" t="str">
            <v>A555</v>
          </cell>
          <cell r="E121" t="str">
            <v>Cao Thị Trúc Vui</v>
          </cell>
          <cell r="F121" t="str">
            <v>QCE</v>
          </cell>
          <cell r="G121" t="str">
            <v>QUANLY</v>
          </cell>
          <cell r="H121" t="str">
            <v>T8/14</v>
          </cell>
          <cell r="I121">
            <v>31</v>
          </cell>
          <cell r="J121">
            <v>0</v>
          </cell>
          <cell r="K121" t="e">
            <v>#REF!</v>
          </cell>
          <cell r="L121">
            <v>4540</v>
          </cell>
          <cell r="M121">
            <v>4011.8</v>
          </cell>
          <cell r="N121">
            <v>0</v>
          </cell>
          <cell r="O121">
            <v>5</v>
          </cell>
          <cell r="P121">
            <v>24</v>
          </cell>
          <cell r="Q121">
            <v>0</v>
          </cell>
          <cell r="R121">
            <v>29</v>
          </cell>
          <cell r="S121">
            <v>0</v>
          </cell>
          <cell r="T121">
            <v>0</v>
          </cell>
          <cell r="U121">
            <v>300</v>
          </cell>
          <cell r="V121">
            <v>0</v>
          </cell>
          <cell r="W121">
            <v>11466</v>
          </cell>
          <cell r="X121">
            <v>35633</v>
          </cell>
          <cell r="Y121">
            <v>47099</v>
          </cell>
          <cell r="Z121">
            <v>8548.6</v>
          </cell>
          <cell r="AA121">
            <v>0</v>
          </cell>
          <cell r="AB121">
            <v>19</v>
          </cell>
          <cell r="AC121">
            <v>0</v>
          </cell>
          <cell r="AD121">
            <v>0</v>
          </cell>
          <cell r="AE121">
            <v>5.5</v>
          </cell>
          <cell r="AF121">
            <v>0</v>
          </cell>
          <cell r="AG121" t="e">
            <v>#REF!</v>
          </cell>
          <cell r="AH121" t="e">
            <v>#REF!</v>
          </cell>
          <cell r="AI121" t="e">
            <v>#REF!</v>
          </cell>
          <cell r="AJ121">
            <v>0</v>
          </cell>
          <cell r="AK121" t="e">
            <v>#REF!</v>
          </cell>
          <cell r="AL121" t="e">
            <v>#REF!</v>
          </cell>
          <cell r="AM121">
            <v>5.5</v>
          </cell>
          <cell r="AN121">
            <v>0</v>
          </cell>
          <cell r="AO121">
            <v>0</v>
          </cell>
          <cell r="AP121">
            <v>0</v>
          </cell>
          <cell r="AQ121" t="e">
            <v>#REF!</v>
          </cell>
          <cell r="AR121" t="e">
            <v>#REF!</v>
          </cell>
          <cell r="AS121" t="e">
            <v>#REF!</v>
          </cell>
          <cell r="AT121" t="e">
            <v>#REF!</v>
          </cell>
          <cell r="AU121" t="e">
            <v>#REF!</v>
          </cell>
          <cell r="AV121">
            <v>0</v>
          </cell>
          <cell r="AW121" t="e">
            <v>#REF!</v>
          </cell>
          <cell r="AX121">
            <v>23755</v>
          </cell>
        </row>
        <row r="122">
          <cell r="D122" t="str">
            <v>A567</v>
          </cell>
          <cell r="E122" t="str">
            <v>Lê Thị Kim Cúc</v>
          </cell>
          <cell r="F122" t="str">
            <v>TXBVTV</v>
          </cell>
          <cell r="G122" t="str">
            <v>Công nhân</v>
          </cell>
          <cell r="H122" t="str">
            <v>T8/14</v>
          </cell>
          <cell r="I122">
            <v>31</v>
          </cell>
          <cell r="J122">
            <v>0</v>
          </cell>
          <cell r="K122" t="e">
            <v>#REF!</v>
          </cell>
          <cell r="L122">
            <v>3640</v>
          </cell>
          <cell r="M122">
            <v>1244.5999999999999</v>
          </cell>
          <cell r="N122">
            <v>0</v>
          </cell>
          <cell r="O122">
            <v>1</v>
          </cell>
          <cell r="P122">
            <v>24</v>
          </cell>
          <cell r="Q122">
            <v>36</v>
          </cell>
          <cell r="R122">
            <v>61</v>
          </cell>
          <cell r="S122">
            <v>0</v>
          </cell>
          <cell r="T122">
            <v>0</v>
          </cell>
          <cell r="U122">
            <v>140</v>
          </cell>
          <cell r="V122">
            <v>0</v>
          </cell>
          <cell r="W122">
            <v>12338</v>
          </cell>
          <cell r="X122">
            <v>9498</v>
          </cell>
          <cell r="Y122">
            <v>21836</v>
          </cell>
          <cell r="Z122">
            <v>4884.6000000000004</v>
          </cell>
          <cell r="AA122">
            <v>0</v>
          </cell>
          <cell r="AB122">
            <v>23</v>
          </cell>
          <cell r="AC122">
            <v>200</v>
          </cell>
          <cell r="AD122">
            <v>0</v>
          </cell>
          <cell r="AE122">
            <v>2006</v>
          </cell>
          <cell r="AF122">
            <v>0</v>
          </cell>
          <cell r="AG122" t="e">
            <v>#REF!</v>
          </cell>
          <cell r="AH122" t="e">
            <v>#REF!</v>
          </cell>
          <cell r="AI122" t="e">
            <v>#REF!</v>
          </cell>
          <cell r="AJ122">
            <v>0</v>
          </cell>
          <cell r="AK122" t="e">
            <v>#REF!</v>
          </cell>
          <cell r="AL122" t="e">
            <v>#REF!</v>
          </cell>
          <cell r="AM122">
            <v>6</v>
          </cell>
          <cell r="AN122">
            <v>0</v>
          </cell>
          <cell r="AO122">
            <v>0</v>
          </cell>
          <cell r="AP122">
            <v>0</v>
          </cell>
          <cell r="AQ122" t="e">
            <v>#REF!</v>
          </cell>
          <cell r="AR122" t="e">
            <v>#REF!</v>
          </cell>
          <cell r="AS122" t="e">
            <v>#REF!</v>
          </cell>
          <cell r="AT122" t="e">
            <v>#REF!</v>
          </cell>
          <cell r="AU122" t="e">
            <v>#REF!</v>
          </cell>
          <cell r="AV122">
            <v>0</v>
          </cell>
          <cell r="AW122" t="e">
            <v>#REF!</v>
          </cell>
          <cell r="AX122">
            <v>6332</v>
          </cell>
        </row>
        <row r="123">
          <cell r="D123" t="str">
            <v>A573</v>
          </cell>
          <cell r="E123" t="str">
            <v>Trần Kim Phú</v>
          </cell>
          <cell r="F123" t="str">
            <v>GIÁN TIẾP</v>
          </cell>
          <cell r="G123" t="str">
            <v>QUANLY</v>
          </cell>
          <cell r="H123" t="str">
            <v>T10/14</v>
          </cell>
          <cell r="I123">
            <v>29</v>
          </cell>
          <cell r="J123">
            <v>0</v>
          </cell>
          <cell r="K123" t="e">
            <v>#REF!</v>
          </cell>
          <cell r="L123">
            <v>7420</v>
          </cell>
          <cell r="M123">
            <v>30820.23</v>
          </cell>
          <cell r="N123">
            <v>0</v>
          </cell>
          <cell r="O123">
            <v>3</v>
          </cell>
          <cell r="P123">
            <v>24</v>
          </cell>
          <cell r="Q123">
            <v>0</v>
          </cell>
          <cell r="R123">
            <v>27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48438</v>
          </cell>
          <cell r="X123">
            <v>0</v>
          </cell>
          <cell r="Y123">
            <v>48438</v>
          </cell>
          <cell r="Z123">
            <v>38243.729999999996</v>
          </cell>
          <cell r="AA123">
            <v>0</v>
          </cell>
          <cell r="AB123">
            <v>21</v>
          </cell>
          <cell r="AC123">
            <v>0</v>
          </cell>
          <cell r="AD123">
            <v>0</v>
          </cell>
          <cell r="AE123">
            <v>10003</v>
          </cell>
          <cell r="AF123">
            <v>0</v>
          </cell>
          <cell r="AG123" t="e">
            <v>#REF!</v>
          </cell>
          <cell r="AH123" t="e">
            <v>#REF!</v>
          </cell>
          <cell r="AI123" t="e">
            <v>#REF!</v>
          </cell>
          <cell r="AJ123">
            <v>0</v>
          </cell>
          <cell r="AK123" t="e">
            <v>#REF!</v>
          </cell>
          <cell r="AL123" t="e">
            <v>#REF!</v>
          </cell>
          <cell r="AM123">
            <v>3</v>
          </cell>
          <cell r="AN123">
            <v>0</v>
          </cell>
          <cell r="AO123">
            <v>0</v>
          </cell>
          <cell r="AP123">
            <v>0</v>
          </cell>
          <cell r="AQ123" t="e">
            <v>#REF!</v>
          </cell>
          <cell r="AR123" t="e">
            <v>#REF!</v>
          </cell>
          <cell r="AS123" t="e">
            <v>#REF!</v>
          </cell>
          <cell r="AT123" t="e">
            <v>#REF!</v>
          </cell>
          <cell r="AU123" t="e">
            <v>#REF!</v>
          </cell>
          <cell r="AV123">
            <v>0</v>
          </cell>
          <cell r="AW123" t="e">
            <v>#REF!</v>
          </cell>
          <cell r="AX123">
            <v>0</v>
          </cell>
        </row>
        <row r="124">
          <cell r="D124" t="str">
            <v>A574</v>
          </cell>
          <cell r="E124" t="str">
            <v>Hoàng Văn Linh</v>
          </cell>
          <cell r="F124" t="str">
            <v>Kho</v>
          </cell>
          <cell r="G124" t="str">
            <v>Công nhân</v>
          </cell>
          <cell r="H124" t="str">
            <v>T10/14</v>
          </cell>
          <cell r="I124">
            <v>29</v>
          </cell>
          <cell r="J124">
            <v>0</v>
          </cell>
          <cell r="K124" t="e">
            <v>#REF!</v>
          </cell>
          <cell r="L124">
            <v>3940</v>
          </cell>
          <cell r="M124">
            <v>2543.2000000000003</v>
          </cell>
          <cell r="N124">
            <v>0</v>
          </cell>
          <cell r="O124">
            <v>4</v>
          </cell>
          <cell r="P124">
            <v>50</v>
          </cell>
          <cell r="Q124">
            <v>0</v>
          </cell>
          <cell r="R124">
            <v>54</v>
          </cell>
          <cell r="S124">
            <v>0</v>
          </cell>
          <cell r="T124">
            <v>80</v>
          </cell>
          <cell r="U124">
            <v>70</v>
          </cell>
          <cell r="V124">
            <v>0</v>
          </cell>
          <cell r="W124">
            <v>16568</v>
          </cell>
          <cell r="X124">
            <v>11105</v>
          </cell>
          <cell r="Y124">
            <v>27673</v>
          </cell>
          <cell r="Z124">
            <v>6483.2000000000007</v>
          </cell>
          <cell r="AA124">
            <v>5</v>
          </cell>
          <cell r="AB124">
            <v>15</v>
          </cell>
          <cell r="AC124">
            <v>0</v>
          </cell>
          <cell r="AD124">
            <v>0</v>
          </cell>
          <cell r="AE124">
            <v>1008.5</v>
          </cell>
          <cell r="AF124">
            <v>0</v>
          </cell>
          <cell r="AG124" t="e">
            <v>#REF!</v>
          </cell>
          <cell r="AH124" t="e">
            <v>#REF!</v>
          </cell>
          <cell r="AI124" t="e">
            <v>#REF!</v>
          </cell>
          <cell r="AJ124">
            <v>0</v>
          </cell>
          <cell r="AK124" t="e">
            <v>#REF!</v>
          </cell>
          <cell r="AL124" t="e">
            <v>#REF!</v>
          </cell>
          <cell r="AM124">
            <v>8.5</v>
          </cell>
          <cell r="AN124">
            <v>0</v>
          </cell>
          <cell r="AO124">
            <v>0</v>
          </cell>
          <cell r="AP124">
            <v>0</v>
          </cell>
          <cell r="AQ124" t="e">
            <v>#REF!</v>
          </cell>
          <cell r="AR124" t="e">
            <v>#REF!</v>
          </cell>
          <cell r="AS124" t="e">
            <v>#REF!</v>
          </cell>
          <cell r="AT124" t="e">
            <v>#REF!</v>
          </cell>
          <cell r="AU124" t="e">
            <v>#REF!</v>
          </cell>
          <cell r="AV124">
            <v>0</v>
          </cell>
          <cell r="AW124" t="e">
            <v>#REF!</v>
          </cell>
          <cell r="AX124">
            <v>9004</v>
          </cell>
        </row>
        <row r="125">
          <cell r="D125" t="str">
            <v>A575</v>
          </cell>
          <cell r="E125" t="str">
            <v>Nguyễn Châu Điền</v>
          </cell>
          <cell r="F125" t="str">
            <v>CI.1</v>
          </cell>
          <cell r="G125" t="str">
            <v>QUANLY</v>
          </cell>
          <cell r="H125" t="str">
            <v>T10/14</v>
          </cell>
          <cell r="I125">
            <v>29</v>
          </cell>
          <cell r="J125">
            <v>0</v>
          </cell>
          <cell r="K125" t="e">
            <v>#REF!</v>
          </cell>
          <cell r="L125">
            <v>5170</v>
          </cell>
          <cell r="M125">
            <v>3611.3650000000002</v>
          </cell>
          <cell r="N125">
            <v>9</v>
          </cell>
          <cell r="O125">
            <v>0</v>
          </cell>
          <cell r="P125">
            <v>122</v>
          </cell>
          <cell r="Q125">
            <v>24</v>
          </cell>
          <cell r="R125">
            <v>155</v>
          </cell>
          <cell r="S125">
            <v>32</v>
          </cell>
          <cell r="T125">
            <v>512</v>
          </cell>
          <cell r="U125">
            <v>150</v>
          </cell>
          <cell r="V125">
            <v>0</v>
          </cell>
          <cell r="W125">
            <v>62315</v>
          </cell>
          <cell r="X125">
            <v>61876</v>
          </cell>
          <cell r="Y125">
            <v>124191</v>
          </cell>
          <cell r="Z125">
            <v>8784.1650000000009</v>
          </cell>
          <cell r="AA125">
            <v>14</v>
          </cell>
          <cell r="AB125">
            <v>1</v>
          </cell>
          <cell r="AC125">
            <v>0</v>
          </cell>
          <cell r="AD125">
            <v>0</v>
          </cell>
          <cell r="AE125">
            <v>3</v>
          </cell>
          <cell r="AF125">
            <v>0</v>
          </cell>
          <cell r="AG125" t="e">
            <v>#REF!</v>
          </cell>
          <cell r="AH125" t="e">
            <v>#REF!</v>
          </cell>
          <cell r="AI125" t="e">
            <v>#REF!</v>
          </cell>
          <cell r="AJ125">
            <v>0</v>
          </cell>
          <cell r="AK125" t="e">
            <v>#REF!</v>
          </cell>
          <cell r="AL125" t="e">
            <v>#REF!</v>
          </cell>
          <cell r="AM125">
            <v>3</v>
          </cell>
          <cell r="AN125">
            <v>0</v>
          </cell>
          <cell r="AO125">
            <v>0</v>
          </cell>
          <cell r="AP125">
            <v>0</v>
          </cell>
          <cell r="AQ125" t="e">
            <v>#REF!</v>
          </cell>
          <cell r="AR125" t="e">
            <v>#REF!</v>
          </cell>
          <cell r="AS125" t="e">
            <v>#REF!</v>
          </cell>
          <cell r="AT125" t="e">
            <v>#REF!</v>
          </cell>
          <cell r="AU125" t="e">
            <v>#REF!</v>
          </cell>
          <cell r="AV125">
            <v>0</v>
          </cell>
          <cell r="AW125" t="e">
            <v>#REF!</v>
          </cell>
          <cell r="AX125">
            <v>53827</v>
          </cell>
        </row>
        <row r="126">
          <cell r="D126" t="str">
            <v>A576</v>
          </cell>
          <cell r="E126" t="str">
            <v>Phan Văn Phương</v>
          </cell>
          <cell r="F126" t="str">
            <v>CII.1</v>
          </cell>
          <cell r="G126" t="str">
            <v>QUANLY</v>
          </cell>
          <cell r="H126" t="str">
            <v>T10/14</v>
          </cell>
          <cell r="I126">
            <v>29</v>
          </cell>
          <cell r="J126">
            <v>0</v>
          </cell>
          <cell r="K126" t="e">
            <v>#REF!</v>
          </cell>
          <cell r="L126">
            <v>5170</v>
          </cell>
          <cell r="M126">
            <v>3108.6089999999999</v>
          </cell>
          <cell r="N126">
            <v>3</v>
          </cell>
          <cell r="O126">
            <v>0</v>
          </cell>
          <cell r="P126">
            <v>94.5</v>
          </cell>
          <cell r="Q126">
            <v>36</v>
          </cell>
          <cell r="R126">
            <v>133.5</v>
          </cell>
          <cell r="S126">
            <v>48</v>
          </cell>
          <cell r="T126">
            <v>336</v>
          </cell>
          <cell r="U126">
            <v>150</v>
          </cell>
          <cell r="V126">
            <v>0</v>
          </cell>
          <cell r="W126">
            <v>49626</v>
          </cell>
          <cell r="X126">
            <v>45762</v>
          </cell>
          <cell r="Y126">
            <v>95388</v>
          </cell>
          <cell r="Z126">
            <v>8281.4089999999997</v>
          </cell>
          <cell r="AA126">
            <v>13</v>
          </cell>
          <cell r="AB126">
            <v>5.5</v>
          </cell>
          <cell r="AC126">
            <v>0</v>
          </cell>
          <cell r="AD126">
            <v>0</v>
          </cell>
          <cell r="AE126">
            <v>-0.5</v>
          </cell>
          <cell r="AF126">
            <v>0</v>
          </cell>
          <cell r="AG126" t="e">
            <v>#REF!</v>
          </cell>
          <cell r="AH126" t="e">
            <v>#REF!</v>
          </cell>
          <cell r="AI126" t="e">
            <v>#REF!</v>
          </cell>
          <cell r="AJ126">
            <v>0</v>
          </cell>
          <cell r="AK126" t="e">
            <v>#REF!</v>
          </cell>
          <cell r="AL126" t="e">
            <v>#REF!</v>
          </cell>
          <cell r="AM126">
            <v>-0.5</v>
          </cell>
          <cell r="AN126">
            <v>0</v>
          </cell>
          <cell r="AO126">
            <v>0</v>
          </cell>
          <cell r="AP126">
            <v>0</v>
          </cell>
          <cell r="AQ126" t="e">
            <v>#REF!</v>
          </cell>
          <cell r="AR126" t="e">
            <v>#REF!</v>
          </cell>
          <cell r="AS126" t="e">
            <v>#REF!</v>
          </cell>
          <cell r="AT126" t="e">
            <v>#REF!</v>
          </cell>
          <cell r="AU126" t="e">
            <v>#REF!</v>
          </cell>
          <cell r="AV126">
            <v>0</v>
          </cell>
          <cell r="AW126" t="e">
            <v>#REF!</v>
          </cell>
          <cell r="AX126">
            <v>37254</v>
          </cell>
        </row>
        <row r="127">
          <cell r="D127" t="str">
            <v>A583</v>
          </cell>
          <cell r="E127" t="str">
            <v>Trần Quốc Bảo</v>
          </cell>
          <cell r="F127" t="str">
            <v>KHUON</v>
          </cell>
          <cell r="G127" t="str">
            <v>QUANLY</v>
          </cell>
          <cell r="H127" t="str">
            <v>T12/14</v>
          </cell>
          <cell r="I127">
            <v>27</v>
          </cell>
          <cell r="J127">
            <v>0</v>
          </cell>
          <cell r="K127" t="e">
            <v>#REF!</v>
          </cell>
          <cell r="L127">
            <v>4030</v>
          </cell>
          <cell r="M127">
            <v>7741.3920000000007</v>
          </cell>
          <cell r="N127">
            <v>0</v>
          </cell>
          <cell r="O127">
            <v>3.5</v>
          </cell>
          <cell r="P127">
            <v>41</v>
          </cell>
          <cell r="Q127">
            <v>20.5</v>
          </cell>
          <cell r="R127">
            <v>65</v>
          </cell>
          <cell r="S127">
            <v>16</v>
          </cell>
          <cell r="T127">
            <v>32</v>
          </cell>
          <cell r="U127">
            <v>300</v>
          </cell>
          <cell r="V127">
            <v>0</v>
          </cell>
          <cell r="W127">
            <v>33701</v>
          </cell>
          <cell r="X127">
            <v>53843</v>
          </cell>
          <cell r="Y127">
            <v>87544</v>
          </cell>
          <cell r="Z127">
            <v>11769.392</v>
          </cell>
          <cell r="AA127">
            <v>2</v>
          </cell>
          <cell r="AB127">
            <v>18.5</v>
          </cell>
          <cell r="AC127">
            <v>0</v>
          </cell>
          <cell r="AD127">
            <v>0</v>
          </cell>
          <cell r="AE127">
            <v>3006.5</v>
          </cell>
          <cell r="AF127">
            <v>0</v>
          </cell>
          <cell r="AG127" t="e">
            <v>#REF!</v>
          </cell>
          <cell r="AH127" t="e">
            <v>#REF!</v>
          </cell>
          <cell r="AI127" t="e">
            <v>#REF!</v>
          </cell>
          <cell r="AJ127">
            <v>0</v>
          </cell>
          <cell r="AK127" t="e">
            <v>#REF!</v>
          </cell>
          <cell r="AL127" t="e">
            <v>#REF!</v>
          </cell>
          <cell r="AM127">
            <v>6.5</v>
          </cell>
          <cell r="AN127">
            <v>0</v>
          </cell>
          <cell r="AO127">
            <v>0</v>
          </cell>
          <cell r="AP127">
            <v>0</v>
          </cell>
          <cell r="AQ127" t="e">
            <v>#REF!</v>
          </cell>
          <cell r="AR127" t="e">
            <v>#REF!</v>
          </cell>
          <cell r="AS127" t="e">
            <v>#REF!</v>
          </cell>
          <cell r="AT127" t="e">
            <v>#REF!</v>
          </cell>
          <cell r="AU127" t="e">
            <v>#REF!</v>
          </cell>
          <cell r="AV127">
            <v>0</v>
          </cell>
          <cell r="AW127" t="e">
            <v>#REF!</v>
          </cell>
          <cell r="AX127">
            <v>36186</v>
          </cell>
        </row>
        <row r="128">
          <cell r="D128" t="str">
            <v>A586</v>
          </cell>
          <cell r="E128" t="str">
            <v>Nguyễn Tuyết Hằng</v>
          </cell>
          <cell r="F128" t="str">
            <v>CII.1</v>
          </cell>
          <cell r="G128" t="str">
            <v>Công nhân</v>
          </cell>
          <cell r="H128" t="str">
            <v>T10/10</v>
          </cell>
          <cell r="I128">
            <v>77</v>
          </cell>
          <cell r="J128">
            <v>0</v>
          </cell>
          <cell r="K128" t="e">
            <v>#REF!</v>
          </cell>
          <cell r="L128">
            <v>3710</v>
          </cell>
          <cell r="M128">
            <v>1163.3500000000001</v>
          </cell>
          <cell r="N128">
            <v>6</v>
          </cell>
          <cell r="O128">
            <v>1</v>
          </cell>
          <cell r="P128">
            <v>111</v>
          </cell>
          <cell r="Q128">
            <v>36</v>
          </cell>
          <cell r="R128">
            <v>154</v>
          </cell>
          <cell r="S128">
            <v>48</v>
          </cell>
          <cell r="T128">
            <v>432</v>
          </cell>
          <cell r="U128">
            <v>70</v>
          </cell>
          <cell r="V128">
            <v>0</v>
          </cell>
          <cell r="W128">
            <v>33807</v>
          </cell>
          <cell r="X128">
            <v>25856</v>
          </cell>
          <cell r="Y128">
            <v>59663</v>
          </cell>
          <cell r="Z128">
            <v>4873.3500000000004</v>
          </cell>
          <cell r="AA128">
            <v>15</v>
          </cell>
          <cell r="AB128">
            <v>2</v>
          </cell>
          <cell r="AC128">
            <v>0</v>
          </cell>
          <cell r="AD128">
            <v>0</v>
          </cell>
          <cell r="AE128">
            <v>2004</v>
          </cell>
          <cell r="AF128">
            <v>0</v>
          </cell>
          <cell r="AG128" t="e">
            <v>#REF!</v>
          </cell>
          <cell r="AH128" t="e">
            <v>#REF!</v>
          </cell>
          <cell r="AI128" t="e">
            <v>#REF!</v>
          </cell>
          <cell r="AJ128">
            <v>0</v>
          </cell>
          <cell r="AK128" t="e">
            <v>#REF!</v>
          </cell>
          <cell r="AL128" t="e">
            <v>#REF!</v>
          </cell>
          <cell r="AM128">
            <v>4</v>
          </cell>
          <cell r="AN128">
            <v>0</v>
          </cell>
          <cell r="AO128">
            <v>0</v>
          </cell>
          <cell r="AP128">
            <v>0</v>
          </cell>
          <cell r="AQ128" t="e">
            <v>#REF!</v>
          </cell>
          <cell r="AR128" t="e">
            <v>#REF!</v>
          </cell>
          <cell r="AS128" t="e">
            <v>#REF!</v>
          </cell>
          <cell r="AT128" t="e">
            <v>#REF!</v>
          </cell>
          <cell r="AU128" t="e">
            <v>#REF!</v>
          </cell>
          <cell r="AV128">
            <v>0</v>
          </cell>
          <cell r="AW128" t="e">
            <v>#REF!</v>
          </cell>
          <cell r="AX128">
            <v>22652</v>
          </cell>
        </row>
        <row r="129">
          <cell r="D129" t="str">
            <v>A594</v>
          </cell>
          <cell r="E129" t="str">
            <v>Nguyễn Viết Lợi</v>
          </cell>
          <cell r="F129" t="str">
            <v>CD</v>
          </cell>
          <cell r="G129" t="str">
            <v>QUANLY</v>
          </cell>
          <cell r="H129" t="str">
            <v>T3/15</v>
          </cell>
          <cell r="I129">
            <v>24</v>
          </cell>
          <cell r="J129">
            <v>0</v>
          </cell>
          <cell r="K129" t="e">
            <v>#REF!</v>
          </cell>
          <cell r="L129">
            <v>4160</v>
          </cell>
          <cell r="M129">
            <v>6035.4319999999998</v>
          </cell>
          <cell r="N129">
            <v>0</v>
          </cell>
          <cell r="O129">
            <v>5</v>
          </cell>
          <cell r="P129">
            <v>63</v>
          </cell>
          <cell r="Q129">
            <v>21</v>
          </cell>
          <cell r="R129">
            <v>89</v>
          </cell>
          <cell r="S129">
            <v>0</v>
          </cell>
          <cell r="T129">
            <v>0</v>
          </cell>
          <cell r="U129">
            <v>300</v>
          </cell>
          <cell r="V129">
            <v>0</v>
          </cell>
          <cell r="W129">
            <v>40744</v>
          </cell>
          <cell r="X129">
            <v>42481</v>
          </cell>
          <cell r="Y129">
            <v>83225</v>
          </cell>
          <cell r="Z129">
            <v>10195.432000000001</v>
          </cell>
          <cell r="AA129">
            <v>0</v>
          </cell>
          <cell r="AB129">
            <v>19</v>
          </cell>
          <cell r="AC129">
            <v>0</v>
          </cell>
          <cell r="AD129">
            <v>0</v>
          </cell>
          <cell r="AE129">
            <v>3004</v>
          </cell>
          <cell r="AF129">
            <v>0</v>
          </cell>
          <cell r="AG129" t="e">
            <v>#REF!</v>
          </cell>
          <cell r="AH129" t="e">
            <v>#REF!</v>
          </cell>
          <cell r="AI129" t="e">
            <v>#REF!</v>
          </cell>
          <cell r="AJ129">
            <v>0</v>
          </cell>
          <cell r="AK129" t="e">
            <v>#REF!</v>
          </cell>
          <cell r="AL129" t="e">
            <v>#REF!</v>
          </cell>
          <cell r="AM129">
            <v>4</v>
          </cell>
          <cell r="AN129">
            <v>0</v>
          </cell>
          <cell r="AO129">
            <v>0</v>
          </cell>
          <cell r="AP129">
            <v>0</v>
          </cell>
          <cell r="AQ129" t="e">
            <v>#REF!</v>
          </cell>
          <cell r="AR129" t="e">
            <v>#REF!</v>
          </cell>
          <cell r="AS129" t="e">
            <v>#REF!</v>
          </cell>
          <cell r="AT129" t="e">
            <v>#REF!</v>
          </cell>
          <cell r="AU129" t="e">
            <v>#REF!</v>
          </cell>
          <cell r="AV129">
            <v>0</v>
          </cell>
          <cell r="AW129" t="e">
            <v>#REF!</v>
          </cell>
          <cell r="AX129">
            <v>28321</v>
          </cell>
        </row>
        <row r="130">
          <cell r="D130" t="str">
            <v>A596</v>
          </cell>
          <cell r="E130" t="str">
            <v>Nguyễn Văn Phúc xln</v>
          </cell>
          <cell r="F130" t="str">
            <v>XLN</v>
          </cell>
          <cell r="G130" t="str">
            <v>Công nhân</v>
          </cell>
          <cell r="H130" t="str">
            <v>T3/15</v>
          </cell>
          <cell r="I130">
            <v>24</v>
          </cell>
          <cell r="J130">
            <v>0</v>
          </cell>
          <cell r="K130" t="e">
            <v>#REF!</v>
          </cell>
          <cell r="L130">
            <v>3640</v>
          </cell>
          <cell r="M130">
            <v>364</v>
          </cell>
          <cell r="N130">
            <v>3</v>
          </cell>
          <cell r="O130">
            <v>1</v>
          </cell>
          <cell r="P130">
            <v>112.5</v>
          </cell>
          <cell r="Q130">
            <v>42</v>
          </cell>
          <cell r="R130">
            <v>158.5</v>
          </cell>
          <cell r="S130">
            <v>0</v>
          </cell>
          <cell r="T130">
            <v>384</v>
          </cell>
          <cell r="U130">
            <v>140</v>
          </cell>
          <cell r="V130">
            <v>0</v>
          </cell>
          <cell r="W130">
            <v>28510</v>
          </cell>
          <cell r="X130">
            <v>22022</v>
          </cell>
          <cell r="Y130">
            <v>50532</v>
          </cell>
          <cell r="Z130">
            <v>4004</v>
          </cell>
          <cell r="AA130">
            <v>18</v>
          </cell>
          <cell r="AB130">
            <v>2</v>
          </cell>
          <cell r="AC130">
            <v>0</v>
          </cell>
          <cell r="AD130">
            <v>0</v>
          </cell>
          <cell r="AE130">
            <v>1002</v>
          </cell>
          <cell r="AF130">
            <v>0</v>
          </cell>
          <cell r="AG130" t="e">
            <v>#REF!</v>
          </cell>
          <cell r="AH130" t="e">
            <v>#REF!</v>
          </cell>
          <cell r="AI130" t="e">
            <v>#REF!</v>
          </cell>
          <cell r="AJ130">
            <v>0</v>
          </cell>
          <cell r="AK130" t="e">
            <v>#REF!</v>
          </cell>
          <cell r="AL130" t="e">
            <v>#REF!</v>
          </cell>
          <cell r="AM130">
            <v>2</v>
          </cell>
          <cell r="AN130">
            <v>0</v>
          </cell>
          <cell r="AO130">
            <v>0</v>
          </cell>
          <cell r="AP130">
            <v>0</v>
          </cell>
          <cell r="AQ130" t="e">
            <v>#REF!</v>
          </cell>
          <cell r="AR130" t="e">
            <v>#REF!</v>
          </cell>
          <cell r="AS130" t="e">
            <v>#REF!</v>
          </cell>
          <cell r="AT130" t="e">
            <v>#REF!</v>
          </cell>
          <cell r="AU130" t="e">
            <v>#REF!</v>
          </cell>
          <cell r="AV130">
            <v>0</v>
          </cell>
          <cell r="AW130" t="e">
            <v>#REF!</v>
          </cell>
          <cell r="AX130">
            <v>19427</v>
          </cell>
        </row>
        <row r="131">
          <cell r="D131" t="str">
            <v>A598</v>
          </cell>
          <cell r="E131" t="str">
            <v>Nguyễn Hải Âu</v>
          </cell>
          <cell r="F131" t="str">
            <v>CII.2</v>
          </cell>
          <cell r="G131" t="str">
            <v>QUANLY</v>
          </cell>
          <cell r="H131" t="str">
            <v>T4/15</v>
          </cell>
          <cell r="I131">
            <v>23</v>
          </cell>
          <cell r="J131">
            <v>0</v>
          </cell>
          <cell r="K131" t="e">
            <v>#REF!</v>
          </cell>
          <cell r="L131">
            <v>4240</v>
          </cell>
          <cell r="M131">
            <v>4021</v>
          </cell>
          <cell r="N131">
            <v>0</v>
          </cell>
          <cell r="O131">
            <v>3</v>
          </cell>
          <cell r="P131">
            <v>31</v>
          </cell>
          <cell r="Q131">
            <v>0</v>
          </cell>
          <cell r="R131">
            <v>34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13248</v>
          </cell>
          <cell r="X131">
            <v>0</v>
          </cell>
          <cell r="Y131">
            <v>13248</v>
          </cell>
          <cell r="Z131">
            <v>8261</v>
          </cell>
          <cell r="AA131">
            <v>0</v>
          </cell>
          <cell r="AB131">
            <v>21</v>
          </cell>
          <cell r="AC131">
            <v>0</v>
          </cell>
          <cell r="AD131">
            <v>0</v>
          </cell>
          <cell r="AE131">
            <v>2</v>
          </cell>
          <cell r="AF131">
            <v>0</v>
          </cell>
          <cell r="AG131" t="e">
            <v>#REF!</v>
          </cell>
          <cell r="AH131" t="e">
            <v>#REF!</v>
          </cell>
          <cell r="AI131" t="e">
            <v>#REF!</v>
          </cell>
          <cell r="AJ131">
            <v>0</v>
          </cell>
          <cell r="AK131" t="e">
            <v>#REF!</v>
          </cell>
          <cell r="AL131" t="e">
            <v>#REF!</v>
          </cell>
          <cell r="AM131">
            <v>2</v>
          </cell>
          <cell r="AN131">
            <v>0</v>
          </cell>
          <cell r="AO131">
            <v>0</v>
          </cell>
          <cell r="AP131">
            <v>0</v>
          </cell>
          <cell r="AQ131" t="e">
            <v>#REF!</v>
          </cell>
          <cell r="AR131" t="e">
            <v>#REF!</v>
          </cell>
          <cell r="AS131" t="e">
            <v>#REF!</v>
          </cell>
          <cell r="AT131" t="e">
            <v>#REF!</v>
          </cell>
          <cell r="AU131" t="e">
            <v>#REF!</v>
          </cell>
          <cell r="AV131">
            <v>0</v>
          </cell>
          <cell r="AW131" t="e">
            <v>#REF!</v>
          </cell>
          <cell r="AX131">
            <v>0</v>
          </cell>
        </row>
        <row r="132">
          <cell r="D132" t="str">
            <v>A599</v>
          </cell>
          <cell r="E132" t="str">
            <v xml:space="preserve">Đỗ Thành Nhân </v>
          </cell>
          <cell r="F132" t="str">
            <v>KHUON</v>
          </cell>
          <cell r="G132" t="str">
            <v>QUANLY</v>
          </cell>
          <cell r="H132" t="str">
            <v>T4/15</v>
          </cell>
          <cell r="I132">
            <v>23</v>
          </cell>
          <cell r="J132">
            <v>0</v>
          </cell>
          <cell r="K132" t="e">
            <v>#REF!</v>
          </cell>
          <cell r="L132">
            <v>4640</v>
          </cell>
          <cell r="M132">
            <v>5640</v>
          </cell>
          <cell r="N132">
            <v>0</v>
          </cell>
          <cell r="O132">
            <v>4</v>
          </cell>
          <cell r="P132">
            <v>31</v>
          </cell>
          <cell r="Q132">
            <v>0</v>
          </cell>
          <cell r="R132">
            <v>35</v>
          </cell>
          <cell r="S132">
            <v>0</v>
          </cell>
          <cell r="T132">
            <v>16</v>
          </cell>
          <cell r="U132">
            <v>150</v>
          </cell>
          <cell r="V132">
            <v>0</v>
          </cell>
          <cell r="W132">
            <v>16867</v>
          </cell>
          <cell r="X132">
            <v>22940</v>
          </cell>
          <cell r="Y132">
            <v>39807</v>
          </cell>
          <cell r="Z132">
            <v>10280</v>
          </cell>
          <cell r="AA132">
            <v>1</v>
          </cell>
          <cell r="AB132">
            <v>19</v>
          </cell>
          <cell r="AC132">
            <v>0</v>
          </cell>
          <cell r="AD132">
            <v>0</v>
          </cell>
          <cell r="AE132">
            <v>7.5</v>
          </cell>
          <cell r="AF132">
            <v>0</v>
          </cell>
          <cell r="AG132" t="e">
            <v>#REF!</v>
          </cell>
          <cell r="AH132" t="e">
            <v>#REF!</v>
          </cell>
          <cell r="AI132" t="e">
            <v>#REF!</v>
          </cell>
          <cell r="AJ132">
            <v>0</v>
          </cell>
          <cell r="AK132" t="e">
            <v>#REF!</v>
          </cell>
          <cell r="AL132" t="e">
            <v>#REF!</v>
          </cell>
          <cell r="AM132">
            <v>7.5</v>
          </cell>
          <cell r="AN132">
            <v>0</v>
          </cell>
          <cell r="AO132">
            <v>0</v>
          </cell>
          <cell r="AP132">
            <v>0</v>
          </cell>
          <cell r="AQ132" t="e">
            <v>#REF!</v>
          </cell>
          <cell r="AR132" t="e">
            <v>#REF!</v>
          </cell>
          <cell r="AS132" t="e">
            <v>#REF!</v>
          </cell>
          <cell r="AT132" t="e">
            <v>#REF!</v>
          </cell>
          <cell r="AU132" t="e">
            <v>#REF!</v>
          </cell>
          <cell r="AV132">
            <v>0</v>
          </cell>
          <cell r="AW132" t="e">
            <v>#REF!</v>
          </cell>
          <cell r="AX132">
            <v>15801</v>
          </cell>
        </row>
        <row r="133">
          <cell r="D133" t="str">
            <v>A600</v>
          </cell>
          <cell r="E133" t="str">
            <v xml:space="preserve">Võ Minh Tuân </v>
          </cell>
          <cell r="F133" t="str">
            <v>KHUON</v>
          </cell>
          <cell r="G133" t="str">
            <v>QUANLY</v>
          </cell>
          <cell r="H133" t="str">
            <v>T4/15</v>
          </cell>
          <cell r="I133">
            <v>23</v>
          </cell>
          <cell r="J133">
            <v>0</v>
          </cell>
          <cell r="K133" t="e">
            <v>#REF!</v>
          </cell>
          <cell r="L133">
            <v>4240</v>
          </cell>
          <cell r="M133">
            <v>6104.4520000000011</v>
          </cell>
          <cell r="N133">
            <v>0</v>
          </cell>
          <cell r="O133">
            <v>4</v>
          </cell>
          <cell r="P133">
            <v>59.5</v>
          </cell>
          <cell r="Q133">
            <v>44</v>
          </cell>
          <cell r="R133">
            <v>107.5</v>
          </cell>
          <cell r="S133">
            <v>48</v>
          </cell>
          <cell r="T133">
            <v>96</v>
          </cell>
          <cell r="U133">
            <v>300</v>
          </cell>
          <cell r="V133">
            <v>0</v>
          </cell>
          <cell r="W133">
            <v>48025</v>
          </cell>
          <cell r="X133">
            <v>55745</v>
          </cell>
          <cell r="Y133">
            <v>103770</v>
          </cell>
          <cell r="Z133">
            <v>10344.452000000001</v>
          </cell>
          <cell r="AA133">
            <v>6</v>
          </cell>
          <cell r="AB133">
            <v>14</v>
          </cell>
          <cell r="AC133">
            <v>0</v>
          </cell>
          <cell r="AD133">
            <v>0</v>
          </cell>
          <cell r="AE133">
            <v>3009.5</v>
          </cell>
          <cell r="AF133">
            <v>0</v>
          </cell>
          <cell r="AG133" t="e">
            <v>#REF!</v>
          </cell>
          <cell r="AH133" t="e">
            <v>#REF!</v>
          </cell>
          <cell r="AI133" t="e">
            <v>#REF!</v>
          </cell>
          <cell r="AJ133">
            <v>0</v>
          </cell>
          <cell r="AK133" t="e">
            <v>#REF!</v>
          </cell>
          <cell r="AL133" t="e">
            <v>#REF!</v>
          </cell>
          <cell r="AM133">
            <v>9.5</v>
          </cell>
          <cell r="AN133">
            <v>0</v>
          </cell>
          <cell r="AO133">
            <v>0</v>
          </cell>
          <cell r="AP133">
            <v>0</v>
          </cell>
          <cell r="AQ133" t="e">
            <v>#REF!</v>
          </cell>
          <cell r="AR133" t="e">
            <v>#REF!</v>
          </cell>
          <cell r="AS133" t="e">
            <v>#REF!</v>
          </cell>
          <cell r="AT133" t="e">
            <v>#REF!</v>
          </cell>
          <cell r="AU133" t="e">
            <v>#REF!</v>
          </cell>
          <cell r="AV133">
            <v>0</v>
          </cell>
          <cell r="AW133" t="e">
            <v>#REF!</v>
          </cell>
          <cell r="AX133">
            <v>37930</v>
          </cell>
        </row>
        <row r="134">
          <cell r="D134" t="str">
            <v>A601</v>
          </cell>
          <cell r="E134" t="str">
            <v>Đào Nhã Tâm</v>
          </cell>
          <cell r="F134" t="str">
            <v>GIÁN TIẾP</v>
          </cell>
          <cell r="G134" t="str">
            <v>QUANLY</v>
          </cell>
          <cell r="H134" t="str">
            <v>T5/15</v>
          </cell>
          <cell r="I134">
            <v>22</v>
          </cell>
          <cell r="J134">
            <v>0</v>
          </cell>
          <cell r="K134" t="e">
            <v>#REF!</v>
          </cell>
          <cell r="L134">
            <v>7420</v>
          </cell>
          <cell r="M134">
            <v>15508.395000000002</v>
          </cell>
          <cell r="N134">
            <v>0</v>
          </cell>
          <cell r="O134">
            <v>3</v>
          </cell>
          <cell r="P134">
            <v>24</v>
          </cell>
          <cell r="Q134">
            <v>0</v>
          </cell>
          <cell r="R134">
            <v>27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29043</v>
          </cell>
          <cell r="X134">
            <v>0</v>
          </cell>
          <cell r="Y134">
            <v>29043</v>
          </cell>
          <cell r="Z134">
            <v>22931.895000000004</v>
          </cell>
          <cell r="AA134">
            <v>0</v>
          </cell>
          <cell r="AB134">
            <v>21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 t="e">
            <v>#REF!</v>
          </cell>
          <cell r="AH134" t="e">
            <v>#REF!</v>
          </cell>
          <cell r="AI134" t="e">
            <v>#REF!</v>
          </cell>
          <cell r="AJ134">
            <v>0</v>
          </cell>
          <cell r="AK134" t="e">
            <v>#REF!</v>
          </cell>
          <cell r="AL134" t="e">
            <v>#REF!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 t="e">
            <v>#REF!</v>
          </cell>
          <cell r="AR134" t="e">
            <v>#REF!</v>
          </cell>
          <cell r="AS134" t="e">
            <v>#REF!</v>
          </cell>
          <cell r="AT134" t="e">
            <v>#REF!</v>
          </cell>
          <cell r="AU134" t="e">
            <v>#REF!</v>
          </cell>
          <cell r="AV134">
            <v>0</v>
          </cell>
          <cell r="AW134" t="e">
            <v>#REF!</v>
          </cell>
          <cell r="AX134">
            <v>0</v>
          </cell>
        </row>
        <row r="135">
          <cell r="D135" t="str">
            <v>A602</v>
          </cell>
          <cell r="E135" t="str">
            <v>Nguyễn Văn Lâm</v>
          </cell>
          <cell r="F135" t="str">
            <v>SON</v>
          </cell>
          <cell r="G135" t="str">
            <v>QUANLY</v>
          </cell>
          <cell r="H135" t="str">
            <v>T5/15</v>
          </cell>
          <cell r="I135">
            <v>22</v>
          </cell>
          <cell r="J135">
            <v>0</v>
          </cell>
          <cell r="K135" t="e">
            <v>#REF!</v>
          </cell>
          <cell r="L135">
            <v>3710</v>
          </cell>
          <cell r="M135">
            <v>2435.35</v>
          </cell>
          <cell r="N135">
            <v>0</v>
          </cell>
          <cell r="O135">
            <v>1</v>
          </cell>
          <cell r="P135">
            <v>37.5</v>
          </cell>
          <cell r="Q135">
            <v>8</v>
          </cell>
          <cell r="R135">
            <v>46.5</v>
          </cell>
          <cell r="S135">
            <v>0</v>
          </cell>
          <cell r="T135">
            <v>64</v>
          </cell>
          <cell r="U135">
            <v>0</v>
          </cell>
          <cell r="V135">
            <v>0</v>
          </cell>
          <cell r="W135">
            <v>13144</v>
          </cell>
          <cell r="X135">
            <v>3642</v>
          </cell>
          <cell r="Y135">
            <v>16786</v>
          </cell>
          <cell r="Z135">
            <v>6145.35</v>
          </cell>
          <cell r="AA135">
            <v>4</v>
          </cell>
          <cell r="AB135">
            <v>14</v>
          </cell>
          <cell r="AC135">
            <v>0</v>
          </cell>
          <cell r="AD135">
            <v>0</v>
          </cell>
          <cell r="AE135">
            <v>2000</v>
          </cell>
          <cell r="AF135">
            <v>0</v>
          </cell>
          <cell r="AG135" t="e">
            <v>#REF!</v>
          </cell>
          <cell r="AH135" t="e">
            <v>#REF!</v>
          </cell>
          <cell r="AI135" t="e">
            <v>#REF!</v>
          </cell>
          <cell r="AJ135">
            <v>0</v>
          </cell>
          <cell r="AK135" t="e">
            <v>#REF!</v>
          </cell>
          <cell r="AL135" t="e">
            <v>#REF!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 t="e">
            <v>#REF!</v>
          </cell>
          <cell r="AR135" t="e">
            <v>#REF!</v>
          </cell>
          <cell r="AS135" t="e">
            <v>#REF!</v>
          </cell>
          <cell r="AT135" t="e">
            <v>#REF!</v>
          </cell>
          <cell r="AU135" t="e">
            <v>#REF!</v>
          </cell>
          <cell r="AV135">
            <v>0</v>
          </cell>
          <cell r="AW135" t="e">
            <v>#REF!</v>
          </cell>
          <cell r="AX135">
            <v>3642</v>
          </cell>
        </row>
        <row r="136">
          <cell r="D136" t="str">
            <v>A604</v>
          </cell>
          <cell r="E136" t="str">
            <v>Lê Thanh Tòng</v>
          </cell>
          <cell r="F136" t="str">
            <v>TXBVTV</v>
          </cell>
          <cell r="G136" t="str">
            <v>BAOVE</v>
          </cell>
          <cell r="H136" t="str">
            <v>T5/15</v>
          </cell>
          <cell r="I136">
            <v>22</v>
          </cell>
          <cell r="J136">
            <v>0</v>
          </cell>
          <cell r="K136" t="e">
            <v>#REF!</v>
          </cell>
          <cell r="L136">
            <v>3640</v>
          </cell>
          <cell r="M136">
            <v>2554.2000000000003</v>
          </cell>
          <cell r="N136">
            <v>0</v>
          </cell>
          <cell r="O136">
            <v>1.5</v>
          </cell>
          <cell r="P136">
            <v>76</v>
          </cell>
          <cell r="Q136">
            <v>0</v>
          </cell>
          <cell r="R136">
            <v>77.5</v>
          </cell>
          <cell r="S136">
            <v>336</v>
          </cell>
          <cell r="T136">
            <v>0</v>
          </cell>
          <cell r="U136">
            <v>0</v>
          </cell>
          <cell r="V136">
            <v>0</v>
          </cell>
          <cell r="W136">
            <v>23010</v>
          </cell>
          <cell r="X136">
            <v>14453</v>
          </cell>
          <cell r="Y136">
            <v>37463</v>
          </cell>
          <cell r="Z136">
            <v>6194.2000000000007</v>
          </cell>
          <cell r="AA136">
            <v>0</v>
          </cell>
          <cell r="AB136">
            <v>26.5</v>
          </cell>
          <cell r="AC136">
            <v>0</v>
          </cell>
          <cell r="AD136">
            <v>0</v>
          </cell>
          <cell r="AE136">
            <v>2003</v>
          </cell>
          <cell r="AF136">
            <v>0</v>
          </cell>
          <cell r="AG136" t="e">
            <v>#REF!</v>
          </cell>
          <cell r="AH136" t="e">
            <v>#REF!</v>
          </cell>
          <cell r="AI136" t="e">
            <v>#REF!</v>
          </cell>
          <cell r="AJ136">
            <v>82</v>
          </cell>
          <cell r="AK136" t="e">
            <v>#REF!</v>
          </cell>
          <cell r="AL136" t="e">
            <v>#REF!</v>
          </cell>
          <cell r="AM136">
            <v>3</v>
          </cell>
          <cell r="AN136">
            <v>0</v>
          </cell>
          <cell r="AO136">
            <v>0</v>
          </cell>
          <cell r="AP136">
            <v>82</v>
          </cell>
          <cell r="AQ136" t="e">
            <v>#REF!</v>
          </cell>
          <cell r="AR136" t="e">
            <v>#REF!</v>
          </cell>
          <cell r="AS136" t="e">
            <v>#REF!</v>
          </cell>
          <cell r="AT136" t="e">
            <v>#REF!</v>
          </cell>
          <cell r="AU136" t="e">
            <v>#REF!</v>
          </cell>
          <cell r="AV136">
            <v>0</v>
          </cell>
          <cell r="AW136" t="e">
            <v>#REF!</v>
          </cell>
          <cell r="AX136">
            <v>0</v>
          </cell>
        </row>
        <row r="137">
          <cell r="D137" t="str">
            <v>A605</v>
          </cell>
          <cell r="E137" t="str">
            <v>Cao Trần Thanh Hòa</v>
          </cell>
          <cell r="F137" t="str">
            <v>GIÁN TIẾP</v>
          </cell>
          <cell r="G137" t="str">
            <v>QUANLY</v>
          </cell>
          <cell r="H137" t="str">
            <v>T5/15</v>
          </cell>
          <cell r="I137">
            <v>22</v>
          </cell>
          <cell r="J137">
            <v>0</v>
          </cell>
          <cell r="K137" t="e">
            <v>#REF!</v>
          </cell>
          <cell r="L137">
            <v>4590</v>
          </cell>
          <cell r="M137">
            <v>2913.4</v>
          </cell>
          <cell r="N137">
            <v>0</v>
          </cell>
          <cell r="O137">
            <v>3</v>
          </cell>
          <cell r="P137">
            <v>24</v>
          </cell>
          <cell r="Q137">
            <v>0</v>
          </cell>
          <cell r="R137">
            <v>27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9504</v>
          </cell>
          <cell r="X137">
            <v>0</v>
          </cell>
          <cell r="Y137">
            <v>9504</v>
          </cell>
          <cell r="Z137">
            <v>7499.8000000000011</v>
          </cell>
          <cell r="AA137">
            <v>0</v>
          </cell>
          <cell r="AB137">
            <v>21</v>
          </cell>
          <cell r="AC137">
            <v>0</v>
          </cell>
          <cell r="AD137">
            <v>0</v>
          </cell>
          <cell r="AE137">
            <v>7</v>
          </cell>
          <cell r="AF137">
            <v>0</v>
          </cell>
          <cell r="AG137" t="e">
            <v>#REF!</v>
          </cell>
          <cell r="AH137" t="e">
            <v>#REF!</v>
          </cell>
          <cell r="AI137" t="e">
            <v>#REF!</v>
          </cell>
          <cell r="AJ137">
            <v>12</v>
          </cell>
          <cell r="AK137" t="e">
            <v>#REF!</v>
          </cell>
          <cell r="AL137" t="e">
            <v>#REF!</v>
          </cell>
          <cell r="AM137">
            <v>7</v>
          </cell>
          <cell r="AN137">
            <v>0</v>
          </cell>
          <cell r="AO137">
            <v>0</v>
          </cell>
          <cell r="AP137">
            <v>0</v>
          </cell>
          <cell r="AQ137" t="e">
            <v>#REF!</v>
          </cell>
          <cell r="AR137" t="e">
            <v>#REF!</v>
          </cell>
          <cell r="AS137" t="e">
            <v>#REF!</v>
          </cell>
          <cell r="AT137" t="e">
            <v>#REF!</v>
          </cell>
          <cell r="AU137" t="e">
            <v>#REF!</v>
          </cell>
          <cell r="AV137">
            <v>0</v>
          </cell>
          <cell r="AW137" t="e">
            <v>#REF!</v>
          </cell>
          <cell r="AX137">
            <v>0</v>
          </cell>
        </row>
        <row r="138">
          <cell r="D138" t="str">
            <v>A610</v>
          </cell>
          <cell r="E138" t="str">
            <v>Nguyễn Hồng Thành Tài</v>
          </cell>
          <cell r="F138" t="str">
            <v>CI.1</v>
          </cell>
          <cell r="G138" t="str">
            <v>Công Nhân</v>
          </cell>
          <cell r="H138" t="str">
            <v>T6/15</v>
          </cell>
          <cell r="I138">
            <v>21</v>
          </cell>
          <cell r="J138">
            <v>0</v>
          </cell>
          <cell r="K138" t="e">
            <v>#REF!</v>
          </cell>
          <cell r="L138">
            <v>3550</v>
          </cell>
          <cell r="M138">
            <v>1083.5124999999998</v>
          </cell>
          <cell r="N138">
            <v>13</v>
          </cell>
          <cell r="O138">
            <v>0</v>
          </cell>
          <cell r="P138">
            <v>119</v>
          </cell>
          <cell r="Q138">
            <v>36</v>
          </cell>
          <cell r="R138">
            <v>168</v>
          </cell>
          <cell r="S138">
            <v>48</v>
          </cell>
          <cell r="T138">
            <v>576</v>
          </cell>
          <cell r="U138">
            <v>140</v>
          </cell>
          <cell r="V138">
            <v>0</v>
          </cell>
          <cell r="W138">
            <v>34957</v>
          </cell>
          <cell r="X138">
            <v>35266</v>
          </cell>
          <cell r="Y138">
            <v>70223</v>
          </cell>
          <cell r="Z138">
            <v>4636.0124999999989</v>
          </cell>
          <cell r="AA138">
            <v>10</v>
          </cell>
          <cell r="AB138">
            <v>1</v>
          </cell>
          <cell r="AC138">
            <v>0</v>
          </cell>
          <cell r="AD138">
            <v>0</v>
          </cell>
          <cell r="AE138">
            <v>1500</v>
          </cell>
          <cell r="AF138">
            <v>0</v>
          </cell>
          <cell r="AG138" t="e">
            <v>#REF!</v>
          </cell>
          <cell r="AH138" t="e">
            <v>#REF!</v>
          </cell>
          <cell r="AI138" t="e">
            <v>#REF!</v>
          </cell>
          <cell r="AJ138">
            <v>0</v>
          </cell>
          <cell r="AK138" t="e">
            <v>#REF!</v>
          </cell>
          <cell r="AL138" t="e">
            <v>#REF!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 t="e">
            <v>#REF!</v>
          </cell>
          <cell r="AR138" t="e">
            <v>#REF!</v>
          </cell>
          <cell r="AS138" t="e">
            <v>#REF!</v>
          </cell>
          <cell r="AT138" t="e">
            <v>#REF!</v>
          </cell>
          <cell r="AU138" t="e">
            <v>#REF!</v>
          </cell>
          <cell r="AV138">
            <v>0</v>
          </cell>
          <cell r="AW138" t="e">
            <v>#REF!</v>
          </cell>
          <cell r="AX138">
            <v>30718</v>
          </cell>
        </row>
        <row r="139">
          <cell r="D139" t="str">
            <v>A612</v>
          </cell>
          <cell r="E139" t="str">
            <v>Trần Văn Minh</v>
          </cell>
          <cell r="F139" t="str">
            <v>TXBVTV</v>
          </cell>
          <cell r="G139" t="str">
            <v>BAOVE</v>
          </cell>
          <cell r="H139" t="str">
            <v>T7/15</v>
          </cell>
          <cell r="I139">
            <v>20</v>
          </cell>
          <cell r="J139">
            <v>0</v>
          </cell>
          <cell r="K139" t="e">
            <v>#REF!</v>
          </cell>
          <cell r="L139">
            <v>3550</v>
          </cell>
          <cell r="M139">
            <v>2500.0124999999998</v>
          </cell>
          <cell r="N139">
            <v>0</v>
          </cell>
          <cell r="O139">
            <v>0</v>
          </cell>
          <cell r="P139">
            <v>28</v>
          </cell>
          <cell r="Q139">
            <v>0</v>
          </cell>
          <cell r="R139">
            <v>28</v>
          </cell>
          <cell r="S139">
            <v>416</v>
          </cell>
          <cell r="T139">
            <v>0</v>
          </cell>
          <cell r="U139">
            <v>0</v>
          </cell>
          <cell r="V139">
            <v>0</v>
          </cell>
          <cell r="W139">
            <v>8156</v>
          </cell>
          <cell r="X139">
            <v>17478</v>
          </cell>
          <cell r="Y139">
            <v>25634</v>
          </cell>
          <cell r="Z139">
            <v>6052.5124999999989</v>
          </cell>
          <cell r="AA139">
            <v>0</v>
          </cell>
          <cell r="AB139">
            <v>28</v>
          </cell>
          <cell r="AC139">
            <v>0</v>
          </cell>
          <cell r="AD139">
            <v>0</v>
          </cell>
          <cell r="AE139">
            <v>1013</v>
          </cell>
          <cell r="AF139">
            <v>0</v>
          </cell>
          <cell r="AG139" t="e">
            <v>#REF!</v>
          </cell>
          <cell r="AH139" t="e">
            <v>#REF!</v>
          </cell>
          <cell r="AI139" t="e">
            <v>#REF!</v>
          </cell>
          <cell r="AJ139">
            <v>0</v>
          </cell>
          <cell r="AK139" t="e">
            <v>#REF!</v>
          </cell>
          <cell r="AL139" t="e">
            <v>#REF!</v>
          </cell>
          <cell r="AM139">
            <v>13</v>
          </cell>
          <cell r="AN139">
            <v>0</v>
          </cell>
          <cell r="AO139">
            <v>0</v>
          </cell>
          <cell r="AP139">
            <v>0</v>
          </cell>
          <cell r="AQ139" t="e">
            <v>#REF!</v>
          </cell>
          <cell r="AR139" t="e">
            <v>#REF!</v>
          </cell>
          <cell r="AS139" t="e">
            <v>#REF!</v>
          </cell>
          <cell r="AT139" t="e">
            <v>#REF!</v>
          </cell>
          <cell r="AU139" t="e">
            <v>#REF!</v>
          </cell>
          <cell r="AV139">
            <v>0</v>
          </cell>
          <cell r="AW139" t="e">
            <v>#REF!</v>
          </cell>
          <cell r="AX139">
            <v>0</v>
          </cell>
        </row>
        <row r="140">
          <cell r="D140" t="str">
            <v>A613</v>
          </cell>
          <cell r="E140" t="str">
            <v>Mai Thị Tuyết Nhung</v>
          </cell>
          <cell r="F140" t="str">
            <v>GIÁN TIẾP</v>
          </cell>
          <cell r="G140" t="str">
            <v>QUANLY</v>
          </cell>
          <cell r="H140" t="str">
            <v>T7/15</v>
          </cell>
          <cell r="I140">
            <v>20</v>
          </cell>
          <cell r="J140">
            <v>0</v>
          </cell>
          <cell r="K140" t="e">
            <v>#REF!</v>
          </cell>
          <cell r="L140">
            <v>11280</v>
          </cell>
          <cell r="M140">
            <v>13718.971</v>
          </cell>
          <cell r="N140">
            <v>0</v>
          </cell>
          <cell r="O140">
            <v>3</v>
          </cell>
          <cell r="P140">
            <v>24</v>
          </cell>
          <cell r="Q140">
            <v>0</v>
          </cell>
          <cell r="R140">
            <v>27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31665</v>
          </cell>
          <cell r="X140">
            <v>0</v>
          </cell>
          <cell r="Y140">
            <v>31665</v>
          </cell>
          <cell r="Z140">
            <v>25000.171000000002</v>
          </cell>
          <cell r="AA140">
            <v>0</v>
          </cell>
          <cell r="AB140">
            <v>21</v>
          </cell>
          <cell r="AC140">
            <v>0</v>
          </cell>
          <cell r="AD140">
            <v>0</v>
          </cell>
          <cell r="AE140">
            <v>2</v>
          </cell>
          <cell r="AF140">
            <v>0</v>
          </cell>
          <cell r="AG140" t="e">
            <v>#REF!</v>
          </cell>
          <cell r="AH140" t="e">
            <v>#REF!</v>
          </cell>
          <cell r="AI140" t="e">
            <v>#REF!</v>
          </cell>
          <cell r="AJ140">
            <v>0</v>
          </cell>
          <cell r="AK140" t="e">
            <v>#REF!</v>
          </cell>
          <cell r="AL140" t="e">
            <v>#REF!</v>
          </cell>
          <cell r="AM140">
            <v>2</v>
          </cell>
          <cell r="AN140">
            <v>0</v>
          </cell>
          <cell r="AO140">
            <v>0</v>
          </cell>
          <cell r="AP140">
            <v>0</v>
          </cell>
          <cell r="AQ140" t="e">
            <v>#REF!</v>
          </cell>
          <cell r="AR140" t="e">
            <v>#REF!</v>
          </cell>
          <cell r="AS140" t="e">
            <v>#REF!</v>
          </cell>
          <cell r="AT140" t="e">
            <v>#REF!</v>
          </cell>
          <cell r="AU140" t="e">
            <v>#REF!</v>
          </cell>
          <cell r="AV140">
            <v>0</v>
          </cell>
          <cell r="AW140" t="e">
            <v>#REF!</v>
          </cell>
          <cell r="AX140">
            <v>0</v>
          </cell>
        </row>
        <row r="141">
          <cell r="D141" t="str">
            <v>A617</v>
          </cell>
          <cell r="E141" t="str">
            <v>Dương Văn Kiệm</v>
          </cell>
          <cell r="F141" t="str">
            <v>CII.2</v>
          </cell>
          <cell r="G141" t="str">
            <v>Công Nhân</v>
          </cell>
          <cell r="H141" t="str">
            <v>T7/15</v>
          </cell>
          <cell r="I141">
            <v>20</v>
          </cell>
          <cell r="J141">
            <v>0</v>
          </cell>
          <cell r="K141" t="e">
            <v>#REF!</v>
          </cell>
          <cell r="L141">
            <v>3550</v>
          </cell>
          <cell r="M141">
            <v>202.99999999999997</v>
          </cell>
          <cell r="N141">
            <v>0</v>
          </cell>
          <cell r="O141">
            <v>3</v>
          </cell>
          <cell r="P141">
            <v>98</v>
          </cell>
          <cell r="Q141">
            <v>24</v>
          </cell>
          <cell r="R141">
            <v>125</v>
          </cell>
          <cell r="S141">
            <v>32</v>
          </cell>
          <cell r="T141">
            <v>272</v>
          </cell>
          <cell r="U141">
            <v>140</v>
          </cell>
          <cell r="V141">
            <v>0</v>
          </cell>
          <cell r="W141">
            <v>21462</v>
          </cell>
          <cell r="X141">
            <v>17584</v>
          </cell>
          <cell r="Y141">
            <v>39046</v>
          </cell>
          <cell r="Z141">
            <v>3755.4999999999995</v>
          </cell>
          <cell r="AA141">
            <v>17</v>
          </cell>
          <cell r="AB141">
            <v>4</v>
          </cell>
          <cell r="AC141">
            <v>0</v>
          </cell>
          <cell r="AD141">
            <v>0</v>
          </cell>
          <cell r="AE141">
            <v>1004.5</v>
          </cell>
          <cell r="AF141">
            <v>0</v>
          </cell>
          <cell r="AG141" t="e">
            <v>#REF!</v>
          </cell>
          <cell r="AH141" t="e">
            <v>#REF!</v>
          </cell>
          <cell r="AI141" t="e">
            <v>#REF!</v>
          </cell>
          <cell r="AJ141">
            <v>0</v>
          </cell>
          <cell r="AK141" t="e">
            <v>#REF!</v>
          </cell>
          <cell r="AL141" t="e">
            <v>#REF!</v>
          </cell>
          <cell r="AM141">
            <v>4.5</v>
          </cell>
          <cell r="AN141">
            <v>0</v>
          </cell>
          <cell r="AO141">
            <v>0</v>
          </cell>
          <cell r="AP141">
            <v>0</v>
          </cell>
          <cell r="AQ141" t="e">
            <v>#REF!</v>
          </cell>
          <cell r="AR141" t="e">
            <v>#REF!</v>
          </cell>
          <cell r="AS141" t="e">
            <v>#REF!</v>
          </cell>
          <cell r="AT141" t="e">
            <v>#REF!</v>
          </cell>
          <cell r="AU141" t="e">
            <v>#REF!</v>
          </cell>
          <cell r="AV141">
            <v>0</v>
          </cell>
          <cell r="AW141" t="e">
            <v>#REF!</v>
          </cell>
          <cell r="AX141">
            <v>14317</v>
          </cell>
        </row>
        <row r="142">
          <cell r="D142" t="str">
            <v>A625</v>
          </cell>
          <cell r="E142" t="str">
            <v>Huỳnh Thị Mỹ Vân</v>
          </cell>
          <cell r="F142" t="str">
            <v>CII.3</v>
          </cell>
          <cell r="G142" t="str">
            <v>công nhân</v>
          </cell>
          <cell r="H142" t="str">
            <v>T9/15</v>
          </cell>
          <cell r="I142">
            <v>18</v>
          </cell>
          <cell r="J142">
            <v>0</v>
          </cell>
          <cell r="K142" t="e">
            <v>#REF!</v>
          </cell>
          <cell r="L142">
            <v>3550</v>
          </cell>
          <cell r="M142">
            <v>0</v>
          </cell>
          <cell r="N142">
            <v>10</v>
          </cell>
          <cell r="O142">
            <v>1</v>
          </cell>
          <cell r="P142">
            <v>99</v>
          </cell>
          <cell r="Q142">
            <v>43</v>
          </cell>
          <cell r="R142">
            <v>153</v>
          </cell>
          <cell r="S142">
            <v>48</v>
          </cell>
          <cell r="T142">
            <v>496</v>
          </cell>
          <cell r="U142">
            <v>140</v>
          </cell>
          <cell r="V142">
            <v>0</v>
          </cell>
          <cell r="W142">
            <v>24022</v>
          </cell>
          <cell r="X142">
            <v>24390</v>
          </cell>
          <cell r="Y142">
            <v>48412</v>
          </cell>
          <cell r="Z142">
            <v>3552.4999999999995</v>
          </cell>
          <cell r="AA142">
            <v>9</v>
          </cell>
          <cell r="AB142">
            <v>0.5</v>
          </cell>
          <cell r="AC142">
            <v>0</v>
          </cell>
          <cell r="AD142">
            <v>0</v>
          </cell>
          <cell r="AE142">
            <v>1000.5</v>
          </cell>
          <cell r="AF142">
            <v>0</v>
          </cell>
          <cell r="AG142" t="e">
            <v>#REF!</v>
          </cell>
          <cell r="AH142" t="e">
            <v>#REF!</v>
          </cell>
          <cell r="AI142" t="e">
            <v>#REF!</v>
          </cell>
          <cell r="AJ142">
            <v>0</v>
          </cell>
          <cell r="AK142" t="e">
            <v>#REF!</v>
          </cell>
          <cell r="AL142" t="e">
            <v>#REF!</v>
          </cell>
          <cell r="AM142">
            <v>0.5</v>
          </cell>
          <cell r="AN142">
            <v>0</v>
          </cell>
          <cell r="AO142">
            <v>0</v>
          </cell>
          <cell r="AP142">
            <v>0</v>
          </cell>
          <cell r="AQ142" t="e">
            <v>#REF!</v>
          </cell>
          <cell r="AR142" t="e">
            <v>#REF!</v>
          </cell>
          <cell r="AS142" t="e">
            <v>#REF!</v>
          </cell>
          <cell r="AT142" t="e">
            <v>#REF!</v>
          </cell>
          <cell r="AU142" t="e">
            <v>#REF!</v>
          </cell>
          <cell r="AV142">
            <v>0</v>
          </cell>
          <cell r="AW142" t="e">
            <v>#REF!</v>
          </cell>
          <cell r="AX142">
            <v>20906</v>
          </cell>
        </row>
        <row r="143">
          <cell r="D143" t="str">
            <v>A636</v>
          </cell>
          <cell r="E143" t="str">
            <v>Nguyễn Văn Thu</v>
          </cell>
          <cell r="F143" t="str">
            <v>TXBVTV</v>
          </cell>
          <cell r="G143" t="str">
            <v>BAOVE</v>
          </cell>
          <cell r="H143" t="str">
            <v>T9/15</v>
          </cell>
          <cell r="I143">
            <v>18</v>
          </cell>
          <cell r="J143">
            <v>0</v>
          </cell>
          <cell r="K143" t="e">
            <v>#REF!</v>
          </cell>
          <cell r="L143">
            <v>3550</v>
          </cell>
          <cell r="M143">
            <v>2500.0124999999998</v>
          </cell>
          <cell r="N143">
            <v>0</v>
          </cell>
          <cell r="O143">
            <v>1</v>
          </cell>
          <cell r="P143">
            <v>44</v>
          </cell>
          <cell r="Q143">
            <v>12</v>
          </cell>
          <cell r="R143">
            <v>57</v>
          </cell>
          <cell r="S143">
            <v>272</v>
          </cell>
          <cell r="T143">
            <v>0</v>
          </cell>
          <cell r="U143">
            <v>0</v>
          </cell>
          <cell r="V143">
            <v>0</v>
          </cell>
          <cell r="W143">
            <v>15730</v>
          </cell>
          <cell r="X143">
            <v>11428</v>
          </cell>
          <cell r="Y143">
            <v>27158</v>
          </cell>
          <cell r="Z143">
            <v>6052.5124999999989</v>
          </cell>
          <cell r="AA143">
            <v>0</v>
          </cell>
          <cell r="AB143">
            <v>27</v>
          </cell>
          <cell r="AC143">
            <v>0</v>
          </cell>
          <cell r="AD143">
            <v>0</v>
          </cell>
          <cell r="AE143">
            <v>2007</v>
          </cell>
          <cell r="AF143">
            <v>0</v>
          </cell>
          <cell r="AG143" t="e">
            <v>#REF!</v>
          </cell>
          <cell r="AH143" t="e">
            <v>#REF!</v>
          </cell>
          <cell r="AI143" t="e">
            <v>#REF!</v>
          </cell>
          <cell r="AJ143">
            <v>0</v>
          </cell>
          <cell r="AK143" t="e">
            <v>#REF!</v>
          </cell>
          <cell r="AL143" t="e">
            <v>#REF!</v>
          </cell>
          <cell r="AM143">
            <v>7</v>
          </cell>
          <cell r="AN143">
            <v>0</v>
          </cell>
          <cell r="AO143">
            <v>0</v>
          </cell>
          <cell r="AP143">
            <v>0</v>
          </cell>
          <cell r="AQ143" t="e">
            <v>#REF!</v>
          </cell>
          <cell r="AR143" t="e">
            <v>#REF!</v>
          </cell>
          <cell r="AS143" t="e">
            <v>#REF!</v>
          </cell>
          <cell r="AT143" t="e">
            <v>#REF!</v>
          </cell>
          <cell r="AU143" t="e">
            <v>#REF!</v>
          </cell>
          <cell r="AV143">
            <v>0</v>
          </cell>
          <cell r="AW143" t="e">
            <v>#REF!</v>
          </cell>
          <cell r="AX143">
            <v>0</v>
          </cell>
        </row>
        <row r="144">
          <cell r="D144" t="str">
            <v>A641</v>
          </cell>
          <cell r="E144" t="str">
            <v>Nguyễn Thành Tôn</v>
          </cell>
          <cell r="F144" t="str">
            <v>GA</v>
          </cell>
          <cell r="G144" t="str">
            <v>QUANLY</v>
          </cell>
          <cell r="H144" t="str">
            <v>T10/15</v>
          </cell>
          <cell r="I144">
            <v>17</v>
          </cell>
          <cell r="J144">
            <v>0</v>
          </cell>
          <cell r="K144" t="e">
            <v>#REF!</v>
          </cell>
          <cell r="L144">
            <v>4170</v>
          </cell>
          <cell r="M144">
            <v>1978.2499999999998</v>
          </cell>
          <cell r="N144">
            <v>0</v>
          </cell>
          <cell r="O144">
            <v>1</v>
          </cell>
          <cell r="P144">
            <v>24</v>
          </cell>
          <cell r="Q144">
            <v>0</v>
          </cell>
          <cell r="R144">
            <v>25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7332</v>
          </cell>
          <cell r="X144">
            <v>0</v>
          </cell>
          <cell r="Y144">
            <v>7332</v>
          </cell>
          <cell r="Z144">
            <v>6150</v>
          </cell>
          <cell r="AA144">
            <v>0</v>
          </cell>
          <cell r="AB144">
            <v>21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 t="e">
            <v>#REF!</v>
          </cell>
          <cell r="AH144" t="e">
            <v>#REF!</v>
          </cell>
          <cell r="AI144" t="e">
            <v>#REF!</v>
          </cell>
          <cell r="AJ144">
            <v>0</v>
          </cell>
          <cell r="AK144" t="e">
            <v>#REF!</v>
          </cell>
          <cell r="AL144" t="e">
            <v>#REF!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 t="e">
            <v>#REF!</v>
          </cell>
          <cell r="AR144" t="e">
            <v>#REF!</v>
          </cell>
          <cell r="AS144" t="e">
            <v>#REF!</v>
          </cell>
          <cell r="AT144" t="e">
            <v>#REF!</v>
          </cell>
          <cell r="AU144" t="e">
            <v>#REF!</v>
          </cell>
          <cell r="AV144">
            <v>0</v>
          </cell>
          <cell r="AW144" t="e">
            <v>#REF!</v>
          </cell>
          <cell r="AX144">
            <v>0</v>
          </cell>
        </row>
        <row r="145">
          <cell r="D145" t="str">
            <v>A645</v>
          </cell>
          <cell r="E145" t="str">
            <v>Đỗ Nhật Quan</v>
          </cell>
          <cell r="F145" t="str">
            <v>CI.1</v>
          </cell>
          <cell r="G145" t="str">
            <v>công nhân</v>
          </cell>
          <cell r="H145" t="str">
            <v>T11/15</v>
          </cell>
          <cell r="I145">
            <v>16</v>
          </cell>
          <cell r="J145">
            <v>0</v>
          </cell>
          <cell r="K145" t="e">
            <v>#REF!</v>
          </cell>
          <cell r="L145">
            <v>3550</v>
          </cell>
          <cell r="M145">
            <v>200</v>
          </cell>
          <cell r="N145">
            <v>1</v>
          </cell>
          <cell r="O145">
            <v>1</v>
          </cell>
          <cell r="P145">
            <v>103.5</v>
          </cell>
          <cell r="Q145">
            <v>32</v>
          </cell>
          <cell r="R145">
            <v>137.5</v>
          </cell>
          <cell r="S145">
            <v>32</v>
          </cell>
          <cell r="T145">
            <v>336</v>
          </cell>
          <cell r="U145">
            <v>70</v>
          </cell>
          <cell r="V145">
            <v>0</v>
          </cell>
          <cell r="W145">
            <v>23410</v>
          </cell>
          <cell r="X145">
            <v>16146</v>
          </cell>
          <cell r="Y145">
            <v>39556</v>
          </cell>
          <cell r="Z145">
            <v>3752.4999999999995</v>
          </cell>
          <cell r="AA145">
            <v>19</v>
          </cell>
          <cell r="AB145">
            <v>2.5</v>
          </cell>
          <cell r="AC145">
            <v>0</v>
          </cell>
          <cell r="AD145">
            <v>0</v>
          </cell>
          <cell r="AE145">
            <v>2000.5</v>
          </cell>
          <cell r="AF145">
            <v>0</v>
          </cell>
          <cell r="AG145" t="e">
            <v>#REF!</v>
          </cell>
          <cell r="AH145" t="e">
            <v>#REF!</v>
          </cell>
          <cell r="AI145" t="e">
            <v>#REF!</v>
          </cell>
          <cell r="AJ145">
            <v>0</v>
          </cell>
          <cell r="AK145" t="e">
            <v>#REF!</v>
          </cell>
          <cell r="AL145" t="e">
            <v>#REF!</v>
          </cell>
          <cell r="AM145">
            <v>0.5</v>
          </cell>
          <cell r="AN145">
            <v>0</v>
          </cell>
          <cell r="AO145">
            <v>0</v>
          </cell>
          <cell r="AP145">
            <v>0</v>
          </cell>
          <cell r="AQ145" t="e">
            <v>#REF!</v>
          </cell>
          <cell r="AR145" t="e">
            <v>#REF!</v>
          </cell>
          <cell r="AS145" t="e">
            <v>#REF!</v>
          </cell>
          <cell r="AT145" t="e">
            <v>#REF!</v>
          </cell>
          <cell r="AU145" t="e">
            <v>#REF!</v>
          </cell>
          <cell r="AV145">
            <v>0</v>
          </cell>
          <cell r="AW145" t="e">
            <v>#REF!</v>
          </cell>
          <cell r="AX145">
            <v>14097</v>
          </cell>
        </row>
        <row r="146">
          <cell r="D146" t="str">
            <v>A646</v>
          </cell>
          <cell r="E146" t="str">
            <v>Nguyễn Ngọc Điệp</v>
          </cell>
          <cell r="F146" t="str">
            <v>XLN</v>
          </cell>
          <cell r="G146" t="str">
            <v>công nhân</v>
          </cell>
          <cell r="H146" t="str">
            <v>T11/15</v>
          </cell>
          <cell r="I146">
            <v>16</v>
          </cell>
          <cell r="J146">
            <v>0</v>
          </cell>
          <cell r="K146" t="e">
            <v>#REF!</v>
          </cell>
          <cell r="L146">
            <v>3550</v>
          </cell>
          <cell r="M146">
            <v>304.49999999999994</v>
          </cell>
          <cell r="N146">
            <v>7</v>
          </cell>
          <cell r="O146">
            <v>1</v>
          </cell>
          <cell r="P146">
            <v>77</v>
          </cell>
          <cell r="Q146">
            <v>12</v>
          </cell>
          <cell r="R146">
            <v>97</v>
          </cell>
          <cell r="S146">
            <v>16</v>
          </cell>
          <cell r="T146">
            <v>320</v>
          </cell>
          <cell r="U146">
            <v>0</v>
          </cell>
          <cell r="V146">
            <v>0</v>
          </cell>
          <cell r="W146">
            <v>17145</v>
          </cell>
          <cell r="X146">
            <v>11849</v>
          </cell>
          <cell r="Y146">
            <v>28994</v>
          </cell>
          <cell r="Z146">
            <v>3856.9999999999995</v>
          </cell>
          <cell r="AA146">
            <v>4</v>
          </cell>
          <cell r="AB146">
            <v>8</v>
          </cell>
          <cell r="AC146">
            <v>0</v>
          </cell>
          <cell r="AD146">
            <v>0</v>
          </cell>
          <cell r="AE146">
            <v>1000</v>
          </cell>
          <cell r="AF146">
            <v>0</v>
          </cell>
          <cell r="AG146" t="e">
            <v>#REF!</v>
          </cell>
          <cell r="AH146" t="e">
            <v>#REF!</v>
          </cell>
          <cell r="AI146" t="e">
            <v>#REF!</v>
          </cell>
          <cell r="AJ146">
            <v>0</v>
          </cell>
          <cell r="AK146" t="e">
            <v>#REF!</v>
          </cell>
          <cell r="AL146" t="e">
            <v>#REF!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 t="e">
            <v>#REF!</v>
          </cell>
          <cell r="AR146" t="e">
            <v>#REF!</v>
          </cell>
          <cell r="AS146" t="e">
            <v>#REF!</v>
          </cell>
          <cell r="AT146" t="e">
            <v>#REF!</v>
          </cell>
          <cell r="AU146" t="e">
            <v>#REF!</v>
          </cell>
          <cell r="AV146">
            <v>0</v>
          </cell>
          <cell r="AW146" t="e">
            <v>#REF!</v>
          </cell>
          <cell r="AX146">
            <v>11421</v>
          </cell>
        </row>
        <row r="147">
          <cell r="D147" t="str">
            <v>A648</v>
          </cell>
          <cell r="E147" t="str">
            <v>Bùi Văn Tài</v>
          </cell>
          <cell r="F147" t="str">
            <v>EN</v>
          </cell>
          <cell r="G147" t="str">
            <v>công nhân</v>
          </cell>
          <cell r="H147" t="str">
            <v>T11/15</v>
          </cell>
          <cell r="I147">
            <v>16</v>
          </cell>
          <cell r="J147">
            <v>0</v>
          </cell>
          <cell r="K147" t="e">
            <v>#REF!</v>
          </cell>
          <cell r="L147">
            <v>3550</v>
          </cell>
          <cell r="M147">
            <v>0</v>
          </cell>
          <cell r="N147">
            <v>10</v>
          </cell>
          <cell r="O147">
            <v>1</v>
          </cell>
          <cell r="P147">
            <v>111</v>
          </cell>
          <cell r="Q147">
            <v>24</v>
          </cell>
          <cell r="R147">
            <v>146</v>
          </cell>
          <cell r="S147">
            <v>0</v>
          </cell>
          <cell r="T147">
            <v>496</v>
          </cell>
          <cell r="U147">
            <v>70</v>
          </cell>
          <cell r="V147">
            <v>0</v>
          </cell>
          <cell r="W147">
            <v>23575</v>
          </cell>
          <cell r="X147">
            <v>19755</v>
          </cell>
          <cell r="Y147">
            <v>43330</v>
          </cell>
          <cell r="Z147">
            <v>3552.4999999999995</v>
          </cell>
          <cell r="AA147">
            <v>11</v>
          </cell>
          <cell r="AB147">
            <v>1</v>
          </cell>
          <cell r="AC147">
            <v>0</v>
          </cell>
          <cell r="AD147">
            <v>0</v>
          </cell>
          <cell r="AE147">
            <v>1000</v>
          </cell>
          <cell r="AF147">
            <v>0</v>
          </cell>
          <cell r="AG147" t="e">
            <v>#REF!</v>
          </cell>
          <cell r="AH147" t="e">
            <v>#REF!</v>
          </cell>
          <cell r="AI147" t="e">
            <v>#REF!</v>
          </cell>
          <cell r="AJ147">
            <v>0</v>
          </cell>
          <cell r="AK147" t="e">
            <v>#REF!</v>
          </cell>
          <cell r="AL147" t="e">
            <v>#REF!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 t="e">
            <v>#REF!</v>
          </cell>
          <cell r="AR147" t="e">
            <v>#REF!</v>
          </cell>
          <cell r="AS147" t="e">
            <v>#REF!</v>
          </cell>
          <cell r="AT147" t="e">
            <v>#REF!</v>
          </cell>
          <cell r="AU147" t="e">
            <v>#REF!</v>
          </cell>
          <cell r="AV147">
            <v>0</v>
          </cell>
          <cell r="AW147" t="e">
            <v>#REF!</v>
          </cell>
          <cell r="AX147">
            <v>18605</v>
          </cell>
        </row>
        <row r="148">
          <cell r="D148" t="str">
            <v>A654</v>
          </cell>
          <cell r="E148" t="str">
            <v>Nguyễn Thị Hải Ngọc</v>
          </cell>
          <cell r="F148" t="str">
            <v>GIÁN TIẾP</v>
          </cell>
          <cell r="G148" t="str">
            <v>QUANLY</v>
          </cell>
          <cell r="H148" t="str">
            <v>T11/15</v>
          </cell>
          <cell r="I148">
            <v>16</v>
          </cell>
          <cell r="J148">
            <v>0</v>
          </cell>
          <cell r="K148" t="e">
            <v>#REF!</v>
          </cell>
          <cell r="L148">
            <v>6430</v>
          </cell>
          <cell r="M148">
            <v>18973.694000000003</v>
          </cell>
          <cell r="N148">
            <v>0</v>
          </cell>
          <cell r="O148">
            <v>5</v>
          </cell>
          <cell r="P148">
            <v>24</v>
          </cell>
          <cell r="Q148">
            <v>0</v>
          </cell>
          <cell r="R148">
            <v>29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34060</v>
          </cell>
          <cell r="X148">
            <v>0</v>
          </cell>
          <cell r="Y148">
            <v>34060</v>
          </cell>
          <cell r="Z148">
            <v>25399.694000000003</v>
          </cell>
          <cell r="AA148">
            <v>0</v>
          </cell>
          <cell r="AB148">
            <v>19</v>
          </cell>
          <cell r="AC148">
            <v>0</v>
          </cell>
          <cell r="AD148">
            <v>0</v>
          </cell>
          <cell r="AE148">
            <v>10001</v>
          </cell>
          <cell r="AF148">
            <v>0</v>
          </cell>
          <cell r="AG148" t="e">
            <v>#REF!</v>
          </cell>
          <cell r="AH148" t="e">
            <v>#REF!</v>
          </cell>
          <cell r="AI148" t="e">
            <v>#REF!</v>
          </cell>
          <cell r="AJ148">
            <v>0</v>
          </cell>
          <cell r="AK148" t="e">
            <v>#REF!</v>
          </cell>
          <cell r="AL148" t="e">
            <v>#REF!</v>
          </cell>
          <cell r="AM148">
            <v>1</v>
          </cell>
          <cell r="AN148">
            <v>0</v>
          </cell>
          <cell r="AO148">
            <v>0</v>
          </cell>
          <cell r="AP148">
            <v>0</v>
          </cell>
          <cell r="AQ148" t="e">
            <v>#REF!</v>
          </cell>
          <cell r="AR148" t="e">
            <v>#REF!</v>
          </cell>
          <cell r="AS148" t="e">
            <v>#REF!</v>
          </cell>
          <cell r="AT148" t="e">
            <v>#REF!</v>
          </cell>
          <cell r="AU148" t="e">
            <v>#REF!</v>
          </cell>
          <cell r="AV148">
            <v>0</v>
          </cell>
          <cell r="AW148" t="e">
            <v>#REF!</v>
          </cell>
          <cell r="AX148">
            <v>0</v>
          </cell>
        </row>
        <row r="149">
          <cell r="D149" t="str">
            <v>A658</v>
          </cell>
          <cell r="E149" t="str">
            <v>Đặng Ngọc Hân</v>
          </cell>
          <cell r="F149" t="str">
            <v>EN</v>
          </cell>
          <cell r="G149" t="str">
            <v>Công nhân</v>
          </cell>
          <cell r="H149" t="str">
            <v>T12/15</v>
          </cell>
          <cell r="I149">
            <v>15</v>
          </cell>
          <cell r="J149">
            <v>0</v>
          </cell>
          <cell r="K149" t="e">
            <v>#REF!</v>
          </cell>
          <cell r="L149">
            <v>3500</v>
          </cell>
          <cell r="M149">
            <v>0</v>
          </cell>
          <cell r="N149">
            <v>10</v>
          </cell>
          <cell r="O149">
            <v>1</v>
          </cell>
          <cell r="P149">
            <v>103.5</v>
          </cell>
          <cell r="Q149">
            <v>24</v>
          </cell>
          <cell r="R149">
            <v>138.5</v>
          </cell>
          <cell r="S149">
            <v>0</v>
          </cell>
          <cell r="T149">
            <v>464</v>
          </cell>
          <cell r="U149">
            <v>70</v>
          </cell>
          <cell r="V149">
            <v>0</v>
          </cell>
          <cell r="W149">
            <v>21979</v>
          </cell>
          <cell r="X149">
            <v>18440</v>
          </cell>
          <cell r="Y149">
            <v>40419</v>
          </cell>
          <cell r="Z149">
            <v>3500</v>
          </cell>
          <cell r="AA149">
            <v>9</v>
          </cell>
          <cell r="AB149">
            <v>3.5</v>
          </cell>
          <cell r="AC149">
            <v>0</v>
          </cell>
          <cell r="AD149">
            <v>0</v>
          </cell>
          <cell r="AE149">
            <v>0.5</v>
          </cell>
          <cell r="AF149">
            <v>0</v>
          </cell>
          <cell r="AG149" t="e">
            <v>#REF!</v>
          </cell>
          <cell r="AH149" t="e">
            <v>#REF!</v>
          </cell>
          <cell r="AI149" t="e">
            <v>#REF!</v>
          </cell>
          <cell r="AJ149">
            <v>0</v>
          </cell>
          <cell r="AK149" t="e">
            <v>#REF!</v>
          </cell>
          <cell r="AL149" t="e">
            <v>#REF!</v>
          </cell>
          <cell r="AM149">
            <v>0.5</v>
          </cell>
          <cell r="AN149">
            <v>0</v>
          </cell>
          <cell r="AO149">
            <v>0</v>
          </cell>
          <cell r="AP149">
            <v>0</v>
          </cell>
          <cell r="AQ149" t="e">
            <v>#REF!</v>
          </cell>
          <cell r="AR149" t="e">
            <v>#REF!</v>
          </cell>
          <cell r="AS149" t="e">
            <v>#REF!</v>
          </cell>
          <cell r="AT149" t="e">
            <v>#REF!</v>
          </cell>
          <cell r="AU149" t="e">
            <v>#REF!</v>
          </cell>
          <cell r="AV149">
            <v>0</v>
          </cell>
          <cell r="AW149" t="e">
            <v>#REF!</v>
          </cell>
          <cell r="AX149">
            <v>17306</v>
          </cell>
        </row>
        <row r="150">
          <cell r="D150" t="str">
            <v>A659</v>
          </cell>
          <cell r="E150" t="str">
            <v>Lê Văn Út</v>
          </cell>
          <cell r="F150" t="str">
            <v>EN</v>
          </cell>
          <cell r="G150" t="str">
            <v>Công nhân</v>
          </cell>
          <cell r="H150" t="str">
            <v>T12/15</v>
          </cell>
          <cell r="I150">
            <v>15</v>
          </cell>
          <cell r="J150">
            <v>0</v>
          </cell>
          <cell r="K150" t="e">
            <v>#REF!</v>
          </cell>
          <cell r="L150">
            <v>3500</v>
          </cell>
          <cell r="M150">
            <v>0</v>
          </cell>
          <cell r="N150">
            <v>11</v>
          </cell>
          <cell r="O150">
            <v>1</v>
          </cell>
          <cell r="P150">
            <v>110</v>
          </cell>
          <cell r="Q150">
            <v>32</v>
          </cell>
          <cell r="R150">
            <v>154</v>
          </cell>
          <cell r="S150">
            <v>32</v>
          </cell>
          <cell r="T150">
            <v>512</v>
          </cell>
          <cell r="U150">
            <v>70</v>
          </cell>
          <cell r="V150">
            <v>0</v>
          </cell>
          <cell r="W150">
            <v>24241</v>
          </cell>
          <cell r="X150">
            <v>20773</v>
          </cell>
          <cell r="Y150">
            <v>45014</v>
          </cell>
          <cell r="Z150">
            <v>3500</v>
          </cell>
          <cell r="AA150">
            <v>10</v>
          </cell>
          <cell r="AB150">
            <v>1</v>
          </cell>
          <cell r="AC150">
            <v>0</v>
          </cell>
          <cell r="AD150">
            <v>0</v>
          </cell>
          <cell r="AE150">
            <v>1000</v>
          </cell>
          <cell r="AF150">
            <v>0</v>
          </cell>
          <cell r="AG150" t="e">
            <v>#REF!</v>
          </cell>
          <cell r="AH150" t="e">
            <v>#REF!</v>
          </cell>
          <cell r="AI150" t="e">
            <v>#REF!</v>
          </cell>
          <cell r="AJ150">
            <v>0</v>
          </cell>
          <cell r="AK150" t="e">
            <v>#REF!</v>
          </cell>
          <cell r="AL150" t="e">
            <v>#REF!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 t="e">
            <v>#REF!</v>
          </cell>
          <cell r="AR150" t="e">
            <v>#REF!</v>
          </cell>
          <cell r="AS150" t="e">
            <v>#REF!</v>
          </cell>
          <cell r="AT150" t="e">
            <v>#REF!</v>
          </cell>
          <cell r="AU150" t="e">
            <v>#REF!</v>
          </cell>
          <cell r="AV150">
            <v>0</v>
          </cell>
          <cell r="AW150" t="e">
            <v>#REF!</v>
          </cell>
          <cell r="AX150">
            <v>18861</v>
          </cell>
        </row>
        <row r="151">
          <cell r="D151" t="str">
            <v>A663</v>
          </cell>
          <cell r="E151" t="str">
            <v>Trần Thị Cúc</v>
          </cell>
          <cell r="F151" t="str">
            <v>EN</v>
          </cell>
          <cell r="G151" t="str">
            <v>Công nhân</v>
          </cell>
          <cell r="H151" t="str">
            <v>T12/15</v>
          </cell>
          <cell r="I151">
            <v>15</v>
          </cell>
          <cell r="J151">
            <v>0</v>
          </cell>
          <cell r="K151" t="e">
            <v>#REF!</v>
          </cell>
          <cell r="L151">
            <v>3500</v>
          </cell>
          <cell r="M151">
            <v>0</v>
          </cell>
          <cell r="N151">
            <v>10</v>
          </cell>
          <cell r="O151">
            <v>1</v>
          </cell>
          <cell r="P151">
            <v>108</v>
          </cell>
          <cell r="Q151">
            <v>32</v>
          </cell>
          <cell r="R151">
            <v>151</v>
          </cell>
          <cell r="S151">
            <v>32</v>
          </cell>
          <cell r="T151">
            <v>480</v>
          </cell>
          <cell r="U151">
            <v>0</v>
          </cell>
          <cell r="V151">
            <v>0</v>
          </cell>
          <cell r="W151">
            <v>23774</v>
          </cell>
          <cell r="X151">
            <v>16333</v>
          </cell>
          <cell r="Y151">
            <v>40107</v>
          </cell>
          <cell r="Z151">
            <v>3500</v>
          </cell>
          <cell r="AA151">
            <v>10</v>
          </cell>
          <cell r="AB151">
            <v>1</v>
          </cell>
          <cell r="AC151">
            <v>0</v>
          </cell>
          <cell r="AD151">
            <v>0</v>
          </cell>
          <cell r="AE151">
            <v>1000</v>
          </cell>
          <cell r="AF151">
            <v>0</v>
          </cell>
          <cell r="AG151" t="e">
            <v>#REF!</v>
          </cell>
          <cell r="AH151" t="e">
            <v>#REF!</v>
          </cell>
          <cell r="AI151" t="e">
            <v>#REF!</v>
          </cell>
          <cell r="AJ151">
            <v>0</v>
          </cell>
          <cell r="AK151" t="e">
            <v>#REF!</v>
          </cell>
          <cell r="AL151" t="e">
            <v>#REF!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 t="e">
            <v>#REF!</v>
          </cell>
          <cell r="AR151" t="e">
            <v>#REF!</v>
          </cell>
          <cell r="AS151" t="e">
            <v>#REF!</v>
          </cell>
          <cell r="AT151" t="e">
            <v>#REF!</v>
          </cell>
          <cell r="AU151" t="e">
            <v>#REF!</v>
          </cell>
          <cell r="AV151">
            <v>0</v>
          </cell>
          <cell r="AW151" t="e">
            <v>#REF!</v>
          </cell>
          <cell r="AX151">
            <v>15556</v>
          </cell>
        </row>
        <row r="152">
          <cell r="D152" t="str">
            <v>A664</v>
          </cell>
          <cell r="E152" t="str">
            <v>Huỳnh Thanh Tâm</v>
          </cell>
          <cell r="F152" t="str">
            <v>EN</v>
          </cell>
          <cell r="G152" t="str">
            <v>QUANLY</v>
          </cell>
          <cell r="H152" t="str">
            <v>T12/15</v>
          </cell>
          <cell r="I152">
            <v>15</v>
          </cell>
          <cell r="J152">
            <v>0</v>
          </cell>
          <cell r="K152" t="e">
            <v>#REF!</v>
          </cell>
          <cell r="L152">
            <v>4970</v>
          </cell>
          <cell r="M152">
            <v>3830</v>
          </cell>
          <cell r="N152">
            <v>0</v>
          </cell>
          <cell r="O152">
            <v>2</v>
          </cell>
          <cell r="P152">
            <v>29.5</v>
          </cell>
          <cell r="Q152">
            <v>14</v>
          </cell>
          <cell r="R152">
            <v>45.5</v>
          </cell>
          <cell r="S152">
            <v>0</v>
          </cell>
          <cell r="T152">
            <v>16</v>
          </cell>
          <cell r="U152">
            <v>150</v>
          </cell>
          <cell r="V152">
            <v>0</v>
          </cell>
          <cell r="W152">
            <v>17714</v>
          </cell>
          <cell r="X152">
            <v>19637</v>
          </cell>
          <cell r="Y152">
            <v>37351</v>
          </cell>
          <cell r="Z152">
            <v>8800</v>
          </cell>
          <cell r="AA152">
            <v>1</v>
          </cell>
          <cell r="AB152">
            <v>21</v>
          </cell>
          <cell r="AC152">
            <v>0</v>
          </cell>
          <cell r="AD152">
            <v>0</v>
          </cell>
          <cell r="AE152">
            <v>2006</v>
          </cell>
          <cell r="AF152">
            <v>0</v>
          </cell>
          <cell r="AG152" t="e">
            <v>#REF!</v>
          </cell>
          <cell r="AH152" t="e">
            <v>#REF!</v>
          </cell>
          <cell r="AI152" t="e">
            <v>#REF!</v>
          </cell>
          <cell r="AJ152">
            <v>0</v>
          </cell>
          <cell r="AK152" t="e">
            <v>#REF!</v>
          </cell>
          <cell r="AL152" t="e">
            <v>#REF!</v>
          </cell>
          <cell r="AM152">
            <v>6</v>
          </cell>
          <cell r="AN152">
            <v>0</v>
          </cell>
          <cell r="AO152">
            <v>0</v>
          </cell>
          <cell r="AP152">
            <v>0</v>
          </cell>
          <cell r="AQ152" t="e">
            <v>#REF!</v>
          </cell>
          <cell r="AR152" t="e">
            <v>#REF!</v>
          </cell>
          <cell r="AS152" t="e">
            <v>#REF!</v>
          </cell>
          <cell r="AT152" t="e">
            <v>#REF!</v>
          </cell>
          <cell r="AU152" t="e">
            <v>#REF!</v>
          </cell>
          <cell r="AV152">
            <v>0</v>
          </cell>
          <cell r="AW152" t="e">
            <v>#REF!</v>
          </cell>
          <cell r="AX152">
            <v>13526</v>
          </cell>
        </row>
        <row r="153">
          <cell r="D153" t="str">
            <v>A666</v>
          </cell>
          <cell r="E153" t="str">
            <v>Trần Thị Ngọc Hạnh</v>
          </cell>
          <cell r="F153" t="str">
            <v>QCX</v>
          </cell>
          <cell r="G153" t="str">
            <v>Công nhân</v>
          </cell>
          <cell r="H153" t="str">
            <v>T12/15</v>
          </cell>
          <cell r="I153">
            <v>15</v>
          </cell>
          <cell r="J153">
            <v>0</v>
          </cell>
          <cell r="K153" t="e">
            <v>#REF!</v>
          </cell>
          <cell r="L153">
            <v>4200</v>
          </cell>
          <cell r="M153">
            <v>0</v>
          </cell>
          <cell r="N153">
            <v>0</v>
          </cell>
          <cell r="O153">
            <v>3</v>
          </cell>
          <cell r="P153">
            <v>93</v>
          </cell>
          <cell r="Q153">
            <v>20</v>
          </cell>
          <cell r="R153">
            <v>116</v>
          </cell>
          <cell r="S153">
            <v>16</v>
          </cell>
          <cell r="T153">
            <v>224</v>
          </cell>
          <cell r="U153">
            <v>140</v>
          </cell>
          <cell r="V153">
            <v>0</v>
          </cell>
          <cell r="W153">
            <v>22384</v>
          </cell>
          <cell r="X153">
            <v>17344</v>
          </cell>
          <cell r="Y153">
            <v>39728</v>
          </cell>
          <cell r="Z153">
            <v>4200</v>
          </cell>
          <cell r="AA153">
            <v>14</v>
          </cell>
          <cell r="AB153">
            <v>7</v>
          </cell>
          <cell r="AC153">
            <v>0</v>
          </cell>
          <cell r="AD153">
            <v>0</v>
          </cell>
          <cell r="AE153">
            <v>1503</v>
          </cell>
          <cell r="AF153">
            <v>0</v>
          </cell>
          <cell r="AG153" t="e">
            <v>#REF!</v>
          </cell>
          <cell r="AH153" t="e">
            <v>#REF!</v>
          </cell>
          <cell r="AI153" t="e">
            <v>#REF!</v>
          </cell>
          <cell r="AJ153">
            <v>0</v>
          </cell>
          <cell r="AK153" t="e">
            <v>#REF!</v>
          </cell>
          <cell r="AL153" t="e">
            <v>#REF!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 t="e">
            <v>#REF!</v>
          </cell>
          <cell r="AR153" t="e">
            <v>#REF!</v>
          </cell>
          <cell r="AS153" t="e">
            <v>#REF!</v>
          </cell>
          <cell r="AT153" t="e">
            <v>#REF!</v>
          </cell>
          <cell r="AU153" t="e">
            <v>#REF!</v>
          </cell>
          <cell r="AV153">
            <v>0</v>
          </cell>
          <cell r="AW153">
            <v>0</v>
          </cell>
          <cell r="AX153">
            <v>14156</v>
          </cell>
        </row>
        <row r="154">
          <cell r="D154" t="str">
            <v>A667</v>
          </cell>
          <cell r="E154" t="str">
            <v>Nguyễn Thiện Tâm</v>
          </cell>
          <cell r="F154" t="str">
            <v>KHUON</v>
          </cell>
          <cell r="G154" t="str">
            <v>QUANLY</v>
          </cell>
          <cell r="H154" t="str">
            <v>T12/15</v>
          </cell>
          <cell r="I154">
            <v>15</v>
          </cell>
          <cell r="J154">
            <v>0</v>
          </cell>
          <cell r="K154" t="e">
            <v>#REF!</v>
          </cell>
          <cell r="L154">
            <v>4400</v>
          </cell>
          <cell r="M154">
            <v>1140</v>
          </cell>
          <cell r="N154">
            <v>8</v>
          </cell>
          <cell r="O154">
            <v>1</v>
          </cell>
          <cell r="P154">
            <v>99.5</v>
          </cell>
          <cell r="Q154">
            <v>9</v>
          </cell>
          <cell r="R154">
            <v>117.5</v>
          </cell>
          <cell r="S154">
            <v>16</v>
          </cell>
          <cell r="T154">
            <v>416</v>
          </cell>
          <cell r="U154">
            <v>150</v>
          </cell>
          <cell r="V154">
            <v>0</v>
          </cell>
          <cell r="W154">
            <v>30234</v>
          </cell>
          <cell r="X154">
            <v>33496</v>
          </cell>
          <cell r="Y154">
            <v>63730</v>
          </cell>
          <cell r="Z154">
            <v>5540</v>
          </cell>
          <cell r="AA154">
            <v>10</v>
          </cell>
          <cell r="AB154">
            <v>0</v>
          </cell>
          <cell r="AC154">
            <v>0</v>
          </cell>
          <cell r="AD154">
            <v>0</v>
          </cell>
          <cell r="AE154">
            <v>2000</v>
          </cell>
          <cell r="AF154">
            <v>0</v>
          </cell>
          <cell r="AG154" t="e">
            <v>#REF!</v>
          </cell>
          <cell r="AH154" t="e">
            <v>#REF!</v>
          </cell>
          <cell r="AI154" t="e">
            <v>#REF!</v>
          </cell>
          <cell r="AJ154">
            <v>0</v>
          </cell>
          <cell r="AK154" t="e">
            <v>#REF!</v>
          </cell>
          <cell r="AL154" t="e">
            <v>#REF!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 t="e">
            <v>#REF!</v>
          </cell>
          <cell r="AR154" t="e">
            <v>#REF!</v>
          </cell>
          <cell r="AS154" t="e">
            <v>#REF!</v>
          </cell>
          <cell r="AT154" t="e">
            <v>#REF!</v>
          </cell>
          <cell r="AU154" t="e">
            <v>#REF!</v>
          </cell>
          <cell r="AV154">
            <v>0</v>
          </cell>
          <cell r="AW154" t="e">
            <v>#REF!</v>
          </cell>
          <cell r="AX154">
            <v>29034</v>
          </cell>
        </row>
        <row r="155">
          <cell r="D155" t="str">
            <v>A669</v>
          </cell>
          <cell r="E155" t="str">
            <v>Nguyễn Văn Thi</v>
          </cell>
          <cell r="F155" t="str">
            <v>EN</v>
          </cell>
          <cell r="G155" t="str">
            <v>Công nhân</v>
          </cell>
          <cell r="H155" t="str">
            <v>T12/15</v>
          </cell>
          <cell r="I155">
            <v>15</v>
          </cell>
          <cell r="J155">
            <v>0</v>
          </cell>
          <cell r="K155" t="e">
            <v>#REF!</v>
          </cell>
          <cell r="L155">
            <v>3500</v>
          </cell>
          <cell r="M155">
            <v>0</v>
          </cell>
          <cell r="N155">
            <v>12</v>
          </cell>
          <cell r="O155">
            <v>2</v>
          </cell>
          <cell r="P155">
            <v>119</v>
          </cell>
          <cell r="Q155">
            <v>24</v>
          </cell>
          <cell r="R155">
            <v>157</v>
          </cell>
          <cell r="S155">
            <v>0</v>
          </cell>
          <cell r="T155">
            <v>528</v>
          </cell>
          <cell r="U155">
            <v>140</v>
          </cell>
          <cell r="V155">
            <v>0</v>
          </cell>
          <cell r="W155">
            <v>24980</v>
          </cell>
          <cell r="X155">
            <v>23917</v>
          </cell>
          <cell r="Y155">
            <v>48897</v>
          </cell>
          <cell r="Z155">
            <v>3500</v>
          </cell>
          <cell r="AA155">
            <v>9</v>
          </cell>
          <cell r="AB155">
            <v>1</v>
          </cell>
          <cell r="AC155">
            <v>0</v>
          </cell>
          <cell r="AD155">
            <v>0</v>
          </cell>
          <cell r="AE155">
            <v>1504</v>
          </cell>
          <cell r="AF155">
            <v>0</v>
          </cell>
          <cell r="AG155" t="e">
            <v>#REF!</v>
          </cell>
          <cell r="AH155" t="e">
            <v>#REF!</v>
          </cell>
          <cell r="AI155" t="e">
            <v>#REF!</v>
          </cell>
          <cell r="AJ155">
            <v>0</v>
          </cell>
          <cell r="AK155" t="e">
            <v>#REF!</v>
          </cell>
          <cell r="AL155" t="e">
            <v>#REF!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 t="e">
            <v>#REF!</v>
          </cell>
          <cell r="AR155" t="e">
            <v>#REF!</v>
          </cell>
          <cell r="AS155" t="e">
            <v>#REF!</v>
          </cell>
          <cell r="AT155" t="e">
            <v>#REF!</v>
          </cell>
          <cell r="AU155" t="e">
            <v>#REF!</v>
          </cell>
          <cell r="AV155">
            <v>0</v>
          </cell>
          <cell r="AW155" t="e">
            <v>#REF!</v>
          </cell>
          <cell r="AX155">
            <v>21648</v>
          </cell>
        </row>
        <row r="156">
          <cell r="D156" t="str">
            <v>A673</v>
          </cell>
          <cell r="E156" t="str">
            <v>Phan Trí Cường</v>
          </cell>
          <cell r="F156" t="str">
            <v>EN</v>
          </cell>
          <cell r="G156" t="str">
            <v>Công Nhân</v>
          </cell>
          <cell r="H156" t="str">
            <v>T12/15</v>
          </cell>
          <cell r="I156">
            <v>15</v>
          </cell>
          <cell r="J156">
            <v>0</v>
          </cell>
          <cell r="K156" t="e">
            <v>#REF!</v>
          </cell>
          <cell r="L156">
            <v>3500</v>
          </cell>
          <cell r="M156">
            <v>0</v>
          </cell>
          <cell r="N156">
            <v>9</v>
          </cell>
          <cell r="O156">
            <v>2</v>
          </cell>
          <cell r="P156">
            <v>115</v>
          </cell>
          <cell r="Q156">
            <v>24</v>
          </cell>
          <cell r="R156">
            <v>150</v>
          </cell>
          <cell r="S156">
            <v>0</v>
          </cell>
          <cell r="T156">
            <v>464</v>
          </cell>
          <cell r="U156">
            <v>70</v>
          </cell>
          <cell r="V156">
            <v>0</v>
          </cell>
          <cell r="W156">
            <v>23917</v>
          </cell>
          <cell r="X156">
            <v>18440</v>
          </cell>
          <cell r="Y156">
            <v>42357</v>
          </cell>
          <cell r="Z156">
            <v>3500</v>
          </cell>
          <cell r="AA156">
            <v>11</v>
          </cell>
          <cell r="AB156">
            <v>1</v>
          </cell>
          <cell r="AC156">
            <v>0</v>
          </cell>
          <cell r="AD156">
            <v>0</v>
          </cell>
          <cell r="AE156">
            <v>1001</v>
          </cell>
          <cell r="AF156">
            <v>0</v>
          </cell>
          <cell r="AG156" t="e">
            <v>#REF!</v>
          </cell>
          <cell r="AH156" t="e">
            <v>#REF!</v>
          </cell>
          <cell r="AI156" t="e">
            <v>#REF!</v>
          </cell>
          <cell r="AJ156">
            <v>0</v>
          </cell>
          <cell r="AK156" t="e">
            <v>#REF!</v>
          </cell>
          <cell r="AL156" t="e">
            <v>#REF!</v>
          </cell>
          <cell r="AM156">
            <v>1</v>
          </cell>
          <cell r="AN156">
            <v>0</v>
          </cell>
          <cell r="AO156">
            <v>0</v>
          </cell>
          <cell r="AP156">
            <v>0</v>
          </cell>
          <cell r="AQ156" t="e">
            <v>#REF!</v>
          </cell>
          <cell r="AR156" t="e">
            <v>#REF!</v>
          </cell>
          <cell r="AS156" t="e">
            <v>#REF!</v>
          </cell>
          <cell r="AT156" t="e">
            <v>#REF!</v>
          </cell>
          <cell r="AU156" t="e">
            <v>#REF!</v>
          </cell>
          <cell r="AV156">
            <v>0</v>
          </cell>
          <cell r="AW156" t="e">
            <v>#REF!</v>
          </cell>
          <cell r="AX156">
            <v>17306</v>
          </cell>
        </row>
        <row r="157">
          <cell r="D157" t="str">
            <v>A676</v>
          </cell>
          <cell r="E157" t="str">
            <v>Huỳnh Văn Nhiên</v>
          </cell>
          <cell r="F157" t="str">
            <v>EN</v>
          </cell>
          <cell r="G157" t="str">
            <v>Công Nhân</v>
          </cell>
          <cell r="H157" t="str">
            <v>T12/15</v>
          </cell>
          <cell r="I157">
            <v>15</v>
          </cell>
          <cell r="J157">
            <v>0</v>
          </cell>
          <cell r="K157" t="e">
            <v>#REF!</v>
          </cell>
          <cell r="L157">
            <v>3500</v>
          </cell>
          <cell r="M157">
            <v>0</v>
          </cell>
          <cell r="N157">
            <v>9</v>
          </cell>
          <cell r="O157">
            <v>1</v>
          </cell>
          <cell r="P157">
            <v>102</v>
          </cell>
          <cell r="Q157">
            <v>16</v>
          </cell>
          <cell r="R157">
            <v>128</v>
          </cell>
          <cell r="S157">
            <v>0</v>
          </cell>
          <cell r="T157">
            <v>464</v>
          </cell>
          <cell r="U157">
            <v>0</v>
          </cell>
          <cell r="V157">
            <v>0</v>
          </cell>
          <cell r="W157">
            <v>20559</v>
          </cell>
          <cell r="X157">
            <v>15037</v>
          </cell>
          <cell r="Y157">
            <v>35596</v>
          </cell>
          <cell r="Z157">
            <v>3500</v>
          </cell>
          <cell r="AA157">
            <v>11</v>
          </cell>
          <cell r="AB157">
            <v>1</v>
          </cell>
          <cell r="AC157">
            <v>0</v>
          </cell>
          <cell r="AD157">
            <v>0</v>
          </cell>
          <cell r="AE157">
            <v>1000</v>
          </cell>
          <cell r="AF157">
            <v>0</v>
          </cell>
          <cell r="AG157" t="e">
            <v>#REF!</v>
          </cell>
          <cell r="AH157" t="e">
            <v>#REF!</v>
          </cell>
          <cell r="AI157" t="e">
            <v>#REF!</v>
          </cell>
          <cell r="AJ157">
            <v>0</v>
          </cell>
          <cell r="AK157" t="e">
            <v>#REF!</v>
          </cell>
          <cell r="AL157" t="e">
            <v>#REF!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 t="e">
            <v>#REF!</v>
          </cell>
          <cell r="AR157" t="e">
            <v>#REF!</v>
          </cell>
          <cell r="AS157" t="e">
            <v>#REF!</v>
          </cell>
          <cell r="AT157" t="e">
            <v>#REF!</v>
          </cell>
          <cell r="AU157" t="e">
            <v>#REF!</v>
          </cell>
          <cell r="AV157">
            <v>0</v>
          </cell>
          <cell r="AW157" t="e">
            <v>#REF!</v>
          </cell>
          <cell r="AX157">
            <v>15037</v>
          </cell>
        </row>
        <row r="158">
          <cell r="D158" t="str">
            <v>A680</v>
          </cell>
          <cell r="E158" t="str">
            <v>Hồ Văn Điền</v>
          </cell>
          <cell r="F158" t="str">
            <v>GA</v>
          </cell>
          <cell r="G158" t="str">
            <v>Công Nhân</v>
          </cell>
          <cell r="H158" t="str">
            <v>T12/15</v>
          </cell>
          <cell r="I158">
            <v>15</v>
          </cell>
          <cell r="J158">
            <v>0</v>
          </cell>
          <cell r="K158" t="e">
            <v>#REF!</v>
          </cell>
          <cell r="L158">
            <v>3800</v>
          </cell>
          <cell r="M158">
            <v>250</v>
          </cell>
          <cell r="N158">
            <v>0</v>
          </cell>
          <cell r="O158">
            <v>2</v>
          </cell>
          <cell r="P158">
            <v>81</v>
          </cell>
          <cell r="Q158">
            <v>7</v>
          </cell>
          <cell r="R158">
            <v>90</v>
          </cell>
          <cell r="S158">
            <v>0</v>
          </cell>
          <cell r="T158">
            <v>192</v>
          </cell>
          <cell r="U158">
            <v>70</v>
          </cell>
          <cell r="V158">
            <v>0</v>
          </cell>
          <cell r="W158">
            <v>17145</v>
          </cell>
          <cell r="X158">
            <v>11138</v>
          </cell>
          <cell r="Y158">
            <v>28283</v>
          </cell>
          <cell r="Z158">
            <v>4050</v>
          </cell>
          <cell r="AA158">
            <v>12</v>
          </cell>
          <cell r="AB158">
            <v>9.5</v>
          </cell>
          <cell r="AC158">
            <v>0</v>
          </cell>
          <cell r="AD158">
            <v>0</v>
          </cell>
          <cell r="AE158">
            <v>2001.5</v>
          </cell>
          <cell r="AF158">
            <v>0</v>
          </cell>
          <cell r="AG158" t="e">
            <v>#REF!</v>
          </cell>
          <cell r="AH158" t="e">
            <v>#REF!</v>
          </cell>
          <cell r="AI158" t="e">
            <v>#REF!</v>
          </cell>
          <cell r="AJ158">
            <v>186</v>
          </cell>
          <cell r="AK158" t="e">
            <v>#REF!</v>
          </cell>
          <cell r="AL158" t="e">
            <v>#REF!</v>
          </cell>
          <cell r="AM158">
            <v>1.5</v>
          </cell>
          <cell r="AN158">
            <v>0</v>
          </cell>
          <cell r="AO158">
            <v>0</v>
          </cell>
          <cell r="AP158">
            <v>186</v>
          </cell>
          <cell r="AQ158" t="e">
            <v>#REF!</v>
          </cell>
          <cell r="AR158" t="e">
            <v>#REF!</v>
          </cell>
          <cell r="AS158" t="e">
            <v>#REF!</v>
          </cell>
          <cell r="AT158" t="e">
            <v>#REF!</v>
          </cell>
          <cell r="AU158" t="e">
            <v>#REF!</v>
          </cell>
          <cell r="AV158">
            <v>0</v>
          </cell>
          <cell r="AW158" t="e">
            <v>#REF!</v>
          </cell>
          <cell r="AX158">
            <v>9825</v>
          </cell>
        </row>
        <row r="159">
          <cell r="D159" t="str">
            <v>A681</v>
          </cell>
          <cell r="E159" t="str">
            <v>Lê Thị Kim Tho</v>
          </cell>
          <cell r="F159" t="str">
            <v>QCX</v>
          </cell>
          <cell r="G159" t="str">
            <v>Công nhân</v>
          </cell>
          <cell r="H159" t="str">
            <v>T12/15</v>
          </cell>
          <cell r="I159">
            <v>15</v>
          </cell>
          <cell r="J159">
            <v>0</v>
          </cell>
          <cell r="K159" t="e">
            <v>#REF!</v>
          </cell>
          <cell r="L159">
            <v>4200</v>
          </cell>
          <cell r="M159">
            <v>0</v>
          </cell>
          <cell r="N159">
            <v>0</v>
          </cell>
          <cell r="O159">
            <v>1</v>
          </cell>
          <cell r="P159">
            <v>92</v>
          </cell>
          <cell r="Q159">
            <v>18</v>
          </cell>
          <cell r="R159">
            <v>111</v>
          </cell>
          <cell r="S159">
            <v>0</v>
          </cell>
          <cell r="T159">
            <v>256</v>
          </cell>
          <cell r="U159">
            <v>0</v>
          </cell>
          <cell r="V159">
            <v>0</v>
          </cell>
          <cell r="W159">
            <v>21560</v>
          </cell>
          <cell r="X159">
            <v>9956</v>
          </cell>
          <cell r="Y159">
            <v>31516</v>
          </cell>
          <cell r="Z159">
            <v>4200</v>
          </cell>
          <cell r="AA159">
            <v>16</v>
          </cell>
          <cell r="AB159">
            <v>6</v>
          </cell>
          <cell r="AC159">
            <v>0</v>
          </cell>
          <cell r="AD159">
            <v>0</v>
          </cell>
          <cell r="AE159">
            <v>1500</v>
          </cell>
          <cell r="AF159">
            <v>0</v>
          </cell>
          <cell r="AG159" t="e">
            <v>#REF!</v>
          </cell>
          <cell r="AH159" t="e">
            <v>#REF!</v>
          </cell>
          <cell r="AI159" t="e">
            <v>#REF!</v>
          </cell>
          <cell r="AJ159">
            <v>0</v>
          </cell>
          <cell r="AK159" t="e">
            <v>#REF!</v>
          </cell>
          <cell r="AL159" t="e">
            <v>#REF!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 t="e">
            <v>#REF!</v>
          </cell>
          <cell r="AR159" t="e">
            <v>#REF!</v>
          </cell>
          <cell r="AS159" t="e">
            <v>#REF!</v>
          </cell>
          <cell r="AT159" t="e">
            <v>#REF!</v>
          </cell>
          <cell r="AU159" t="e">
            <v>#REF!</v>
          </cell>
          <cell r="AV159">
            <v>0</v>
          </cell>
          <cell r="AW159" t="e">
            <v>#REF!</v>
          </cell>
          <cell r="AX159">
            <v>9956</v>
          </cell>
        </row>
        <row r="160">
          <cell r="D160" t="str">
            <v>A684</v>
          </cell>
          <cell r="E160" t="str">
            <v>Lâm Phú Hiền</v>
          </cell>
          <cell r="F160" t="str">
            <v>CD</v>
          </cell>
          <cell r="G160" t="str">
            <v>QUANLY</v>
          </cell>
          <cell r="H160" t="str">
            <v>T12/15</v>
          </cell>
          <cell r="I160">
            <v>15</v>
          </cell>
          <cell r="J160">
            <v>0</v>
          </cell>
          <cell r="K160" t="e">
            <v>#REF!</v>
          </cell>
          <cell r="L160">
            <v>4200</v>
          </cell>
          <cell r="M160">
            <v>9800</v>
          </cell>
          <cell r="N160">
            <v>0</v>
          </cell>
          <cell r="O160">
            <v>6</v>
          </cell>
          <cell r="P160">
            <v>24</v>
          </cell>
          <cell r="Q160">
            <v>0</v>
          </cell>
          <cell r="R160">
            <v>30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19289</v>
          </cell>
          <cell r="X160">
            <v>0</v>
          </cell>
          <cell r="Y160">
            <v>19289</v>
          </cell>
          <cell r="Z160">
            <v>14000</v>
          </cell>
          <cell r="AA160">
            <v>0</v>
          </cell>
          <cell r="AB160">
            <v>18</v>
          </cell>
          <cell r="AC160">
            <v>0</v>
          </cell>
          <cell r="AD160">
            <v>0</v>
          </cell>
          <cell r="AE160">
            <v>3.5</v>
          </cell>
          <cell r="AF160">
            <v>0</v>
          </cell>
          <cell r="AG160" t="e">
            <v>#REF!</v>
          </cell>
          <cell r="AH160" t="e">
            <v>#REF!</v>
          </cell>
          <cell r="AI160" t="e">
            <v>#REF!</v>
          </cell>
          <cell r="AJ160">
            <v>0</v>
          </cell>
          <cell r="AK160" t="e">
            <v>#REF!</v>
          </cell>
          <cell r="AL160" t="e">
            <v>#REF!</v>
          </cell>
          <cell r="AM160">
            <v>3.5</v>
          </cell>
          <cell r="AN160">
            <v>0</v>
          </cell>
          <cell r="AO160">
            <v>0</v>
          </cell>
          <cell r="AP160">
            <v>0</v>
          </cell>
          <cell r="AQ160" t="e">
            <v>#REF!</v>
          </cell>
          <cell r="AR160" t="e">
            <v>#REF!</v>
          </cell>
          <cell r="AS160" t="e">
            <v>#REF!</v>
          </cell>
          <cell r="AT160" t="e">
            <v>#REF!</v>
          </cell>
          <cell r="AU160" t="e">
            <v>#REF!</v>
          </cell>
          <cell r="AV160">
            <v>0</v>
          </cell>
          <cell r="AW160" t="e">
            <v>#REF!</v>
          </cell>
          <cell r="AX160">
            <v>0</v>
          </cell>
        </row>
        <row r="161">
          <cell r="D161" t="str">
            <v>A687</v>
          </cell>
          <cell r="E161" t="str">
            <v>Lê Hoàng Trung</v>
          </cell>
          <cell r="F161" t="str">
            <v>GA</v>
          </cell>
          <cell r="G161" t="str">
            <v>Công nhân</v>
          </cell>
          <cell r="H161" t="str">
            <v>T12/15</v>
          </cell>
          <cell r="I161">
            <v>15</v>
          </cell>
          <cell r="J161">
            <v>0</v>
          </cell>
          <cell r="K161" t="e">
            <v>#REF!</v>
          </cell>
          <cell r="L161">
            <v>3800</v>
          </cell>
          <cell r="M161">
            <v>100</v>
          </cell>
          <cell r="N161">
            <v>0</v>
          </cell>
          <cell r="O161">
            <v>1</v>
          </cell>
          <cell r="P161">
            <v>66</v>
          </cell>
          <cell r="Q161">
            <v>4</v>
          </cell>
          <cell r="R161">
            <v>71</v>
          </cell>
          <cell r="S161">
            <v>0</v>
          </cell>
          <cell r="T161">
            <v>144</v>
          </cell>
          <cell r="U161">
            <v>70</v>
          </cell>
          <cell r="V161">
            <v>0</v>
          </cell>
          <cell r="W161">
            <v>13116</v>
          </cell>
          <cell r="X161">
            <v>8992</v>
          </cell>
          <cell r="Y161">
            <v>22108</v>
          </cell>
          <cell r="Z161">
            <v>3900</v>
          </cell>
          <cell r="AA161">
            <v>9</v>
          </cell>
          <cell r="AB161">
            <v>11.5</v>
          </cell>
          <cell r="AC161">
            <v>0</v>
          </cell>
          <cell r="AD161">
            <v>0</v>
          </cell>
          <cell r="AE161">
            <v>2000</v>
          </cell>
          <cell r="AF161">
            <v>0</v>
          </cell>
          <cell r="AG161" t="e">
            <v>#REF!</v>
          </cell>
          <cell r="AH161" t="e">
            <v>#REF!</v>
          </cell>
          <cell r="AI161" t="e">
            <v>#REF!</v>
          </cell>
          <cell r="AJ161">
            <v>158</v>
          </cell>
          <cell r="AK161" t="e">
            <v>#REF!</v>
          </cell>
          <cell r="AL161" t="e">
            <v>#REF!</v>
          </cell>
          <cell r="AM161">
            <v>0</v>
          </cell>
          <cell r="AN161">
            <v>0</v>
          </cell>
          <cell r="AO161">
            <v>0</v>
          </cell>
          <cell r="AP161">
            <v>158</v>
          </cell>
          <cell r="AQ161" t="e">
            <v>#REF!</v>
          </cell>
          <cell r="AR161" t="e">
            <v>#REF!</v>
          </cell>
          <cell r="AS161" t="e">
            <v>#REF!</v>
          </cell>
          <cell r="AT161" t="e">
            <v>#REF!</v>
          </cell>
          <cell r="AU161" t="e">
            <v>#REF!</v>
          </cell>
          <cell r="AV161">
            <v>0</v>
          </cell>
          <cell r="AW161" t="e">
            <v>#REF!</v>
          </cell>
          <cell r="AX161">
            <v>7728</v>
          </cell>
        </row>
        <row r="162">
          <cell r="D162" t="str">
            <v>A689</v>
          </cell>
          <cell r="E162" t="str">
            <v>Đinh Văn Thơm</v>
          </cell>
          <cell r="F162" t="str">
            <v>GA</v>
          </cell>
          <cell r="G162" t="str">
            <v>Công nhân</v>
          </cell>
          <cell r="H162" t="str">
            <v>T12/15</v>
          </cell>
          <cell r="I162">
            <v>15</v>
          </cell>
          <cell r="J162">
            <v>0</v>
          </cell>
          <cell r="K162" t="e">
            <v>#REF!</v>
          </cell>
          <cell r="L162">
            <v>3900</v>
          </cell>
          <cell r="M162">
            <v>300</v>
          </cell>
          <cell r="N162">
            <v>0</v>
          </cell>
          <cell r="O162">
            <v>1</v>
          </cell>
          <cell r="P162">
            <v>102.5</v>
          </cell>
          <cell r="Q162">
            <v>4.5</v>
          </cell>
          <cell r="R162">
            <v>108</v>
          </cell>
          <cell r="S162">
            <v>0</v>
          </cell>
          <cell r="T162">
            <v>208</v>
          </cell>
          <cell r="U162">
            <v>70</v>
          </cell>
          <cell r="V162">
            <v>0</v>
          </cell>
          <cell r="W162">
            <v>21583</v>
          </cell>
          <cell r="X162">
            <v>12172</v>
          </cell>
          <cell r="Y162">
            <v>33755</v>
          </cell>
          <cell r="Z162">
            <v>4200</v>
          </cell>
          <cell r="AA162">
            <v>13</v>
          </cell>
          <cell r="AB162">
            <v>6</v>
          </cell>
          <cell r="AC162">
            <v>0</v>
          </cell>
          <cell r="AD162">
            <v>0</v>
          </cell>
          <cell r="AE162">
            <v>2000</v>
          </cell>
          <cell r="AF162">
            <v>0</v>
          </cell>
          <cell r="AG162" t="e">
            <v>#REF!</v>
          </cell>
          <cell r="AH162" t="e">
            <v>#REF!</v>
          </cell>
          <cell r="AI162" t="e">
            <v>#REF!</v>
          </cell>
          <cell r="AJ162">
            <v>0</v>
          </cell>
          <cell r="AK162" t="e">
            <v>#REF!</v>
          </cell>
          <cell r="AL162" t="e">
            <v>#REF!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 t="e">
            <v>#REF!</v>
          </cell>
          <cell r="AR162" t="e">
            <v>#REF!</v>
          </cell>
          <cell r="AS162" t="e">
            <v>#REF!</v>
          </cell>
          <cell r="AT162" t="e">
            <v>#REF!</v>
          </cell>
          <cell r="AU162" t="e">
            <v>#REF!</v>
          </cell>
          <cell r="AV162">
            <v>0</v>
          </cell>
          <cell r="AW162" t="e">
            <v>#REF!</v>
          </cell>
          <cell r="AX162">
            <v>10811</v>
          </cell>
        </row>
        <row r="163">
          <cell r="D163" t="str">
            <v>A697</v>
          </cell>
          <cell r="E163" t="str">
            <v>Lê Thanh Thảo</v>
          </cell>
          <cell r="F163" t="str">
            <v>EN</v>
          </cell>
          <cell r="G163" t="str">
            <v>Công nhân</v>
          </cell>
          <cell r="H163" t="str">
            <v>T12/15</v>
          </cell>
          <cell r="I163">
            <v>15</v>
          </cell>
          <cell r="J163">
            <v>0</v>
          </cell>
          <cell r="K163" t="e">
            <v>#REF!</v>
          </cell>
          <cell r="L163">
            <v>3500</v>
          </cell>
          <cell r="M163">
            <v>0</v>
          </cell>
          <cell r="N163">
            <v>10</v>
          </cell>
          <cell r="O163">
            <v>1</v>
          </cell>
          <cell r="P163">
            <v>108</v>
          </cell>
          <cell r="Q163">
            <v>32</v>
          </cell>
          <cell r="R163">
            <v>151</v>
          </cell>
          <cell r="S163">
            <v>32</v>
          </cell>
          <cell r="T163">
            <v>480</v>
          </cell>
          <cell r="U163">
            <v>0</v>
          </cell>
          <cell r="V163">
            <v>0</v>
          </cell>
          <cell r="W163">
            <v>23774</v>
          </cell>
          <cell r="X163">
            <v>16333</v>
          </cell>
          <cell r="Y163">
            <v>40107</v>
          </cell>
          <cell r="Z163">
            <v>3500</v>
          </cell>
          <cell r="AA163">
            <v>10</v>
          </cell>
          <cell r="AB163">
            <v>1</v>
          </cell>
          <cell r="AC163">
            <v>0</v>
          </cell>
          <cell r="AD163">
            <v>0</v>
          </cell>
          <cell r="AE163">
            <v>1000</v>
          </cell>
          <cell r="AF163">
            <v>0</v>
          </cell>
          <cell r="AG163" t="e">
            <v>#REF!</v>
          </cell>
          <cell r="AH163" t="e">
            <v>#REF!</v>
          </cell>
          <cell r="AI163" t="e">
            <v>#REF!</v>
          </cell>
          <cell r="AJ163">
            <v>0</v>
          </cell>
          <cell r="AK163" t="e">
            <v>#REF!</v>
          </cell>
          <cell r="AL163" t="e">
            <v>#REF!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 t="e">
            <v>#REF!</v>
          </cell>
          <cell r="AR163" t="e">
            <v>#REF!</v>
          </cell>
          <cell r="AS163" t="e">
            <v>#REF!</v>
          </cell>
          <cell r="AT163" t="e">
            <v>#REF!</v>
          </cell>
          <cell r="AU163" t="e">
            <v>#REF!</v>
          </cell>
          <cell r="AV163">
            <v>0</v>
          </cell>
          <cell r="AW163" t="e">
            <v>#REF!</v>
          </cell>
          <cell r="AX163">
            <v>15556</v>
          </cell>
        </row>
        <row r="164">
          <cell r="D164" t="str">
            <v>A698</v>
          </cell>
          <cell r="E164" t="str">
            <v>Tô Thị Mỹ Trang</v>
          </cell>
          <cell r="F164" t="str">
            <v>QCX</v>
          </cell>
          <cell r="G164" t="str">
            <v>Công nhân</v>
          </cell>
          <cell r="H164" t="str">
            <v>T12/15</v>
          </cell>
          <cell r="I164">
            <v>15</v>
          </cell>
          <cell r="J164">
            <v>0</v>
          </cell>
          <cell r="K164" t="e">
            <v>#REF!</v>
          </cell>
          <cell r="L164">
            <v>4200</v>
          </cell>
          <cell r="M164">
            <v>0</v>
          </cell>
          <cell r="N164">
            <v>7</v>
          </cell>
          <cell r="O164">
            <v>2</v>
          </cell>
          <cell r="P164">
            <v>108</v>
          </cell>
          <cell r="Q164">
            <v>24</v>
          </cell>
          <cell r="R164">
            <v>141</v>
          </cell>
          <cell r="S164">
            <v>32</v>
          </cell>
          <cell r="T164">
            <v>464</v>
          </cell>
          <cell r="U164">
            <v>140</v>
          </cell>
          <cell r="V164">
            <v>0</v>
          </cell>
          <cell r="W164">
            <v>26973</v>
          </cell>
          <cell r="X164">
            <v>27144</v>
          </cell>
          <cell r="Y164">
            <v>54117</v>
          </cell>
          <cell r="Z164">
            <v>4200</v>
          </cell>
          <cell r="AA164">
            <v>14</v>
          </cell>
          <cell r="AB164">
            <v>0</v>
          </cell>
          <cell r="AC164">
            <v>0</v>
          </cell>
          <cell r="AD164">
            <v>0</v>
          </cell>
          <cell r="AE164">
            <v>1002.5</v>
          </cell>
          <cell r="AF164">
            <v>0</v>
          </cell>
          <cell r="AG164" t="e">
            <v>#REF!</v>
          </cell>
          <cell r="AH164" t="e">
            <v>#REF!</v>
          </cell>
          <cell r="AI164" t="e">
            <v>#REF!</v>
          </cell>
          <cell r="AJ164">
            <v>0</v>
          </cell>
          <cell r="AK164" t="e">
            <v>#REF!</v>
          </cell>
          <cell r="AL164" t="e">
            <v>#REF!</v>
          </cell>
          <cell r="AM164">
            <v>2.5</v>
          </cell>
          <cell r="AN164">
            <v>0</v>
          </cell>
          <cell r="AO164">
            <v>0</v>
          </cell>
          <cell r="AP164">
            <v>0</v>
          </cell>
          <cell r="AQ164" t="e">
            <v>#REF!</v>
          </cell>
          <cell r="AR164" t="e">
            <v>#REF!</v>
          </cell>
          <cell r="AS164" t="e">
            <v>#REF!</v>
          </cell>
          <cell r="AT164" t="e">
            <v>#REF!</v>
          </cell>
          <cell r="AU164" t="e">
            <v>#REF!</v>
          </cell>
          <cell r="AV164">
            <v>0</v>
          </cell>
          <cell r="AW164" t="e">
            <v>#REF!</v>
          </cell>
          <cell r="AX164">
            <v>23489</v>
          </cell>
        </row>
        <row r="165">
          <cell r="D165" t="str">
            <v>A702</v>
          </cell>
          <cell r="E165" t="str">
            <v>Lê Tùng Quân</v>
          </cell>
          <cell r="F165" t="str">
            <v>EN</v>
          </cell>
          <cell r="G165" t="str">
            <v>Công nhân</v>
          </cell>
          <cell r="H165" t="str">
            <v>T1/16</v>
          </cell>
          <cell r="I165">
            <v>14</v>
          </cell>
          <cell r="J165">
            <v>0</v>
          </cell>
          <cell r="K165" t="e">
            <v>#REF!</v>
          </cell>
          <cell r="L165">
            <v>3500</v>
          </cell>
          <cell r="M165">
            <v>0</v>
          </cell>
          <cell r="N165">
            <v>6</v>
          </cell>
          <cell r="O165">
            <v>2</v>
          </cell>
          <cell r="P165">
            <v>142</v>
          </cell>
          <cell r="Q165">
            <v>37</v>
          </cell>
          <cell r="R165">
            <v>187</v>
          </cell>
          <cell r="S165">
            <v>48</v>
          </cell>
          <cell r="T165">
            <v>416</v>
          </cell>
          <cell r="U165">
            <v>70</v>
          </cell>
          <cell r="V165">
            <v>0</v>
          </cell>
          <cell r="W165">
            <v>29763</v>
          </cell>
          <cell r="X165">
            <v>18051</v>
          </cell>
          <cell r="Y165">
            <v>47814</v>
          </cell>
          <cell r="Z165">
            <v>3500</v>
          </cell>
          <cell r="AA165">
            <v>14</v>
          </cell>
          <cell r="AB165">
            <v>2</v>
          </cell>
          <cell r="AC165">
            <v>0</v>
          </cell>
          <cell r="AD165">
            <v>0</v>
          </cell>
          <cell r="AE165">
            <v>1003</v>
          </cell>
          <cell r="AF165">
            <v>0</v>
          </cell>
          <cell r="AG165" t="e">
            <v>#REF!</v>
          </cell>
          <cell r="AH165" t="e">
            <v>#REF!</v>
          </cell>
          <cell r="AI165" t="e">
            <v>#REF!</v>
          </cell>
          <cell r="AJ165">
            <v>0</v>
          </cell>
          <cell r="AK165" t="e">
            <v>#REF!</v>
          </cell>
          <cell r="AL165" t="e">
            <v>#REF!</v>
          </cell>
          <cell r="AM165">
            <v>3</v>
          </cell>
          <cell r="AN165">
            <v>0</v>
          </cell>
          <cell r="AO165">
            <v>0</v>
          </cell>
          <cell r="AP165">
            <v>0</v>
          </cell>
          <cell r="AQ165" t="e">
            <v>#REF!</v>
          </cell>
          <cell r="AR165" t="e">
            <v>#REF!</v>
          </cell>
          <cell r="AS165" t="e">
            <v>#REF!</v>
          </cell>
          <cell r="AT165" t="e">
            <v>#REF!</v>
          </cell>
          <cell r="AU165" t="e">
            <v>#REF!</v>
          </cell>
          <cell r="AV165">
            <v>0</v>
          </cell>
          <cell r="AW165" t="e">
            <v>#REF!</v>
          </cell>
          <cell r="AX165">
            <v>15750</v>
          </cell>
        </row>
        <row r="166">
          <cell r="D166" t="str">
            <v>A703</v>
          </cell>
          <cell r="E166" t="str">
            <v>Nguyễn Văn Danh</v>
          </cell>
          <cell r="F166" t="str">
            <v>EN</v>
          </cell>
          <cell r="G166" t="str">
            <v>Công nhân</v>
          </cell>
          <cell r="H166" t="str">
            <v>T1/16</v>
          </cell>
          <cell r="I166">
            <v>14</v>
          </cell>
          <cell r="J166">
            <v>0</v>
          </cell>
          <cell r="K166" t="e">
            <v>#REF!</v>
          </cell>
          <cell r="L166">
            <v>3500</v>
          </cell>
          <cell r="M166">
            <v>0</v>
          </cell>
          <cell r="N166">
            <v>8</v>
          </cell>
          <cell r="O166">
            <v>2</v>
          </cell>
          <cell r="P166">
            <v>108</v>
          </cell>
          <cell r="Q166">
            <v>20</v>
          </cell>
          <cell r="R166">
            <v>138</v>
          </cell>
          <cell r="S166">
            <v>16</v>
          </cell>
          <cell r="T166">
            <v>464</v>
          </cell>
          <cell r="U166">
            <v>70</v>
          </cell>
          <cell r="V166">
            <v>0</v>
          </cell>
          <cell r="W166">
            <v>22089</v>
          </cell>
          <cell r="X166">
            <v>18829</v>
          </cell>
          <cell r="Y166">
            <v>40918</v>
          </cell>
          <cell r="Z166">
            <v>3500</v>
          </cell>
          <cell r="AA166">
            <v>13</v>
          </cell>
          <cell r="AB166">
            <v>1</v>
          </cell>
          <cell r="AC166">
            <v>0</v>
          </cell>
          <cell r="AD166">
            <v>0</v>
          </cell>
          <cell r="AE166">
            <v>1501</v>
          </cell>
          <cell r="AF166">
            <v>0</v>
          </cell>
          <cell r="AG166" t="e">
            <v>#REF!</v>
          </cell>
          <cell r="AH166" t="e">
            <v>#REF!</v>
          </cell>
          <cell r="AI166" t="e">
            <v>#REF!</v>
          </cell>
          <cell r="AJ166">
            <v>0</v>
          </cell>
          <cell r="AK166" t="e">
            <v>#REF!</v>
          </cell>
          <cell r="AL166" t="e">
            <v>#REF!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 t="e">
            <v>#REF!</v>
          </cell>
          <cell r="AR166" t="e">
            <v>#REF!</v>
          </cell>
          <cell r="AS166" t="e">
            <v>#REF!</v>
          </cell>
          <cell r="AT166" t="e">
            <v>#REF!</v>
          </cell>
          <cell r="AU166" t="e">
            <v>#REF!</v>
          </cell>
          <cell r="AV166">
            <v>0</v>
          </cell>
          <cell r="AW166" t="e">
            <v>#REF!</v>
          </cell>
          <cell r="AX166">
            <v>17306</v>
          </cell>
        </row>
        <row r="167">
          <cell r="D167" t="str">
            <v>A705</v>
          </cell>
          <cell r="E167" t="str">
            <v>Vũ Ngọc Thắng</v>
          </cell>
          <cell r="F167" t="str">
            <v>KHUON</v>
          </cell>
          <cell r="G167" t="str">
            <v>Kỹ thuật</v>
          </cell>
          <cell r="H167" t="str">
            <v>T1/16</v>
          </cell>
          <cell r="I167">
            <v>14</v>
          </cell>
          <cell r="J167">
            <v>0</v>
          </cell>
          <cell r="K167" t="e">
            <v>#REF!</v>
          </cell>
          <cell r="L167">
            <v>4000</v>
          </cell>
          <cell r="M167">
            <v>5700</v>
          </cell>
          <cell r="N167">
            <v>0</v>
          </cell>
          <cell r="O167">
            <v>2</v>
          </cell>
          <cell r="P167">
            <v>23</v>
          </cell>
          <cell r="Q167">
            <v>0</v>
          </cell>
          <cell r="R167">
            <v>25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11460</v>
          </cell>
          <cell r="X167">
            <v>0</v>
          </cell>
          <cell r="Y167">
            <v>11460</v>
          </cell>
          <cell r="Z167">
            <v>9700</v>
          </cell>
          <cell r="AA167">
            <v>0</v>
          </cell>
          <cell r="AB167">
            <v>21</v>
          </cell>
          <cell r="AC167">
            <v>0</v>
          </cell>
          <cell r="AD167">
            <v>0</v>
          </cell>
          <cell r="AE167">
            <v>1001</v>
          </cell>
          <cell r="AF167">
            <v>0</v>
          </cell>
          <cell r="AG167" t="e">
            <v>#REF!</v>
          </cell>
          <cell r="AH167" t="e">
            <v>#REF!</v>
          </cell>
          <cell r="AI167" t="e">
            <v>#REF!</v>
          </cell>
          <cell r="AJ167">
            <v>0</v>
          </cell>
          <cell r="AK167" t="e">
            <v>#REF!</v>
          </cell>
          <cell r="AL167" t="e">
            <v>#REF!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 t="e">
            <v>#REF!</v>
          </cell>
          <cell r="AR167" t="e">
            <v>#REF!</v>
          </cell>
          <cell r="AS167" t="e">
            <v>#REF!</v>
          </cell>
          <cell r="AT167" t="e">
            <v>#REF!</v>
          </cell>
          <cell r="AU167" t="e">
            <v>#REF!</v>
          </cell>
          <cell r="AV167">
            <v>0</v>
          </cell>
          <cell r="AW167" t="e">
            <v>#REF!</v>
          </cell>
          <cell r="AX167">
            <v>0</v>
          </cell>
        </row>
        <row r="168">
          <cell r="D168" t="str">
            <v>A711</v>
          </cell>
          <cell r="E168" t="str">
            <v>Nguyễn Phước Trực</v>
          </cell>
          <cell r="F168" t="str">
            <v>KHUON</v>
          </cell>
          <cell r="G168" t="str">
            <v>QUANLY</v>
          </cell>
          <cell r="H168" t="str">
            <v>T1/16</v>
          </cell>
          <cell r="I168">
            <v>14</v>
          </cell>
          <cell r="J168">
            <v>0</v>
          </cell>
          <cell r="K168" t="e">
            <v>#REF!</v>
          </cell>
          <cell r="L168">
            <v>3800</v>
          </cell>
          <cell r="M168">
            <v>1700</v>
          </cell>
          <cell r="N168">
            <v>12</v>
          </cell>
          <cell r="O168">
            <v>1</v>
          </cell>
          <cell r="P168">
            <v>99</v>
          </cell>
          <cell r="Q168">
            <v>22</v>
          </cell>
          <cell r="R168">
            <v>134</v>
          </cell>
          <cell r="S168">
            <v>0</v>
          </cell>
          <cell r="T168">
            <v>496</v>
          </cell>
          <cell r="U168">
            <v>150</v>
          </cell>
          <cell r="V168">
            <v>0</v>
          </cell>
          <cell r="W168">
            <v>33346</v>
          </cell>
          <cell r="X168">
            <v>36718</v>
          </cell>
          <cell r="Y168">
            <v>70064</v>
          </cell>
          <cell r="Z168">
            <v>5500</v>
          </cell>
          <cell r="AA168">
            <v>7</v>
          </cell>
          <cell r="AB168">
            <v>1</v>
          </cell>
          <cell r="AC168">
            <v>0</v>
          </cell>
          <cell r="AD168">
            <v>0</v>
          </cell>
          <cell r="AE168">
            <v>1000</v>
          </cell>
          <cell r="AF168">
            <v>0</v>
          </cell>
          <cell r="AG168" t="e">
            <v>#REF!</v>
          </cell>
          <cell r="AH168" t="e">
            <v>#REF!</v>
          </cell>
          <cell r="AI168" t="e">
            <v>#REF!</v>
          </cell>
          <cell r="AJ168">
            <v>0</v>
          </cell>
          <cell r="AK168" t="e">
            <v>#REF!</v>
          </cell>
          <cell r="AL168" t="e">
            <v>#REF!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 t="e">
            <v>#REF!</v>
          </cell>
          <cell r="AR168" t="e">
            <v>#REF!</v>
          </cell>
          <cell r="AS168" t="e">
            <v>#REF!</v>
          </cell>
          <cell r="AT168" t="e">
            <v>#REF!</v>
          </cell>
          <cell r="AU168" t="e">
            <v>#REF!</v>
          </cell>
          <cell r="AV168">
            <v>0</v>
          </cell>
          <cell r="AW168" t="e">
            <v>#REF!</v>
          </cell>
          <cell r="AX168">
            <v>32898</v>
          </cell>
        </row>
        <row r="169">
          <cell r="D169" t="str">
            <v>A709</v>
          </cell>
          <cell r="E169" t="str">
            <v>Trần Văn Hoàng</v>
          </cell>
          <cell r="F169" t="str">
            <v>TXBVTV</v>
          </cell>
          <cell r="G169" t="str">
            <v>BAOVE</v>
          </cell>
          <cell r="H169" t="str">
            <v>T1/16</v>
          </cell>
          <cell r="I169">
            <v>14</v>
          </cell>
          <cell r="J169">
            <v>0</v>
          </cell>
          <cell r="K169" t="e">
            <v>#REF!</v>
          </cell>
          <cell r="L169">
            <v>3500</v>
          </cell>
          <cell r="M169">
            <v>2300</v>
          </cell>
          <cell r="N169">
            <v>0</v>
          </cell>
          <cell r="O169">
            <v>2</v>
          </cell>
          <cell r="P169">
            <v>44</v>
          </cell>
          <cell r="Q169">
            <v>0</v>
          </cell>
          <cell r="R169">
            <v>46</v>
          </cell>
          <cell r="S169">
            <v>256</v>
          </cell>
          <cell r="T169">
            <v>0</v>
          </cell>
          <cell r="U169">
            <v>140</v>
          </cell>
          <cell r="V169">
            <v>0</v>
          </cell>
          <cell r="W169">
            <v>12717</v>
          </cell>
          <cell r="X169">
            <v>21589</v>
          </cell>
          <cell r="Y169">
            <v>34306</v>
          </cell>
          <cell r="Z169">
            <v>5800</v>
          </cell>
          <cell r="AA169">
            <v>0</v>
          </cell>
          <cell r="AB169">
            <v>26</v>
          </cell>
          <cell r="AC169">
            <v>0</v>
          </cell>
          <cell r="AD169">
            <v>0</v>
          </cell>
          <cell r="AE169">
            <v>2008</v>
          </cell>
          <cell r="AF169">
            <v>0</v>
          </cell>
          <cell r="AG169" t="e">
            <v>#REF!</v>
          </cell>
          <cell r="AH169" t="e">
            <v>#REF!</v>
          </cell>
          <cell r="AI169" t="e">
            <v>#REF!</v>
          </cell>
          <cell r="AJ169">
            <v>0</v>
          </cell>
          <cell r="AK169" t="e">
            <v>#REF!</v>
          </cell>
          <cell r="AL169" t="e">
            <v>#REF!</v>
          </cell>
          <cell r="AM169">
            <v>8</v>
          </cell>
          <cell r="AN169">
            <v>0</v>
          </cell>
          <cell r="AO169">
            <v>0</v>
          </cell>
          <cell r="AP169">
            <v>0</v>
          </cell>
          <cell r="AQ169" t="e">
            <v>#REF!</v>
          </cell>
          <cell r="AR169" t="e">
            <v>#REF!</v>
          </cell>
          <cell r="AS169" t="e">
            <v>#REF!</v>
          </cell>
          <cell r="AT169" t="e">
            <v>#REF!</v>
          </cell>
          <cell r="AU169" t="e">
            <v>#REF!</v>
          </cell>
          <cell r="AV169">
            <v>0</v>
          </cell>
          <cell r="AW169" t="e">
            <v>#REF!</v>
          </cell>
          <cell r="AX169">
            <v>7519</v>
          </cell>
        </row>
        <row r="170">
          <cell r="D170" t="str">
            <v>A713</v>
          </cell>
          <cell r="E170" t="str">
            <v>Lê Văn Quang</v>
          </cell>
          <cell r="F170" t="str">
            <v>TXBVTV</v>
          </cell>
          <cell r="G170" t="str">
            <v>BAOVE</v>
          </cell>
          <cell r="H170" t="str">
            <v>T1/16</v>
          </cell>
          <cell r="I170">
            <v>14</v>
          </cell>
          <cell r="J170">
            <v>0</v>
          </cell>
          <cell r="K170" t="e">
            <v>#REF!</v>
          </cell>
          <cell r="L170">
            <v>3500</v>
          </cell>
          <cell r="M170">
            <v>2300</v>
          </cell>
          <cell r="N170">
            <v>0</v>
          </cell>
          <cell r="O170">
            <v>4</v>
          </cell>
          <cell r="P170">
            <v>40</v>
          </cell>
          <cell r="Q170">
            <v>5.5</v>
          </cell>
          <cell r="R170">
            <v>49.5</v>
          </cell>
          <cell r="S170">
            <v>128</v>
          </cell>
          <cell r="T170">
            <v>0</v>
          </cell>
          <cell r="U170">
            <v>140</v>
          </cell>
          <cell r="V170">
            <v>0</v>
          </cell>
          <cell r="W170">
            <v>13211</v>
          </cell>
          <cell r="X170">
            <v>16433</v>
          </cell>
          <cell r="Y170">
            <v>29644</v>
          </cell>
          <cell r="Z170">
            <v>5800</v>
          </cell>
          <cell r="AA170">
            <v>0</v>
          </cell>
          <cell r="AB170">
            <v>24</v>
          </cell>
          <cell r="AC170">
            <v>0</v>
          </cell>
          <cell r="AD170">
            <v>0</v>
          </cell>
          <cell r="AE170">
            <v>1007</v>
          </cell>
          <cell r="AF170">
            <v>0</v>
          </cell>
          <cell r="AG170" t="e">
            <v>#REF!</v>
          </cell>
          <cell r="AH170" t="e">
            <v>#REF!</v>
          </cell>
          <cell r="AI170" t="e">
            <v>#REF!</v>
          </cell>
          <cell r="AJ170">
            <v>0</v>
          </cell>
          <cell r="AK170" t="e">
            <v>#REF!</v>
          </cell>
          <cell r="AL170" t="e">
            <v>#REF!</v>
          </cell>
          <cell r="AM170">
            <v>7</v>
          </cell>
          <cell r="AN170">
            <v>0</v>
          </cell>
          <cell r="AO170">
            <v>0</v>
          </cell>
          <cell r="AP170">
            <v>0</v>
          </cell>
          <cell r="AQ170" t="e">
            <v>#REF!</v>
          </cell>
          <cell r="AR170" t="e">
            <v>#REF!</v>
          </cell>
          <cell r="AS170" t="e">
            <v>#REF!</v>
          </cell>
          <cell r="AT170" t="e">
            <v>#REF!</v>
          </cell>
          <cell r="AU170" t="e">
            <v>#REF!</v>
          </cell>
          <cell r="AV170">
            <v>0</v>
          </cell>
          <cell r="AW170" t="e">
            <v>#REF!</v>
          </cell>
          <cell r="AX170">
            <v>7519</v>
          </cell>
        </row>
        <row r="171">
          <cell r="D171" t="str">
            <v>A716</v>
          </cell>
          <cell r="E171" t="str">
            <v>Vũ Hoàng Tưởng</v>
          </cell>
          <cell r="F171" t="str">
            <v>TN</v>
          </cell>
          <cell r="G171" t="str">
            <v>Công nhân</v>
          </cell>
          <cell r="H171" t="str">
            <v>T1/16</v>
          </cell>
          <cell r="I171">
            <v>14</v>
          </cell>
          <cell r="J171">
            <v>0</v>
          </cell>
          <cell r="K171" t="e">
            <v>#REF!</v>
          </cell>
          <cell r="L171">
            <v>4300</v>
          </cell>
          <cell r="M171">
            <v>2500</v>
          </cell>
          <cell r="N171">
            <v>0</v>
          </cell>
          <cell r="O171">
            <v>3.5</v>
          </cell>
          <cell r="P171">
            <v>24</v>
          </cell>
          <cell r="Q171">
            <v>0</v>
          </cell>
          <cell r="R171">
            <v>27.5</v>
          </cell>
          <cell r="S171">
            <v>0</v>
          </cell>
          <cell r="T171">
            <v>0</v>
          </cell>
          <cell r="U171">
            <v>150</v>
          </cell>
          <cell r="V171">
            <v>0</v>
          </cell>
          <cell r="W171">
            <v>8739</v>
          </cell>
          <cell r="X171">
            <v>14167</v>
          </cell>
          <cell r="Y171">
            <v>22906</v>
          </cell>
          <cell r="Z171">
            <v>6800</v>
          </cell>
          <cell r="AA171">
            <v>0</v>
          </cell>
          <cell r="AB171">
            <v>20.5</v>
          </cell>
          <cell r="AC171">
            <v>0</v>
          </cell>
          <cell r="AD171">
            <v>0</v>
          </cell>
          <cell r="AE171">
            <v>6</v>
          </cell>
          <cell r="AF171">
            <v>0</v>
          </cell>
          <cell r="AG171" t="e">
            <v>#REF!</v>
          </cell>
          <cell r="AH171" t="e">
            <v>#REF!</v>
          </cell>
          <cell r="AI171" t="e">
            <v>#REF!</v>
          </cell>
          <cell r="AJ171">
            <v>0</v>
          </cell>
          <cell r="AK171" t="e">
            <v>#REF!</v>
          </cell>
          <cell r="AL171" t="e">
            <v>#REF!</v>
          </cell>
          <cell r="AM171">
            <v>6</v>
          </cell>
          <cell r="AN171">
            <v>0</v>
          </cell>
          <cell r="AO171">
            <v>0</v>
          </cell>
          <cell r="AP171">
            <v>0</v>
          </cell>
          <cell r="AQ171" t="e">
            <v>#REF!</v>
          </cell>
          <cell r="AR171" t="e">
            <v>#REF!</v>
          </cell>
          <cell r="AS171" t="e">
            <v>#REF!</v>
          </cell>
          <cell r="AT171" t="e">
            <v>#REF!</v>
          </cell>
          <cell r="AU171" t="e">
            <v>#REF!</v>
          </cell>
          <cell r="AV171">
            <v>0</v>
          </cell>
          <cell r="AW171" t="e">
            <v>#REF!</v>
          </cell>
          <cell r="AX171">
            <v>9444</v>
          </cell>
        </row>
        <row r="172">
          <cell r="D172" t="str">
            <v>A717</v>
          </cell>
          <cell r="E172" t="str">
            <v>Ngô Nhất Linh</v>
          </cell>
          <cell r="F172" t="str">
            <v>Kho</v>
          </cell>
          <cell r="G172" t="str">
            <v>Công nhân</v>
          </cell>
          <cell r="H172" t="str">
            <v>T1/16</v>
          </cell>
          <cell r="I172">
            <v>14</v>
          </cell>
          <cell r="J172">
            <v>0</v>
          </cell>
          <cell r="K172" t="e">
            <v>#REF!</v>
          </cell>
          <cell r="L172">
            <v>3940</v>
          </cell>
          <cell r="M172">
            <v>1009.6296296296296</v>
          </cell>
          <cell r="N172">
            <v>0</v>
          </cell>
          <cell r="O172">
            <v>2</v>
          </cell>
          <cell r="P172">
            <v>83.5</v>
          </cell>
          <cell r="Q172">
            <v>0</v>
          </cell>
          <cell r="R172">
            <v>85.5</v>
          </cell>
          <cell r="S172">
            <v>0</v>
          </cell>
          <cell r="T172">
            <v>192</v>
          </cell>
          <cell r="U172">
            <v>140</v>
          </cell>
          <cell r="V172">
            <v>0</v>
          </cell>
          <cell r="W172">
            <v>20266</v>
          </cell>
          <cell r="X172">
            <v>18424</v>
          </cell>
          <cell r="Y172">
            <v>38690</v>
          </cell>
          <cell r="Z172">
            <v>4949.6296296296296</v>
          </cell>
          <cell r="AA172">
            <v>12</v>
          </cell>
          <cell r="AB172">
            <v>10</v>
          </cell>
          <cell r="AC172">
            <v>0</v>
          </cell>
          <cell r="AD172">
            <v>0</v>
          </cell>
          <cell r="AE172">
            <v>1003.5</v>
          </cell>
          <cell r="AF172">
            <v>0</v>
          </cell>
          <cell r="AG172" t="e">
            <v>#REF!</v>
          </cell>
          <cell r="AH172" t="e">
            <v>#REF!</v>
          </cell>
          <cell r="AI172" t="e">
            <v>#REF!</v>
          </cell>
          <cell r="AJ172">
            <v>0</v>
          </cell>
          <cell r="AK172" t="e">
            <v>#REF!</v>
          </cell>
          <cell r="AL172" t="e">
            <v>#REF!</v>
          </cell>
          <cell r="AM172">
            <v>3.5</v>
          </cell>
          <cell r="AN172">
            <v>0</v>
          </cell>
          <cell r="AO172">
            <v>0</v>
          </cell>
          <cell r="AP172">
            <v>0</v>
          </cell>
          <cell r="AQ172" t="e">
            <v>#REF!</v>
          </cell>
          <cell r="AR172" t="e">
            <v>#REF!</v>
          </cell>
          <cell r="AS172" t="e">
            <v>#REF!</v>
          </cell>
          <cell r="AT172" t="e">
            <v>#REF!</v>
          </cell>
          <cell r="AU172" t="e">
            <v>#REF!</v>
          </cell>
          <cell r="AV172">
            <v>0</v>
          </cell>
          <cell r="AW172" t="e">
            <v>#REF!</v>
          </cell>
          <cell r="AX172">
            <v>15216</v>
          </cell>
        </row>
        <row r="173">
          <cell r="D173" t="str">
            <v>A718</v>
          </cell>
          <cell r="E173" t="str">
            <v>Nguyễn Thị Thúy Liễu</v>
          </cell>
          <cell r="F173" t="str">
            <v>GIÁN TIẾP</v>
          </cell>
          <cell r="G173" t="str">
            <v>QUANLY</v>
          </cell>
          <cell r="H173" t="str">
            <v>T2/16</v>
          </cell>
          <cell r="I173">
            <v>13</v>
          </cell>
          <cell r="J173">
            <v>0</v>
          </cell>
          <cell r="K173" t="e">
            <v>#REF!</v>
          </cell>
          <cell r="L173">
            <v>4300</v>
          </cell>
          <cell r="M173">
            <v>2400</v>
          </cell>
          <cell r="N173">
            <v>0</v>
          </cell>
          <cell r="O173">
            <v>3</v>
          </cell>
          <cell r="P173">
            <v>22</v>
          </cell>
          <cell r="Q173">
            <v>0</v>
          </cell>
          <cell r="R173">
            <v>25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7841</v>
          </cell>
          <cell r="X173">
            <v>0</v>
          </cell>
          <cell r="Y173">
            <v>7841</v>
          </cell>
          <cell r="Z173">
            <v>6700</v>
          </cell>
          <cell r="AA173">
            <v>0</v>
          </cell>
          <cell r="AB173">
            <v>19</v>
          </cell>
          <cell r="AC173">
            <v>0</v>
          </cell>
          <cell r="AD173">
            <v>0</v>
          </cell>
          <cell r="AE173">
            <v>2</v>
          </cell>
          <cell r="AF173">
            <v>0</v>
          </cell>
          <cell r="AG173" t="e">
            <v>#REF!</v>
          </cell>
          <cell r="AH173" t="e">
            <v>#REF!</v>
          </cell>
          <cell r="AI173" t="e">
            <v>#REF!</v>
          </cell>
          <cell r="AJ173">
            <v>0</v>
          </cell>
          <cell r="AK173" t="e">
            <v>#REF!</v>
          </cell>
          <cell r="AL173" t="e">
            <v>#REF!</v>
          </cell>
          <cell r="AM173">
            <v>2</v>
          </cell>
          <cell r="AN173">
            <v>0</v>
          </cell>
          <cell r="AO173">
            <v>0</v>
          </cell>
          <cell r="AP173">
            <v>0</v>
          </cell>
          <cell r="AQ173" t="e">
            <v>#REF!</v>
          </cell>
          <cell r="AR173" t="e">
            <v>#REF!</v>
          </cell>
          <cell r="AS173" t="e">
            <v>#REF!</v>
          </cell>
          <cell r="AT173" t="e">
            <v>#REF!</v>
          </cell>
          <cell r="AU173" t="e">
            <v>#REF!</v>
          </cell>
          <cell r="AV173">
            <v>0</v>
          </cell>
          <cell r="AW173" t="e">
            <v>#REF!</v>
          </cell>
          <cell r="AX173">
            <v>0</v>
          </cell>
        </row>
        <row r="174">
          <cell r="D174" t="str">
            <v>A719</v>
          </cell>
          <cell r="E174" t="str">
            <v>Trần Văn Tuấn</v>
          </cell>
          <cell r="F174" t="str">
            <v>EN</v>
          </cell>
          <cell r="G174" t="str">
            <v>Công nhân</v>
          </cell>
          <cell r="H174" t="str">
            <v>T2/16</v>
          </cell>
          <cell r="I174">
            <v>13</v>
          </cell>
          <cell r="J174">
            <v>0</v>
          </cell>
          <cell r="K174" t="e">
            <v>#REF!</v>
          </cell>
          <cell r="L174">
            <v>3500</v>
          </cell>
          <cell r="M174">
            <v>0</v>
          </cell>
          <cell r="N174">
            <v>10</v>
          </cell>
          <cell r="O174">
            <v>1</v>
          </cell>
          <cell r="P174">
            <v>109</v>
          </cell>
          <cell r="Q174">
            <v>16</v>
          </cell>
          <cell r="R174">
            <v>136</v>
          </cell>
          <cell r="S174">
            <v>0</v>
          </cell>
          <cell r="T174">
            <v>496</v>
          </cell>
          <cell r="U174">
            <v>70</v>
          </cell>
          <cell r="V174">
            <v>0</v>
          </cell>
          <cell r="W174">
            <v>21869</v>
          </cell>
          <cell r="X174">
            <v>19477</v>
          </cell>
          <cell r="Y174">
            <v>41346</v>
          </cell>
          <cell r="Z174">
            <v>3500</v>
          </cell>
          <cell r="AA174">
            <v>11</v>
          </cell>
          <cell r="AB174">
            <v>1</v>
          </cell>
          <cell r="AC174">
            <v>0</v>
          </cell>
          <cell r="AD174">
            <v>0</v>
          </cell>
          <cell r="AE174">
            <v>1000</v>
          </cell>
          <cell r="AF174">
            <v>0</v>
          </cell>
          <cell r="AG174" t="e">
            <v>#REF!</v>
          </cell>
          <cell r="AH174" t="e">
            <v>#REF!</v>
          </cell>
          <cell r="AI174" t="e">
            <v>#REF!</v>
          </cell>
          <cell r="AJ174">
            <v>700</v>
          </cell>
          <cell r="AK174" t="e">
            <v>#REF!</v>
          </cell>
          <cell r="AL174" t="e">
            <v>#REF!</v>
          </cell>
          <cell r="AM174">
            <v>0</v>
          </cell>
          <cell r="AN174">
            <v>0</v>
          </cell>
          <cell r="AO174">
            <v>0</v>
          </cell>
          <cell r="AP174">
            <v>700</v>
          </cell>
          <cell r="AQ174" t="e">
            <v>#REF!</v>
          </cell>
          <cell r="AR174" t="e">
            <v>#REF!</v>
          </cell>
          <cell r="AS174" t="e">
            <v>#REF!</v>
          </cell>
          <cell r="AT174" t="e">
            <v>#REF!</v>
          </cell>
          <cell r="AU174" t="e">
            <v>#REF!</v>
          </cell>
          <cell r="AV174">
            <v>0</v>
          </cell>
          <cell r="AW174" t="e">
            <v>#REF!</v>
          </cell>
          <cell r="AX174">
            <v>18343</v>
          </cell>
        </row>
        <row r="175">
          <cell r="D175" t="str">
            <v>A721</v>
          </cell>
          <cell r="E175" t="str">
            <v>Trương Tuấn Vũ</v>
          </cell>
          <cell r="F175" t="str">
            <v>XLN</v>
          </cell>
          <cell r="G175" t="str">
            <v>Công nhân</v>
          </cell>
          <cell r="H175" t="str">
            <v>T2/16</v>
          </cell>
          <cell r="I175">
            <v>13</v>
          </cell>
          <cell r="J175">
            <v>0</v>
          </cell>
          <cell r="K175" t="e">
            <v>#REF!</v>
          </cell>
          <cell r="L175">
            <v>3500</v>
          </cell>
          <cell r="M175">
            <v>300</v>
          </cell>
          <cell r="N175">
            <v>13</v>
          </cell>
          <cell r="O175">
            <v>1</v>
          </cell>
          <cell r="P175">
            <v>121.5</v>
          </cell>
          <cell r="Q175">
            <v>48</v>
          </cell>
          <cell r="R175">
            <v>183.5</v>
          </cell>
          <cell r="S175">
            <v>64</v>
          </cell>
          <cell r="T175">
            <v>544</v>
          </cell>
          <cell r="U175">
            <v>70</v>
          </cell>
          <cell r="V175">
            <v>0</v>
          </cell>
          <cell r="W175">
            <v>30956</v>
          </cell>
          <cell r="X175">
            <v>24524</v>
          </cell>
          <cell r="Y175">
            <v>55480</v>
          </cell>
          <cell r="Z175">
            <v>3800</v>
          </cell>
          <cell r="AA175">
            <v>7</v>
          </cell>
          <cell r="AB175">
            <v>2</v>
          </cell>
          <cell r="AC175">
            <v>0</v>
          </cell>
          <cell r="AD175">
            <v>0</v>
          </cell>
          <cell r="AE175">
            <v>1005</v>
          </cell>
          <cell r="AF175">
            <v>0</v>
          </cell>
          <cell r="AG175" t="e">
            <v>#REF!</v>
          </cell>
          <cell r="AH175" t="e">
            <v>#REF!</v>
          </cell>
          <cell r="AI175" t="e">
            <v>#REF!</v>
          </cell>
          <cell r="AJ175">
            <v>0</v>
          </cell>
          <cell r="AK175" t="e">
            <v>#REF!</v>
          </cell>
          <cell r="AL175" t="e">
            <v>#REF!</v>
          </cell>
          <cell r="AM175">
            <v>5</v>
          </cell>
          <cell r="AN175">
            <v>0</v>
          </cell>
          <cell r="AO175">
            <v>0</v>
          </cell>
          <cell r="AP175">
            <v>0</v>
          </cell>
          <cell r="AQ175" t="e">
            <v>#REF!</v>
          </cell>
          <cell r="AR175" t="e">
            <v>#REF!</v>
          </cell>
          <cell r="AS175" t="e">
            <v>#REF!</v>
          </cell>
          <cell r="AT175" t="e">
            <v>#REF!</v>
          </cell>
          <cell r="AU175" t="e">
            <v>#REF!</v>
          </cell>
          <cell r="AV175">
            <v>0</v>
          </cell>
          <cell r="AW175" t="e">
            <v>#REF!</v>
          </cell>
          <cell r="AX175">
            <v>21604</v>
          </cell>
        </row>
        <row r="176">
          <cell r="D176" t="str">
            <v>A722</v>
          </cell>
          <cell r="E176" t="str">
            <v>Vũ Văn Thụ</v>
          </cell>
          <cell r="F176" t="str">
            <v>TXBVTV</v>
          </cell>
          <cell r="G176" t="str">
            <v>BAOVE</v>
          </cell>
          <cell r="H176" t="str">
            <v>T2/16</v>
          </cell>
          <cell r="I176">
            <v>13</v>
          </cell>
          <cell r="J176">
            <v>0</v>
          </cell>
          <cell r="K176" t="e">
            <v>#REF!</v>
          </cell>
          <cell r="L176">
            <v>3500</v>
          </cell>
          <cell r="M176">
            <v>2300</v>
          </cell>
          <cell r="N176">
            <v>0</v>
          </cell>
          <cell r="O176">
            <v>0</v>
          </cell>
          <cell r="P176">
            <v>28</v>
          </cell>
          <cell r="Q176">
            <v>0</v>
          </cell>
          <cell r="R176">
            <v>28</v>
          </cell>
          <cell r="S176">
            <v>448</v>
          </cell>
          <cell r="T176">
            <v>0</v>
          </cell>
          <cell r="U176">
            <v>140</v>
          </cell>
          <cell r="V176">
            <v>0</v>
          </cell>
          <cell r="W176">
            <v>7819</v>
          </cell>
          <cell r="X176">
            <v>29322</v>
          </cell>
          <cell r="Y176">
            <v>37141</v>
          </cell>
          <cell r="Z176">
            <v>5800</v>
          </cell>
          <cell r="AA176">
            <v>0</v>
          </cell>
          <cell r="AB176">
            <v>28</v>
          </cell>
          <cell r="AC176">
            <v>0</v>
          </cell>
          <cell r="AD176">
            <v>0</v>
          </cell>
          <cell r="AE176">
            <v>1012</v>
          </cell>
          <cell r="AF176">
            <v>0</v>
          </cell>
          <cell r="AG176" t="e">
            <v>#REF!</v>
          </cell>
          <cell r="AH176" t="e">
            <v>#REF!</v>
          </cell>
          <cell r="AI176" t="e">
            <v>#REF!</v>
          </cell>
          <cell r="AJ176">
            <v>168</v>
          </cell>
          <cell r="AK176" t="e">
            <v>#REF!</v>
          </cell>
          <cell r="AL176" t="e">
            <v>#REF!</v>
          </cell>
          <cell r="AM176">
            <v>12</v>
          </cell>
          <cell r="AN176">
            <v>0</v>
          </cell>
          <cell r="AO176">
            <v>0</v>
          </cell>
          <cell r="AP176">
            <v>168</v>
          </cell>
          <cell r="AQ176" t="e">
            <v>#REF!</v>
          </cell>
          <cell r="AR176" t="e">
            <v>#REF!</v>
          </cell>
          <cell r="AS176" t="e">
            <v>#REF!</v>
          </cell>
          <cell r="AT176" t="e">
            <v>#REF!</v>
          </cell>
          <cell r="AU176" t="e">
            <v>#REF!</v>
          </cell>
          <cell r="AV176">
            <v>0</v>
          </cell>
          <cell r="AW176" t="e">
            <v>#REF!</v>
          </cell>
          <cell r="AX176">
            <v>7519</v>
          </cell>
        </row>
        <row r="177">
          <cell r="D177" t="str">
            <v>A726</v>
          </cell>
          <cell r="E177" t="str">
            <v>Phan Thị Mỹ Trinh</v>
          </cell>
          <cell r="F177" t="str">
            <v>EN</v>
          </cell>
          <cell r="G177" t="str">
            <v>Công nhân</v>
          </cell>
          <cell r="H177" t="str">
            <v>T2/16</v>
          </cell>
          <cell r="I177">
            <v>13</v>
          </cell>
          <cell r="J177">
            <v>0</v>
          </cell>
          <cell r="K177" t="e">
            <v>#REF!</v>
          </cell>
          <cell r="L177">
            <v>3500</v>
          </cell>
          <cell r="M177">
            <v>0</v>
          </cell>
          <cell r="N177">
            <v>10</v>
          </cell>
          <cell r="O177">
            <v>2</v>
          </cell>
          <cell r="P177">
            <v>144</v>
          </cell>
          <cell r="Q177">
            <v>18</v>
          </cell>
          <cell r="R177">
            <v>174</v>
          </cell>
          <cell r="S177">
            <v>0</v>
          </cell>
          <cell r="T177">
            <v>496</v>
          </cell>
          <cell r="U177">
            <v>140</v>
          </cell>
          <cell r="V177">
            <v>0</v>
          </cell>
          <cell r="W177">
            <v>28156</v>
          </cell>
          <cell r="X177">
            <v>22880</v>
          </cell>
          <cell r="Y177">
            <v>51036</v>
          </cell>
          <cell r="Z177">
            <v>3500</v>
          </cell>
          <cell r="AA177">
            <v>11</v>
          </cell>
          <cell r="AB177">
            <v>1</v>
          </cell>
          <cell r="AC177">
            <v>0</v>
          </cell>
          <cell r="AD177">
            <v>0</v>
          </cell>
          <cell r="AE177">
            <v>1002</v>
          </cell>
          <cell r="AF177">
            <v>0</v>
          </cell>
          <cell r="AG177" t="e">
            <v>#REF!</v>
          </cell>
          <cell r="AH177" t="e">
            <v>#REF!</v>
          </cell>
          <cell r="AI177" t="e">
            <v>#REF!</v>
          </cell>
          <cell r="AJ177">
            <v>0</v>
          </cell>
          <cell r="AK177" t="e">
            <v>#REF!</v>
          </cell>
          <cell r="AL177" t="e">
            <v>#REF!</v>
          </cell>
          <cell r="AM177">
            <v>2</v>
          </cell>
          <cell r="AN177">
            <v>0</v>
          </cell>
          <cell r="AO177">
            <v>0</v>
          </cell>
          <cell r="AP177">
            <v>0</v>
          </cell>
          <cell r="AQ177" t="e">
            <v>#REF!</v>
          </cell>
          <cell r="AR177" t="e">
            <v>#REF!</v>
          </cell>
          <cell r="AS177" t="e">
            <v>#REF!</v>
          </cell>
          <cell r="AT177" t="e">
            <v>#REF!</v>
          </cell>
          <cell r="AU177" t="e">
            <v>#REF!</v>
          </cell>
          <cell r="AV177">
            <v>0</v>
          </cell>
          <cell r="AW177" t="e">
            <v>#REF!</v>
          </cell>
          <cell r="AX177">
            <v>20611</v>
          </cell>
        </row>
        <row r="178">
          <cell r="D178" t="str">
            <v>A727</v>
          </cell>
          <cell r="E178" t="str">
            <v>Phan Văn Thành</v>
          </cell>
          <cell r="F178" t="str">
            <v>Kho</v>
          </cell>
          <cell r="G178" t="str">
            <v>Công nhân</v>
          </cell>
          <cell r="H178" t="str">
            <v>T2/16</v>
          </cell>
          <cell r="I178">
            <v>13</v>
          </cell>
          <cell r="J178">
            <v>0</v>
          </cell>
          <cell r="K178" t="e">
            <v>#REF!</v>
          </cell>
          <cell r="L178">
            <v>3940</v>
          </cell>
          <cell r="M178">
            <v>1010</v>
          </cell>
          <cell r="N178">
            <v>0</v>
          </cell>
          <cell r="O178">
            <v>2</v>
          </cell>
          <cell r="P178">
            <v>74</v>
          </cell>
          <cell r="Q178">
            <v>0</v>
          </cell>
          <cell r="R178">
            <v>76</v>
          </cell>
          <cell r="S178">
            <v>0</v>
          </cell>
          <cell r="T178">
            <v>144</v>
          </cell>
          <cell r="U178">
            <v>140</v>
          </cell>
          <cell r="V178">
            <v>0</v>
          </cell>
          <cell r="W178">
            <v>18003</v>
          </cell>
          <cell r="X178">
            <v>16225</v>
          </cell>
          <cell r="Y178">
            <v>34228</v>
          </cell>
          <cell r="Z178">
            <v>4950</v>
          </cell>
          <cell r="AA178">
            <v>9</v>
          </cell>
          <cell r="AB178">
            <v>13</v>
          </cell>
          <cell r="AC178">
            <v>0</v>
          </cell>
          <cell r="AD178">
            <v>0</v>
          </cell>
          <cell r="AE178">
            <v>1001.5</v>
          </cell>
          <cell r="AF178">
            <v>0</v>
          </cell>
          <cell r="AG178" t="e">
            <v>#REF!</v>
          </cell>
          <cell r="AH178" t="e">
            <v>#REF!</v>
          </cell>
          <cell r="AI178" t="e">
            <v>#REF!</v>
          </cell>
          <cell r="AJ178">
            <v>129</v>
          </cell>
          <cell r="AK178" t="e">
            <v>#REF!</v>
          </cell>
          <cell r="AL178" t="e">
            <v>#REF!</v>
          </cell>
          <cell r="AM178">
            <v>1.5</v>
          </cell>
          <cell r="AN178">
            <v>0</v>
          </cell>
          <cell r="AO178">
            <v>0</v>
          </cell>
          <cell r="AP178">
            <v>129</v>
          </cell>
          <cell r="AQ178" t="e">
            <v>#REF!</v>
          </cell>
          <cell r="AR178" t="e">
            <v>#REF!</v>
          </cell>
          <cell r="AS178" t="e">
            <v>#REF!</v>
          </cell>
          <cell r="AT178" t="e">
            <v>#REF!</v>
          </cell>
          <cell r="AU178" t="e">
            <v>#REF!</v>
          </cell>
          <cell r="AV178">
            <v>0</v>
          </cell>
          <cell r="AW178" t="e">
            <v>#REF!</v>
          </cell>
          <cell r="AX178">
            <v>13017</v>
          </cell>
        </row>
        <row r="179">
          <cell r="D179" t="str">
            <v>A728</v>
          </cell>
          <cell r="E179" t="str">
            <v>Nguyễn Văn Tuấn Linh</v>
          </cell>
          <cell r="F179" t="str">
            <v>EN</v>
          </cell>
          <cell r="G179" t="str">
            <v>Công nhân</v>
          </cell>
          <cell r="H179" t="str">
            <v>T2/16</v>
          </cell>
          <cell r="I179">
            <v>13</v>
          </cell>
          <cell r="J179">
            <v>0</v>
          </cell>
          <cell r="K179" t="e">
            <v>#REF!</v>
          </cell>
          <cell r="L179">
            <v>3500</v>
          </cell>
          <cell r="M179">
            <v>0</v>
          </cell>
          <cell r="N179">
            <v>11</v>
          </cell>
          <cell r="O179">
            <v>3</v>
          </cell>
          <cell r="P179">
            <v>103</v>
          </cell>
          <cell r="Q179">
            <v>32</v>
          </cell>
          <cell r="R179">
            <v>149</v>
          </cell>
          <cell r="S179">
            <v>32</v>
          </cell>
          <cell r="T179">
            <v>480</v>
          </cell>
          <cell r="U179">
            <v>70</v>
          </cell>
          <cell r="V179">
            <v>0</v>
          </cell>
          <cell r="W179">
            <v>23320</v>
          </cell>
          <cell r="X179">
            <v>19736</v>
          </cell>
          <cell r="Y179">
            <v>43056</v>
          </cell>
          <cell r="Z179">
            <v>3500</v>
          </cell>
          <cell r="AA179">
            <v>8</v>
          </cell>
          <cell r="AB179">
            <v>1</v>
          </cell>
          <cell r="AC179">
            <v>0</v>
          </cell>
          <cell r="AD179">
            <v>0</v>
          </cell>
          <cell r="AE179">
            <v>1002</v>
          </cell>
          <cell r="AF179">
            <v>0</v>
          </cell>
          <cell r="AG179" t="e">
            <v>#REF!</v>
          </cell>
          <cell r="AH179" t="e">
            <v>#REF!</v>
          </cell>
          <cell r="AI179" t="e">
            <v>#REF!</v>
          </cell>
          <cell r="AJ179">
            <v>0</v>
          </cell>
          <cell r="AK179" t="e">
            <v>#REF!</v>
          </cell>
          <cell r="AL179" t="e">
            <v>#REF!</v>
          </cell>
          <cell r="AM179">
            <v>2</v>
          </cell>
          <cell r="AN179">
            <v>0</v>
          </cell>
          <cell r="AO179">
            <v>0</v>
          </cell>
          <cell r="AP179">
            <v>0</v>
          </cell>
          <cell r="AQ179" t="e">
            <v>#REF!</v>
          </cell>
          <cell r="AR179" t="e">
            <v>#REF!</v>
          </cell>
          <cell r="AS179" t="e">
            <v>#REF!</v>
          </cell>
          <cell r="AT179" t="e">
            <v>#REF!</v>
          </cell>
          <cell r="AU179" t="e">
            <v>#REF!</v>
          </cell>
          <cell r="AV179">
            <v>0</v>
          </cell>
          <cell r="AW179" t="e">
            <v>#REF!</v>
          </cell>
          <cell r="AX179">
            <v>17824</v>
          </cell>
        </row>
        <row r="180">
          <cell r="D180" t="str">
            <v>A729</v>
          </cell>
          <cell r="E180" t="str">
            <v>Trương Văn Bé</v>
          </cell>
          <cell r="F180" t="str">
            <v>CII.1</v>
          </cell>
          <cell r="G180" t="str">
            <v>Công nhân</v>
          </cell>
          <cell r="H180" t="str">
            <v>T2/16</v>
          </cell>
          <cell r="I180">
            <v>13</v>
          </cell>
          <cell r="J180">
            <v>0</v>
          </cell>
          <cell r="K180" t="e">
            <v>#REF!</v>
          </cell>
          <cell r="L180">
            <v>3500</v>
          </cell>
          <cell r="M180">
            <v>200</v>
          </cell>
          <cell r="N180">
            <v>16</v>
          </cell>
          <cell r="O180">
            <v>1</v>
          </cell>
          <cell r="P180">
            <v>108</v>
          </cell>
          <cell r="Q180">
            <v>32</v>
          </cell>
          <cell r="R180">
            <v>157</v>
          </cell>
          <cell r="S180">
            <v>32</v>
          </cell>
          <cell r="T180">
            <v>592</v>
          </cell>
          <cell r="U180">
            <v>70</v>
          </cell>
          <cell r="V180">
            <v>0</v>
          </cell>
          <cell r="W180">
            <v>25955</v>
          </cell>
          <cell r="X180">
            <v>24701</v>
          </cell>
          <cell r="Y180">
            <v>50656</v>
          </cell>
          <cell r="Z180">
            <v>3700</v>
          </cell>
          <cell r="AA180">
            <v>5</v>
          </cell>
          <cell r="AB180">
            <v>2</v>
          </cell>
          <cell r="AC180">
            <v>0</v>
          </cell>
          <cell r="AD180">
            <v>0</v>
          </cell>
          <cell r="AE180">
            <v>2001</v>
          </cell>
          <cell r="AF180">
            <v>0</v>
          </cell>
          <cell r="AG180" t="e">
            <v>#REF!</v>
          </cell>
          <cell r="AH180" t="e">
            <v>#REF!</v>
          </cell>
          <cell r="AI180" t="e">
            <v>#REF!</v>
          </cell>
          <cell r="AJ180">
            <v>0</v>
          </cell>
          <cell r="AK180" t="e">
            <v>#REF!</v>
          </cell>
          <cell r="AL180" t="e">
            <v>#REF!</v>
          </cell>
          <cell r="AM180">
            <v>1</v>
          </cell>
          <cell r="AN180">
            <v>0</v>
          </cell>
          <cell r="AO180">
            <v>0</v>
          </cell>
          <cell r="AP180">
            <v>0</v>
          </cell>
          <cell r="AQ180" t="e">
            <v>#REF!</v>
          </cell>
          <cell r="AR180" t="e">
            <v>#REF!</v>
          </cell>
          <cell r="AS180" t="e">
            <v>#REF!</v>
          </cell>
          <cell r="AT180" t="e">
            <v>#REF!</v>
          </cell>
          <cell r="AU180" t="e">
            <v>#REF!</v>
          </cell>
          <cell r="AV180">
            <v>0</v>
          </cell>
          <cell r="AW180" t="e">
            <v>#REF!</v>
          </cell>
          <cell r="AX180">
            <v>22680</v>
          </cell>
        </row>
        <row r="181">
          <cell r="D181" t="str">
            <v>A733</v>
          </cell>
          <cell r="E181" t="str">
            <v>Trương Văn Hải</v>
          </cell>
          <cell r="F181" t="str">
            <v>EN</v>
          </cell>
          <cell r="G181" t="str">
            <v>Công nhân</v>
          </cell>
          <cell r="H181" t="str">
            <v>T2/16</v>
          </cell>
          <cell r="I181">
            <v>13</v>
          </cell>
          <cell r="J181">
            <v>0</v>
          </cell>
          <cell r="K181" t="e">
            <v>#REF!</v>
          </cell>
          <cell r="L181">
            <v>3500</v>
          </cell>
          <cell r="M181">
            <v>0</v>
          </cell>
          <cell r="N181">
            <v>10</v>
          </cell>
          <cell r="O181">
            <v>2</v>
          </cell>
          <cell r="P181">
            <v>101</v>
          </cell>
          <cell r="Q181">
            <v>24</v>
          </cell>
          <cell r="R181">
            <v>137</v>
          </cell>
          <cell r="S181">
            <v>32</v>
          </cell>
          <cell r="T181">
            <v>464</v>
          </cell>
          <cell r="U181">
            <v>70</v>
          </cell>
          <cell r="V181">
            <v>0</v>
          </cell>
          <cell r="W181">
            <v>21687</v>
          </cell>
          <cell r="X181">
            <v>19218</v>
          </cell>
          <cell r="Y181">
            <v>40905</v>
          </cell>
          <cell r="Z181">
            <v>3500</v>
          </cell>
          <cell r="AA181">
            <v>9</v>
          </cell>
          <cell r="AB181">
            <v>2</v>
          </cell>
          <cell r="AC181">
            <v>0</v>
          </cell>
          <cell r="AD181">
            <v>0</v>
          </cell>
          <cell r="AE181">
            <v>1001</v>
          </cell>
          <cell r="AF181">
            <v>0</v>
          </cell>
          <cell r="AG181" t="e">
            <v>#REF!</v>
          </cell>
          <cell r="AH181" t="e">
            <v>#REF!</v>
          </cell>
          <cell r="AI181" t="e">
            <v>#REF!</v>
          </cell>
          <cell r="AJ181">
            <v>0</v>
          </cell>
          <cell r="AK181" t="e">
            <v>#REF!</v>
          </cell>
          <cell r="AL181" t="e">
            <v>#REF!</v>
          </cell>
          <cell r="AM181">
            <v>1</v>
          </cell>
          <cell r="AN181">
            <v>0</v>
          </cell>
          <cell r="AO181">
            <v>0</v>
          </cell>
          <cell r="AP181">
            <v>0</v>
          </cell>
          <cell r="AQ181" t="e">
            <v>#REF!</v>
          </cell>
          <cell r="AR181" t="e">
            <v>#REF!</v>
          </cell>
          <cell r="AS181" t="e">
            <v>#REF!</v>
          </cell>
          <cell r="AT181" t="e">
            <v>#REF!</v>
          </cell>
          <cell r="AU181" t="e">
            <v>#REF!</v>
          </cell>
          <cell r="AV181">
            <v>0</v>
          </cell>
          <cell r="AW181" t="e">
            <v>#REF!</v>
          </cell>
          <cell r="AX181">
            <v>17306</v>
          </cell>
        </row>
        <row r="182">
          <cell r="D182" t="str">
            <v>A734</v>
          </cell>
          <cell r="E182" t="str">
            <v>Trương Chí Tâm</v>
          </cell>
          <cell r="F182" t="str">
            <v>EN</v>
          </cell>
          <cell r="G182" t="str">
            <v>Công nhân</v>
          </cell>
          <cell r="H182" t="str">
            <v>T2/16</v>
          </cell>
          <cell r="I182">
            <v>13</v>
          </cell>
          <cell r="J182">
            <v>0</v>
          </cell>
          <cell r="K182" t="e">
            <v>#REF!</v>
          </cell>
          <cell r="L182">
            <v>3500</v>
          </cell>
          <cell r="M182">
            <v>0</v>
          </cell>
          <cell r="N182">
            <v>10</v>
          </cell>
          <cell r="O182">
            <v>1</v>
          </cell>
          <cell r="P182">
            <v>109</v>
          </cell>
          <cell r="Q182">
            <v>24</v>
          </cell>
          <cell r="R182">
            <v>144</v>
          </cell>
          <cell r="S182">
            <v>0</v>
          </cell>
          <cell r="T182">
            <v>496</v>
          </cell>
          <cell r="U182">
            <v>70</v>
          </cell>
          <cell r="V182">
            <v>0</v>
          </cell>
          <cell r="W182">
            <v>22906</v>
          </cell>
          <cell r="X182">
            <v>19477</v>
          </cell>
          <cell r="Y182">
            <v>42383</v>
          </cell>
          <cell r="Z182">
            <v>3500</v>
          </cell>
          <cell r="AA182">
            <v>11</v>
          </cell>
          <cell r="AB182">
            <v>1</v>
          </cell>
          <cell r="AC182">
            <v>0</v>
          </cell>
          <cell r="AD182">
            <v>0</v>
          </cell>
          <cell r="AE182">
            <v>1000</v>
          </cell>
          <cell r="AF182">
            <v>0</v>
          </cell>
          <cell r="AG182" t="e">
            <v>#REF!</v>
          </cell>
          <cell r="AH182" t="e">
            <v>#REF!</v>
          </cell>
          <cell r="AI182" t="e">
            <v>#REF!</v>
          </cell>
          <cell r="AJ182">
            <v>0</v>
          </cell>
          <cell r="AK182" t="e">
            <v>#REF!</v>
          </cell>
          <cell r="AL182" t="e">
            <v>#REF!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 t="e">
            <v>#REF!</v>
          </cell>
          <cell r="AR182" t="e">
            <v>#REF!</v>
          </cell>
          <cell r="AS182" t="e">
            <v>#REF!</v>
          </cell>
          <cell r="AT182" t="e">
            <v>#REF!</v>
          </cell>
          <cell r="AU182" t="e">
            <v>#REF!</v>
          </cell>
          <cell r="AV182">
            <v>0</v>
          </cell>
          <cell r="AW182" t="e">
            <v>#REF!</v>
          </cell>
          <cell r="AX182">
            <v>18343</v>
          </cell>
        </row>
        <row r="183">
          <cell r="D183" t="str">
            <v>A736</v>
          </cell>
          <cell r="E183" t="str">
            <v>Bùi Phúc Đạt</v>
          </cell>
          <cell r="F183" t="str">
            <v>EN</v>
          </cell>
          <cell r="G183" t="str">
            <v>QUANLY</v>
          </cell>
          <cell r="H183" t="str">
            <v>T2/16</v>
          </cell>
          <cell r="I183">
            <v>13</v>
          </cell>
          <cell r="J183">
            <v>0</v>
          </cell>
          <cell r="K183" t="e">
            <v>#REF!</v>
          </cell>
          <cell r="L183">
            <v>3800</v>
          </cell>
          <cell r="M183">
            <v>2200</v>
          </cell>
          <cell r="N183">
            <v>0</v>
          </cell>
          <cell r="O183">
            <v>1</v>
          </cell>
          <cell r="P183">
            <v>53</v>
          </cell>
          <cell r="Q183">
            <v>0</v>
          </cell>
          <cell r="R183">
            <v>54</v>
          </cell>
          <cell r="S183">
            <v>0</v>
          </cell>
          <cell r="T183">
            <v>48</v>
          </cell>
          <cell r="U183">
            <v>300</v>
          </cell>
          <cell r="V183">
            <v>0</v>
          </cell>
          <cell r="W183">
            <v>15533</v>
          </cell>
          <cell r="X183">
            <v>27667</v>
          </cell>
          <cell r="Y183">
            <v>43200</v>
          </cell>
          <cell r="Z183">
            <v>6000</v>
          </cell>
          <cell r="AA183">
            <v>3</v>
          </cell>
          <cell r="AB183">
            <v>19</v>
          </cell>
          <cell r="AC183">
            <v>0</v>
          </cell>
          <cell r="AD183">
            <v>0</v>
          </cell>
          <cell r="AE183">
            <v>2000.5</v>
          </cell>
          <cell r="AF183">
            <v>0</v>
          </cell>
          <cell r="AG183" t="e">
            <v>#REF!</v>
          </cell>
          <cell r="AH183" t="e">
            <v>#REF!</v>
          </cell>
          <cell r="AI183" t="e">
            <v>#REF!</v>
          </cell>
          <cell r="AJ183">
            <v>0</v>
          </cell>
          <cell r="AK183" t="e">
            <v>#REF!</v>
          </cell>
          <cell r="AL183" t="e">
            <v>#REF!</v>
          </cell>
          <cell r="AM183">
            <v>0.5</v>
          </cell>
          <cell r="AN183">
            <v>0</v>
          </cell>
          <cell r="AO183">
            <v>0</v>
          </cell>
          <cell r="AP183">
            <v>0</v>
          </cell>
          <cell r="AQ183" t="e">
            <v>#REF!</v>
          </cell>
          <cell r="AR183" t="e">
            <v>#REF!</v>
          </cell>
          <cell r="AS183" t="e">
            <v>#REF!</v>
          </cell>
          <cell r="AT183" t="e">
            <v>#REF!</v>
          </cell>
          <cell r="AU183" t="e">
            <v>#REF!</v>
          </cell>
          <cell r="AV183">
            <v>0</v>
          </cell>
          <cell r="AW183" t="e">
            <v>#REF!</v>
          </cell>
          <cell r="AX183">
            <v>19333</v>
          </cell>
        </row>
        <row r="184">
          <cell r="D184" t="str">
            <v>A744</v>
          </cell>
          <cell r="E184" t="str">
            <v>Lê Tiến Thanh</v>
          </cell>
          <cell r="F184" t="str">
            <v>CII.1</v>
          </cell>
          <cell r="G184" t="str">
            <v>QUANLY</v>
          </cell>
          <cell r="H184" t="str">
            <v>T3/16</v>
          </cell>
          <cell r="I184">
            <v>12</v>
          </cell>
          <cell r="J184">
            <v>0</v>
          </cell>
          <cell r="K184" t="e">
            <v>#REF!</v>
          </cell>
          <cell r="L184">
            <v>4410</v>
          </cell>
          <cell r="M184">
            <v>2590</v>
          </cell>
          <cell r="N184">
            <v>17</v>
          </cell>
          <cell r="O184">
            <v>2</v>
          </cell>
          <cell r="P184">
            <v>116</v>
          </cell>
          <cell r="Q184">
            <v>36</v>
          </cell>
          <cell r="R184">
            <v>171</v>
          </cell>
          <cell r="S184">
            <v>48</v>
          </cell>
          <cell r="T184">
            <v>624</v>
          </cell>
          <cell r="U184">
            <v>300</v>
          </cell>
          <cell r="V184">
            <v>0</v>
          </cell>
          <cell r="W184">
            <v>53356</v>
          </cell>
          <cell r="X184">
            <v>71944</v>
          </cell>
          <cell r="Y184">
            <v>125300</v>
          </cell>
          <cell r="Z184">
            <v>7000</v>
          </cell>
          <cell r="AA184">
            <v>5</v>
          </cell>
          <cell r="AB184">
            <v>0</v>
          </cell>
          <cell r="AC184">
            <v>0</v>
          </cell>
          <cell r="AD184">
            <v>0</v>
          </cell>
          <cell r="AE184">
            <v>2003</v>
          </cell>
          <cell r="AF184">
            <v>0</v>
          </cell>
          <cell r="AG184" t="e">
            <v>#REF!</v>
          </cell>
          <cell r="AH184" t="e">
            <v>#REF!</v>
          </cell>
          <cell r="AI184" t="e">
            <v>#REF!</v>
          </cell>
          <cell r="AJ184">
            <v>0</v>
          </cell>
          <cell r="AK184" t="e">
            <v>#REF!</v>
          </cell>
          <cell r="AL184" t="e">
            <v>#REF!</v>
          </cell>
          <cell r="AM184">
            <v>3</v>
          </cell>
          <cell r="AN184">
            <v>0</v>
          </cell>
          <cell r="AO184">
            <v>0</v>
          </cell>
          <cell r="AP184">
            <v>0</v>
          </cell>
          <cell r="AQ184" t="e">
            <v>#REF!</v>
          </cell>
          <cell r="AR184" t="e">
            <v>#REF!</v>
          </cell>
          <cell r="AS184" t="e">
            <v>#REF!</v>
          </cell>
          <cell r="AT184" t="e">
            <v>#REF!</v>
          </cell>
          <cell r="AU184" t="e">
            <v>#REF!</v>
          </cell>
          <cell r="AV184">
            <v>0</v>
          </cell>
          <cell r="AW184" t="e">
            <v>#REF!</v>
          </cell>
          <cell r="AX184">
            <v>59889</v>
          </cell>
        </row>
        <row r="185">
          <cell r="D185" t="str">
            <v>A746</v>
          </cell>
          <cell r="E185" t="str">
            <v>Trần Thị Nam Giang</v>
          </cell>
          <cell r="F185" t="str">
            <v>TN</v>
          </cell>
          <cell r="G185" t="str">
            <v>QUANLY</v>
          </cell>
          <cell r="H185" t="str">
            <v>T3/16</v>
          </cell>
          <cell r="I185">
            <v>12</v>
          </cell>
          <cell r="J185">
            <v>0</v>
          </cell>
          <cell r="K185" t="e">
            <v>#REF!</v>
          </cell>
          <cell r="L185">
            <v>4500</v>
          </cell>
          <cell r="M185">
            <v>2900</v>
          </cell>
          <cell r="N185">
            <v>0</v>
          </cell>
          <cell r="O185">
            <v>1</v>
          </cell>
          <cell r="P185">
            <v>21</v>
          </cell>
          <cell r="Q185">
            <v>10</v>
          </cell>
          <cell r="R185">
            <v>32</v>
          </cell>
          <cell r="S185">
            <v>0</v>
          </cell>
          <cell r="T185">
            <v>0</v>
          </cell>
          <cell r="U185">
            <v>150</v>
          </cell>
          <cell r="V185">
            <v>0</v>
          </cell>
          <cell r="W185">
            <v>10497</v>
          </cell>
          <cell r="X185">
            <v>15417</v>
          </cell>
          <cell r="Y185">
            <v>25914</v>
          </cell>
          <cell r="Z185">
            <v>7400</v>
          </cell>
          <cell r="AA185">
            <v>0</v>
          </cell>
          <cell r="AB185">
            <v>20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 t="e">
            <v>#REF!</v>
          </cell>
          <cell r="AH185" t="e">
            <v>#REF!</v>
          </cell>
          <cell r="AI185" t="e">
            <v>#REF!</v>
          </cell>
          <cell r="AJ185">
            <v>0</v>
          </cell>
          <cell r="AK185" t="e">
            <v>#REF!</v>
          </cell>
          <cell r="AL185" t="e">
            <v>#REF!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 t="e">
            <v>#REF!</v>
          </cell>
          <cell r="AR185" t="e">
            <v>#REF!</v>
          </cell>
          <cell r="AS185" t="e">
            <v>#REF!</v>
          </cell>
          <cell r="AT185" t="e">
            <v>#REF!</v>
          </cell>
          <cell r="AU185" t="e">
            <v>#REF!</v>
          </cell>
          <cell r="AV185">
            <v>0</v>
          </cell>
          <cell r="AW185" t="e">
            <v>#REF!</v>
          </cell>
          <cell r="AX185">
            <v>10278</v>
          </cell>
        </row>
        <row r="186">
          <cell r="D186" t="str">
            <v>A747</v>
          </cell>
          <cell r="E186" t="str">
            <v>Bùi Minh Tâm</v>
          </cell>
          <cell r="F186" t="str">
            <v>CI.1</v>
          </cell>
          <cell r="G186" t="str">
            <v>Công Nhân</v>
          </cell>
          <cell r="H186" t="str">
            <v>T3/16</v>
          </cell>
          <cell r="I186">
            <v>12</v>
          </cell>
          <cell r="J186">
            <v>0</v>
          </cell>
          <cell r="K186" t="e">
            <v>#REF!</v>
          </cell>
          <cell r="L186">
            <v>3500</v>
          </cell>
          <cell r="M186">
            <v>400</v>
          </cell>
          <cell r="N186">
            <v>10</v>
          </cell>
          <cell r="O186">
            <v>0</v>
          </cell>
          <cell r="P186">
            <v>107</v>
          </cell>
          <cell r="Q186">
            <v>48</v>
          </cell>
          <cell r="R186">
            <v>165</v>
          </cell>
          <cell r="S186">
            <v>64</v>
          </cell>
          <cell r="T186">
            <v>496</v>
          </cell>
          <cell r="U186">
            <v>0</v>
          </cell>
          <cell r="V186">
            <v>0</v>
          </cell>
          <cell r="W186">
            <v>28470</v>
          </cell>
          <cell r="X186">
            <v>19644</v>
          </cell>
          <cell r="Y186">
            <v>48114</v>
          </cell>
          <cell r="Z186">
            <v>3900</v>
          </cell>
          <cell r="AA186">
            <v>10</v>
          </cell>
          <cell r="AB186">
            <v>3</v>
          </cell>
          <cell r="AC186">
            <v>0</v>
          </cell>
          <cell r="AD186">
            <v>0</v>
          </cell>
          <cell r="AE186">
            <v>2000</v>
          </cell>
          <cell r="AF186">
            <v>0</v>
          </cell>
          <cell r="AG186" t="e">
            <v>#REF!</v>
          </cell>
          <cell r="AH186" t="e">
            <v>#REF!</v>
          </cell>
          <cell r="AI186" t="e">
            <v>#REF!</v>
          </cell>
          <cell r="AJ186">
            <v>0</v>
          </cell>
          <cell r="AK186" t="e">
            <v>#REF!</v>
          </cell>
          <cell r="AL186" t="e">
            <v>#REF!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 t="e">
            <v>#REF!</v>
          </cell>
          <cell r="AR186" t="e">
            <v>#REF!</v>
          </cell>
          <cell r="AS186" t="e">
            <v>#REF!</v>
          </cell>
          <cell r="AT186" t="e">
            <v>#REF!</v>
          </cell>
          <cell r="AU186" t="e">
            <v>#REF!</v>
          </cell>
          <cell r="AV186">
            <v>0</v>
          </cell>
          <cell r="AW186" t="e">
            <v>#REF!</v>
          </cell>
          <cell r="AX186">
            <v>17911</v>
          </cell>
        </row>
        <row r="187">
          <cell r="D187" t="str">
            <v>A296</v>
          </cell>
          <cell r="E187" t="str">
            <v>Phạm Thanh Ngọc</v>
          </cell>
          <cell r="F187" t="str">
            <v>XLN</v>
          </cell>
          <cell r="G187" t="str">
            <v>Công Nhân</v>
          </cell>
          <cell r="H187" t="str">
            <v>T4/12</v>
          </cell>
          <cell r="I187">
            <v>59</v>
          </cell>
          <cell r="J187">
            <v>0</v>
          </cell>
          <cell r="K187" t="e">
            <v>#REF!</v>
          </cell>
          <cell r="L187">
            <v>3710</v>
          </cell>
          <cell r="M187">
            <v>1417.75</v>
          </cell>
          <cell r="N187">
            <v>0</v>
          </cell>
          <cell r="O187">
            <v>2</v>
          </cell>
          <cell r="P187">
            <v>112.5</v>
          </cell>
          <cell r="Q187">
            <v>36</v>
          </cell>
          <cell r="R187">
            <v>150.5</v>
          </cell>
          <cell r="S187">
            <v>48</v>
          </cell>
          <cell r="T187">
            <v>352</v>
          </cell>
          <cell r="U187">
            <v>140</v>
          </cell>
          <cell r="V187">
            <v>0</v>
          </cell>
          <cell r="W187">
            <v>34992</v>
          </cell>
          <cell r="X187">
            <v>28393</v>
          </cell>
          <cell r="Y187">
            <v>63385</v>
          </cell>
          <cell r="Z187">
            <v>5127.75</v>
          </cell>
          <cell r="AA187">
            <v>22</v>
          </cell>
          <cell r="AB187">
            <v>0</v>
          </cell>
          <cell r="AC187">
            <v>0</v>
          </cell>
          <cell r="AD187">
            <v>0</v>
          </cell>
          <cell r="AE187">
            <v>2005</v>
          </cell>
          <cell r="AF187">
            <v>0</v>
          </cell>
          <cell r="AG187" t="e">
            <v>#REF!</v>
          </cell>
          <cell r="AH187" t="e">
            <v>#REF!</v>
          </cell>
          <cell r="AI187" t="e">
            <v>#REF!</v>
          </cell>
          <cell r="AJ187">
            <v>0</v>
          </cell>
          <cell r="AK187" t="e">
            <v>#REF!</v>
          </cell>
          <cell r="AL187" t="e">
            <v>#REF!</v>
          </cell>
          <cell r="AM187">
            <v>5</v>
          </cell>
          <cell r="AN187">
            <v>0</v>
          </cell>
          <cell r="AO187">
            <v>0</v>
          </cell>
          <cell r="AP187">
            <v>0</v>
          </cell>
          <cell r="AQ187" t="e">
            <v>#REF!</v>
          </cell>
          <cell r="AR187" t="e">
            <v>#REF!</v>
          </cell>
          <cell r="AS187" t="e">
            <v>#REF!</v>
          </cell>
          <cell r="AT187" t="e">
            <v>#REF!</v>
          </cell>
          <cell r="AU187" t="e">
            <v>#REF!</v>
          </cell>
          <cell r="AV187">
            <v>0</v>
          </cell>
          <cell r="AW187" t="e">
            <v>#REF!</v>
          </cell>
          <cell r="AX187">
            <v>23360</v>
          </cell>
        </row>
        <row r="188">
          <cell r="D188" t="str">
            <v>A752</v>
          </cell>
          <cell r="E188" t="str">
            <v>Đặng Hải Hưng</v>
          </cell>
          <cell r="F188" t="str">
            <v>Kho</v>
          </cell>
          <cell r="G188" t="str">
            <v>QUANLY</v>
          </cell>
          <cell r="H188" t="str">
            <v>T4/16</v>
          </cell>
          <cell r="I188">
            <v>11</v>
          </cell>
          <cell r="J188">
            <v>0</v>
          </cell>
          <cell r="K188" t="e">
            <v>#REF!</v>
          </cell>
          <cell r="L188">
            <v>4100</v>
          </cell>
          <cell r="M188">
            <v>2500</v>
          </cell>
          <cell r="N188">
            <v>0</v>
          </cell>
          <cell r="O188">
            <v>1</v>
          </cell>
          <cell r="P188">
            <v>24</v>
          </cell>
          <cell r="Q188">
            <v>12</v>
          </cell>
          <cell r="R188">
            <v>37</v>
          </cell>
          <cell r="S188">
            <v>0</v>
          </cell>
          <cell r="T188">
            <v>0</v>
          </cell>
          <cell r="U188">
            <v>300</v>
          </cell>
          <cell r="V188">
            <v>0</v>
          </cell>
          <cell r="W188">
            <v>10804</v>
          </cell>
          <cell r="X188">
            <v>27500</v>
          </cell>
          <cell r="Y188">
            <v>38304</v>
          </cell>
          <cell r="Z188">
            <v>6600</v>
          </cell>
          <cell r="AA188">
            <v>0</v>
          </cell>
          <cell r="AB188">
            <v>23</v>
          </cell>
          <cell r="AC188">
            <v>0</v>
          </cell>
          <cell r="AD188">
            <v>0</v>
          </cell>
          <cell r="AE188">
            <v>1005.5</v>
          </cell>
          <cell r="AF188">
            <v>0</v>
          </cell>
          <cell r="AG188" t="e">
            <v>#REF!</v>
          </cell>
          <cell r="AH188" t="e">
            <v>#REF!</v>
          </cell>
          <cell r="AI188" t="e">
            <v>#REF!</v>
          </cell>
          <cell r="AJ188">
            <v>0</v>
          </cell>
          <cell r="AK188" t="e">
            <v>#REF!</v>
          </cell>
          <cell r="AL188" t="e">
            <v>#REF!</v>
          </cell>
          <cell r="AM188">
            <v>5.5</v>
          </cell>
          <cell r="AN188">
            <v>0</v>
          </cell>
          <cell r="AO188">
            <v>0</v>
          </cell>
          <cell r="AP188">
            <v>0</v>
          </cell>
          <cell r="AQ188" t="e">
            <v>#REF!</v>
          </cell>
          <cell r="AR188" t="e">
            <v>#REF!</v>
          </cell>
          <cell r="AS188" t="e">
            <v>#REF!</v>
          </cell>
          <cell r="AT188" t="e">
            <v>#REF!</v>
          </cell>
          <cell r="AU188" t="e">
            <v>#REF!</v>
          </cell>
          <cell r="AV188">
            <v>0</v>
          </cell>
          <cell r="AW188" t="e">
            <v>#REF!</v>
          </cell>
          <cell r="AX188">
            <v>18333</v>
          </cell>
        </row>
        <row r="189">
          <cell r="D189" t="str">
            <v>A754</v>
          </cell>
          <cell r="E189" t="str">
            <v>Trần Đăng Huy</v>
          </cell>
          <cell r="F189" t="str">
            <v>CD</v>
          </cell>
          <cell r="G189" t="str">
            <v>Nhân viên bảo trì</v>
          </cell>
          <cell r="H189" t="str">
            <v>T4/16</v>
          </cell>
          <cell r="I189">
            <v>11</v>
          </cell>
          <cell r="J189">
            <v>0</v>
          </cell>
          <cell r="K189" t="e">
            <v>#REF!</v>
          </cell>
          <cell r="L189">
            <v>5130</v>
          </cell>
          <cell r="M189">
            <v>1370</v>
          </cell>
          <cell r="N189">
            <v>0</v>
          </cell>
          <cell r="O189">
            <v>5</v>
          </cell>
          <cell r="P189">
            <v>83</v>
          </cell>
          <cell r="Q189">
            <v>30</v>
          </cell>
          <cell r="R189">
            <v>118</v>
          </cell>
          <cell r="S189">
            <v>0</v>
          </cell>
          <cell r="T189">
            <v>144</v>
          </cell>
          <cell r="U189">
            <v>300</v>
          </cell>
          <cell r="V189">
            <v>0</v>
          </cell>
          <cell r="W189">
            <v>34402</v>
          </cell>
          <cell r="X189">
            <v>35750</v>
          </cell>
          <cell r="Y189">
            <v>70152</v>
          </cell>
          <cell r="Z189">
            <v>6500</v>
          </cell>
          <cell r="AA189">
            <v>9</v>
          </cell>
          <cell r="AB189">
            <v>10</v>
          </cell>
          <cell r="AC189">
            <v>0</v>
          </cell>
          <cell r="AD189">
            <v>0</v>
          </cell>
          <cell r="AE189">
            <v>5</v>
          </cell>
          <cell r="AF189">
            <v>0</v>
          </cell>
          <cell r="AG189" t="e">
            <v>#REF!</v>
          </cell>
          <cell r="AH189" t="e">
            <v>#REF!</v>
          </cell>
          <cell r="AI189" t="e">
            <v>#REF!</v>
          </cell>
          <cell r="AJ189">
            <v>0</v>
          </cell>
          <cell r="AK189" t="e">
            <v>#REF!</v>
          </cell>
          <cell r="AL189" t="e">
            <v>#REF!</v>
          </cell>
          <cell r="AM189">
            <v>5</v>
          </cell>
          <cell r="AN189">
            <v>0</v>
          </cell>
          <cell r="AO189">
            <v>0</v>
          </cell>
          <cell r="AP189">
            <v>0</v>
          </cell>
          <cell r="AQ189" t="e">
            <v>#REF!</v>
          </cell>
          <cell r="AR189" t="e">
            <v>#REF!</v>
          </cell>
          <cell r="AS189" t="e">
            <v>#REF!</v>
          </cell>
          <cell r="AT189" t="e">
            <v>#REF!</v>
          </cell>
          <cell r="AU189" t="e">
            <v>#REF!</v>
          </cell>
          <cell r="AV189">
            <v>0</v>
          </cell>
          <cell r="AW189" t="e">
            <v>#REF!</v>
          </cell>
          <cell r="AX189">
            <v>26722</v>
          </cell>
        </row>
        <row r="190">
          <cell r="D190" t="str">
            <v>A756</v>
          </cell>
          <cell r="E190" t="str">
            <v>Võ Kế Hậu</v>
          </cell>
          <cell r="F190" t="str">
            <v>CII.3</v>
          </cell>
          <cell r="G190" t="str">
            <v>Trưởng ca xi mạ</v>
          </cell>
          <cell r="H190" t="str">
            <v>T5/16</v>
          </cell>
          <cell r="I190">
            <v>10</v>
          </cell>
          <cell r="J190">
            <v>0</v>
          </cell>
          <cell r="K190" t="e">
            <v>#REF!</v>
          </cell>
          <cell r="L190">
            <v>3800</v>
          </cell>
          <cell r="M190">
            <v>4050</v>
          </cell>
          <cell r="N190">
            <v>8</v>
          </cell>
          <cell r="O190">
            <v>2</v>
          </cell>
          <cell r="P190">
            <v>104</v>
          </cell>
          <cell r="Q190">
            <v>36</v>
          </cell>
          <cell r="R190">
            <v>150</v>
          </cell>
          <cell r="S190">
            <v>48</v>
          </cell>
          <cell r="T190">
            <v>448</v>
          </cell>
          <cell r="U190">
            <v>150</v>
          </cell>
          <cell r="V190">
            <v>0</v>
          </cell>
          <cell r="W190">
            <v>52682</v>
          </cell>
          <cell r="X190">
            <v>51534</v>
          </cell>
          <cell r="Y190">
            <v>104216</v>
          </cell>
          <cell r="Z190">
            <v>7850</v>
          </cell>
          <cell r="AA190">
            <v>12</v>
          </cell>
          <cell r="AB190">
            <v>1</v>
          </cell>
          <cell r="AC190">
            <v>0</v>
          </cell>
          <cell r="AD190">
            <v>0</v>
          </cell>
          <cell r="AE190">
            <v>1</v>
          </cell>
          <cell r="AF190">
            <v>0</v>
          </cell>
          <cell r="AG190" t="e">
            <v>#REF!</v>
          </cell>
          <cell r="AH190" t="e">
            <v>#REF!</v>
          </cell>
          <cell r="AI190" t="e">
            <v>#REF!</v>
          </cell>
          <cell r="AJ190">
            <v>67</v>
          </cell>
          <cell r="AK190" t="e">
            <v>#REF!</v>
          </cell>
          <cell r="AL190" t="e">
            <v>#REF!</v>
          </cell>
          <cell r="AM190">
            <v>1</v>
          </cell>
          <cell r="AN190">
            <v>0</v>
          </cell>
          <cell r="AO190">
            <v>0</v>
          </cell>
          <cell r="AP190">
            <v>67</v>
          </cell>
          <cell r="AQ190" t="e">
            <v>#REF!</v>
          </cell>
          <cell r="AR190" t="e">
            <v>#REF!</v>
          </cell>
          <cell r="AS190" t="e">
            <v>#REF!</v>
          </cell>
          <cell r="AT190" t="e">
            <v>#REF!</v>
          </cell>
          <cell r="AU190" t="e">
            <v>#REF!</v>
          </cell>
          <cell r="AV190">
            <v>0</v>
          </cell>
          <cell r="AW190" t="e">
            <v>#REF!</v>
          </cell>
          <cell r="AX190">
            <v>43466</v>
          </cell>
        </row>
        <row r="191">
          <cell r="D191" t="str">
            <v>A758</v>
          </cell>
          <cell r="E191" t="str">
            <v>Trần Văn Cảm</v>
          </cell>
          <cell r="F191" t="str">
            <v>CII.1</v>
          </cell>
          <cell r="G191" t="str">
            <v>Trưởng ca xi mạ</v>
          </cell>
          <cell r="H191" t="str">
            <v>T5/16</v>
          </cell>
          <cell r="I191">
            <v>10</v>
          </cell>
          <cell r="J191">
            <v>0</v>
          </cell>
          <cell r="K191" t="e">
            <v>#REF!</v>
          </cell>
          <cell r="L191">
            <v>5130</v>
          </cell>
          <cell r="M191">
            <v>3370</v>
          </cell>
          <cell r="N191">
            <v>6</v>
          </cell>
          <cell r="O191">
            <v>1</v>
          </cell>
          <cell r="P191">
            <v>99</v>
          </cell>
          <cell r="Q191">
            <v>32.5</v>
          </cell>
          <cell r="R191">
            <v>138.5</v>
          </cell>
          <cell r="S191">
            <v>32</v>
          </cell>
          <cell r="T191">
            <v>368</v>
          </cell>
          <cell r="U191">
            <v>0</v>
          </cell>
          <cell r="V191">
            <v>0</v>
          </cell>
          <cell r="W191">
            <v>52952</v>
          </cell>
          <cell r="X191">
            <v>30852</v>
          </cell>
          <cell r="Y191">
            <v>83804</v>
          </cell>
          <cell r="Z191">
            <v>8500</v>
          </cell>
          <cell r="AA191">
            <v>11</v>
          </cell>
          <cell r="AB191">
            <v>6</v>
          </cell>
          <cell r="AC191">
            <v>0</v>
          </cell>
          <cell r="AD191">
            <v>0</v>
          </cell>
          <cell r="AE191">
            <v>2000</v>
          </cell>
          <cell r="AF191">
            <v>0</v>
          </cell>
          <cell r="AG191" t="e">
            <v>#REF!</v>
          </cell>
          <cell r="AH191" t="e">
            <v>#REF!</v>
          </cell>
          <cell r="AI191" t="e">
            <v>#REF!</v>
          </cell>
          <cell r="AJ191">
            <v>1941</v>
          </cell>
          <cell r="AK191" t="e">
            <v>#REF!</v>
          </cell>
          <cell r="AL191" t="e">
            <v>#REF!</v>
          </cell>
          <cell r="AM191">
            <v>0</v>
          </cell>
          <cell r="AN191">
            <v>0</v>
          </cell>
          <cell r="AO191">
            <v>0</v>
          </cell>
          <cell r="AP191">
            <v>1941</v>
          </cell>
          <cell r="AQ191" t="e">
            <v>#REF!</v>
          </cell>
          <cell r="AR191" t="e">
            <v>#REF!</v>
          </cell>
          <cell r="AS191" t="e">
            <v>#REF!</v>
          </cell>
          <cell r="AT191" t="e">
            <v>#REF!</v>
          </cell>
          <cell r="AU191" t="e">
            <v>#REF!</v>
          </cell>
          <cell r="AV191">
            <v>0</v>
          </cell>
          <cell r="AW191" t="e">
            <v>#REF!</v>
          </cell>
          <cell r="AX191">
            <v>28963</v>
          </cell>
        </row>
        <row r="192">
          <cell r="D192" t="str">
            <v>A760</v>
          </cell>
          <cell r="E192" t="str">
            <v>Lại Văn Thắng</v>
          </cell>
          <cell r="F192" t="str">
            <v>CII.3</v>
          </cell>
          <cell r="G192" t="str">
            <v>Phó ca xi mạ</v>
          </cell>
          <cell r="H192" t="str">
            <v>T5/16</v>
          </cell>
          <cell r="I192">
            <v>10</v>
          </cell>
          <cell r="J192">
            <v>0</v>
          </cell>
          <cell r="K192" t="e">
            <v>#REF!</v>
          </cell>
          <cell r="L192">
            <v>3800</v>
          </cell>
          <cell r="M192">
            <v>3050</v>
          </cell>
          <cell r="N192">
            <v>14</v>
          </cell>
          <cell r="O192">
            <v>2</v>
          </cell>
          <cell r="P192">
            <v>112</v>
          </cell>
          <cell r="Q192">
            <v>43</v>
          </cell>
          <cell r="R192">
            <v>171</v>
          </cell>
          <cell r="S192">
            <v>48</v>
          </cell>
          <cell r="T192">
            <v>576</v>
          </cell>
          <cell r="U192">
            <v>300</v>
          </cell>
          <cell r="V192">
            <v>0</v>
          </cell>
          <cell r="W192">
            <v>51908</v>
          </cell>
          <cell r="X192">
            <v>67358</v>
          </cell>
          <cell r="Y192">
            <v>119266</v>
          </cell>
          <cell r="Z192">
            <v>6850</v>
          </cell>
          <cell r="AA192">
            <v>8</v>
          </cell>
          <cell r="AB192">
            <v>0</v>
          </cell>
          <cell r="AC192">
            <v>0</v>
          </cell>
          <cell r="AD192">
            <v>0</v>
          </cell>
          <cell r="AE192">
            <v>5</v>
          </cell>
          <cell r="AF192">
            <v>0</v>
          </cell>
          <cell r="AG192" t="e">
            <v>#REF!</v>
          </cell>
          <cell r="AH192" t="e">
            <v>#REF!</v>
          </cell>
          <cell r="AI192" t="e">
            <v>#REF!</v>
          </cell>
          <cell r="AJ192">
            <v>0</v>
          </cell>
          <cell r="AK192" t="e">
            <v>#REF!</v>
          </cell>
          <cell r="AL192" t="e">
            <v>#REF!</v>
          </cell>
          <cell r="AM192">
            <v>5</v>
          </cell>
          <cell r="AN192">
            <v>0</v>
          </cell>
          <cell r="AO192">
            <v>0</v>
          </cell>
          <cell r="AP192">
            <v>0</v>
          </cell>
          <cell r="AQ192" t="e">
            <v>#REF!</v>
          </cell>
          <cell r="AR192" t="e">
            <v>#REF!</v>
          </cell>
          <cell r="AS192" t="e">
            <v>#REF!</v>
          </cell>
          <cell r="AT192" t="e">
            <v>#REF!</v>
          </cell>
          <cell r="AU192" t="e">
            <v>#REF!</v>
          </cell>
          <cell r="AV192">
            <v>0</v>
          </cell>
          <cell r="AW192" t="e">
            <v>#REF!</v>
          </cell>
          <cell r="AX192">
            <v>55561</v>
          </cell>
        </row>
        <row r="193">
          <cell r="D193" t="str">
            <v>A761</v>
          </cell>
          <cell r="E193" t="str">
            <v>Nguyễn Nhật Trường</v>
          </cell>
          <cell r="F193" t="str">
            <v>EN</v>
          </cell>
          <cell r="G193" t="str">
            <v>Kỹ thuật</v>
          </cell>
          <cell r="H193" t="str">
            <v>T5/16</v>
          </cell>
          <cell r="I193">
            <v>10</v>
          </cell>
          <cell r="J193">
            <v>0</v>
          </cell>
          <cell r="K193" t="e">
            <v>#REF!</v>
          </cell>
          <cell r="L193">
            <v>5390</v>
          </cell>
          <cell r="M193">
            <v>1610</v>
          </cell>
          <cell r="N193">
            <v>11</v>
          </cell>
          <cell r="O193">
            <v>3</v>
          </cell>
          <cell r="P193">
            <v>94</v>
          </cell>
          <cell r="Q193">
            <v>20</v>
          </cell>
          <cell r="R193">
            <v>128</v>
          </cell>
          <cell r="S193">
            <v>16</v>
          </cell>
          <cell r="T193">
            <v>480</v>
          </cell>
          <cell r="U193">
            <v>150</v>
          </cell>
          <cell r="V193">
            <v>0</v>
          </cell>
          <cell r="W193">
            <v>40496</v>
          </cell>
          <cell r="X193">
            <v>46472</v>
          </cell>
          <cell r="Y193">
            <v>86968</v>
          </cell>
          <cell r="Z193">
            <v>7000</v>
          </cell>
          <cell r="AA193">
            <v>7</v>
          </cell>
          <cell r="AB193">
            <v>0</v>
          </cell>
          <cell r="AC193">
            <v>0</v>
          </cell>
          <cell r="AD193">
            <v>0</v>
          </cell>
          <cell r="AE193">
            <v>1002</v>
          </cell>
          <cell r="AF193">
            <v>0</v>
          </cell>
          <cell r="AG193" t="e">
            <v>#REF!</v>
          </cell>
          <cell r="AH193" t="e">
            <v>#REF!</v>
          </cell>
          <cell r="AI193" t="e">
            <v>#REF!</v>
          </cell>
          <cell r="AJ193">
            <v>0</v>
          </cell>
          <cell r="AK193" t="e">
            <v>#REF!</v>
          </cell>
          <cell r="AL193" t="e">
            <v>#REF!</v>
          </cell>
          <cell r="AM193">
            <v>2</v>
          </cell>
          <cell r="AN193">
            <v>0</v>
          </cell>
          <cell r="AO193">
            <v>0</v>
          </cell>
          <cell r="AP193">
            <v>0</v>
          </cell>
          <cell r="AQ193" t="e">
            <v>#REF!</v>
          </cell>
          <cell r="AR193" t="e">
            <v>#REF!</v>
          </cell>
          <cell r="AS193" t="e">
            <v>#REF!</v>
          </cell>
          <cell r="AT193" t="e">
            <v>#REF!</v>
          </cell>
          <cell r="AU193" t="e">
            <v>#REF!</v>
          </cell>
          <cell r="AV193">
            <v>0</v>
          </cell>
          <cell r="AW193" t="e">
            <v>#REF!</v>
          </cell>
          <cell r="AX193">
            <v>40833</v>
          </cell>
        </row>
        <row r="194">
          <cell r="D194" t="str">
            <v>A762</v>
          </cell>
          <cell r="E194" t="str">
            <v>Đặng Hữu Nghĩa</v>
          </cell>
          <cell r="F194" t="str">
            <v>CII.3</v>
          </cell>
          <cell r="G194" t="str">
            <v>công nhân</v>
          </cell>
          <cell r="H194" t="str">
            <v>T5/16</v>
          </cell>
          <cell r="I194">
            <v>10</v>
          </cell>
          <cell r="J194">
            <v>0</v>
          </cell>
          <cell r="K194" t="e">
            <v>#REF!</v>
          </cell>
          <cell r="L194">
            <v>3500</v>
          </cell>
          <cell r="M194">
            <v>400</v>
          </cell>
          <cell r="N194">
            <v>9</v>
          </cell>
          <cell r="O194">
            <v>1</v>
          </cell>
          <cell r="P194">
            <v>83</v>
          </cell>
          <cell r="Q194">
            <v>43</v>
          </cell>
          <cell r="R194">
            <v>136</v>
          </cell>
          <cell r="S194">
            <v>48</v>
          </cell>
          <cell r="T194">
            <v>448</v>
          </cell>
          <cell r="U194">
            <v>0</v>
          </cell>
          <cell r="V194">
            <v>0</v>
          </cell>
          <cell r="W194">
            <v>23241</v>
          </cell>
          <cell r="X194">
            <v>17478</v>
          </cell>
          <cell r="Y194">
            <v>40719</v>
          </cell>
          <cell r="Z194">
            <v>3900</v>
          </cell>
          <cell r="AA194">
            <v>6</v>
          </cell>
          <cell r="AB194">
            <v>3</v>
          </cell>
          <cell r="AC194">
            <v>0</v>
          </cell>
          <cell r="AD194">
            <v>0</v>
          </cell>
          <cell r="AE194">
            <v>1000</v>
          </cell>
          <cell r="AF194">
            <v>0</v>
          </cell>
          <cell r="AG194" t="e">
            <v>#REF!</v>
          </cell>
          <cell r="AH194" t="e">
            <v>#REF!</v>
          </cell>
          <cell r="AI194" t="e">
            <v>#REF!</v>
          </cell>
          <cell r="AJ194">
            <v>140</v>
          </cell>
          <cell r="AK194" t="e">
            <v>#REF!</v>
          </cell>
          <cell r="AL194" t="e">
            <v>#REF!</v>
          </cell>
          <cell r="AM194">
            <v>0</v>
          </cell>
          <cell r="AN194">
            <v>0</v>
          </cell>
          <cell r="AO194">
            <v>0</v>
          </cell>
          <cell r="AP194">
            <v>140</v>
          </cell>
          <cell r="AQ194" t="e">
            <v>#REF!</v>
          </cell>
          <cell r="AR194" t="e">
            <v>#REF!</v>
          </cell>
          <cell r="AS194" t="e">
            <v>#REF!</v>
          </cell>
          <cell r="AT194" t="e">
            <v>#REF!</v>
          </cell>
          <cell r="AU194" t="e">
            <v>#REF!</v>
          </cell>
          <cell r="AV194">
            <v>0</v>
          </cell>
          <cell r="AW194" t="e">
            <v>#REF!</v>
          </cell>
          <cell r="AX194">
            <v>16178</v>
          </cell>
        </row>
        <row r="195">
          <cell r="D195" t="str">
            <v>A145</v>
          </cell>
          <cell r="E195" t="str">
            <v>Bùi Thị Linh</v>
          </cell>
          <cell r="F195" t="str">
            <v>EN</v>
          </cell>
          <cell r="G195" t="str">
            <v>công nhân</v>
          </cell>
          <cell r="H195" t="str">
            <v>T9/10</v>
          </cell>
          <cell r="I195">
            <v>78</v>
          </cell>
          <cell r="J195">
            <v>0</v>
          </cell>
          <cell r="K195" t="e">
            <v>#REF!</v>
          </cell>
          <cell r="L195">
            <v>3640</v>
          </cell>
          <cell r="M195">
            <v>380</v>
          </cell>
          <cell r="N195">
            <v>0</v>
          </cell>
          <cell r="O195">
            <v>2</v>
          </cell>
          <cell r="P195">
            <v>132</v>
          </cell>
          <cell r="Q195">
            <v>48</v>
          </cell>
          <cell r="R195">
            <v>182</v>
          </cell>
          <cell r="S195">
            <v>64</v>
          </cell>
          <cell r="T195">
            <v>336</v>
          </cell>
          <cell r="U195">
            <v>140</v>
          </cell>
          <cell r="V195">
            <v>0</v>
          </cell>
          <cell r="W195">
            <v>32994</v>
          </cell>
          <cell r="X195">
            <v>22110</v>
          </cell>
          <cell r="Y195">
            <v>55104</v>
          </cell>
          <cell r="Z195">
            <v>4020</v>
          </cell>
          <cell r="AA195">
            <v>21</v>
          </cell>
          <cell r="AB195">
            <v>1</v>
          </cell>
          <cell r="AC195">
            <v>0</v>
          </cell>
          <cell r="AD195">
            <v>0</v>
          </cell>
          <cell r="AE195">
            <v>1005</v>
          </cell>
          <cell r="AF195">
            <v>0</v>
          </cell>
          <cell r="AG195" t="e">
            <v>#REF!</v>
          </cell>
          <cell r="AH195" t="e">
            <v>#REF!</v>
          </cell>
          <cell r="AI195" t="e">
            <v>#REF!</v>
          </cell>
          <cell r="AJ195">
            <v>389</v>
          </cell>
          <cell r="AK195" t="e">
            <v>#REF!</v>
          </cell>
          <cell r="AL195" t="e">
            <v>#REF!</v>
          </cell>
          <cell r="AM195">
            <v>5</v>
          </cell>
          <cell r="AN195">
            <v>0</v>
          </cell>
          <cell r="AO195">
            <v>0</v>
          </cell>
          <cell r="AP195">
            <v>389</v>
          </cell>
          <cell r="AQ195" t="e">
            <v>#REF!</v>
          </cell>
          <cell r="AR195" t="e">
            <v>#REF!</v>
          </cell>
          <cell r="AS195" t="e">
            <v>#REF!</v>
          </cell>
          <cell r="AT195" t="e">
            <v>#REF!</v>
          </cell>
          <cell r="AU195" t="e">
            <v>#REF!</v>
          </cell>
          <cell r="AV195">
            <v>0</v>
          </cell>
          <cell r="AW195" t="e">
            <v>#REF!</v>
          </cell>
          <cell r="AX195">
            <v>17718</v>
          </cell>
        </row>
        <row r="196">
          <cell r="D196" t="str">
            <v>A764</v>
          </cell>
          <cell r="E196" t="str">
            <v>Văn Đình Thành</v>
          </cell>
          <cell r="F196" t="str">
            <v>CD</v>
          </cell>
          <cell r="G196" t="str">
            <v>Kỹ thuật</v>
          </cell>
          <cell r="H196" t="str">
            <v>T6/16</v>
          </cell>
          <cell r="I196">
            <v>9</v>
          </cell>
          <cell r="J196">
            <v>0</v>
          </cell>
          <cell r="K196" t="e">
            <v>#REF!</v>
          </cell>
          <cell r="L196">
            <v>4880</v>
          </cell>
          <cell r="M196">
            <v>3120</v>
          </cell>
          <cell r="N196">
            <v>0</v>
          </cell>
          <cell r="O196">
            <v>0</v>
          </cell>
          <cell r="P196">
            <v>79.5</v>
          </cell>
          <cell r="Q196">
            <v>44</v>
          </cell>
          <cell r="R196">
            <v>123.5</v>
          </cell>
          <cell r="S196">
            <v>16</v>
          </cell>
          <cell r="T196">
            <v>192</v>
          </cell>
          <cell r="U196">
            <v>0</v>
          </cell>
          <cell r="V196">
            <v>0</v>
          </cell>
          <cell r="W196">
            <v>43659</v>
          </cell>
          <cell r="X196">
            <v>15111</v>
          </cell>
          <cell r="Y196">
            <v>58770</v>
          </cell>
          <cell r="Z196">
            <v>8000</v>
          </cell>
          <cell r="AA196">
            <v>1</v>
          </cell>
          <cell r="AB196">
            <v>12</v>
          </cell>
          <cell r="AC196">
            <v>0</v>
          </cell>
          <cell r="AD196">
            <v>0</v>
          </cell>
          <cell r="AE196">
            <v>4</v>
          </cell>
          <cell r="AF196">
            <v>0</v>
          </cell>
          <cell r="AG196" t="e">
            <v>#REF!</v>
          </cell>
          <cell r="AH196" t="e">
            <v>#REF!</v>
          </cell>
          <cell r="AI196" t="e">
            <v>#REF!</v>
          </cell>
          <cell r="AJ196">
            <v>0</v>
          </cell>
          <cell r="AK196" t="e">
            <v>#REF!</v>
          </cell>
          <cell r="AL196" t="e">
            <v>#REF!</v>
          </cell>
          <cell r="AM196">
            <v>4</v>
          </cell>
          <cell r="AN196">
            <v>0</v>
          </cell>
          <cell r="AO196">
            <v>0</v>
          </cell>
          <cell r="AP196">
            <v>0</v>
          </cell>
          <cell r="AQ196" t="e">
            <v>#REF!</v>
          </cell>
          <cell r="AR196" t="e">
            <v>#REF!</v>
          </cell>
          <cell r="AS196" t="e">
            <v>#REF!</v>
          </cell>
          <cell r="AT196" t="e">
            <v>#REF!</v>
          </cell>
          <cell r="AU196" t="e">
            <v>#REF!</v>
          </cell>
          <cell r="AV196">
            <v>0</v>
          </cell>
          <cell r="AW196" t="e">
            <v>#REF!</v>
          </cell>
          <cell r="AX196">
            <v>14222</v>
          </cell>
        </row>
        <row r="197">
          <cell r="D197" t="str">
            <v>A771</v>
          </cell>
          <cell r="E197" t="str">
            <v>Châu Thành An</v>
          </cell>
          <cell r="F197" t="str">
            <v>CII.1</v>
          </cell>
          <cell r="G197" t="str">
            <v>Trưởng ca xi mạ</v>
          </cell>
          <cell r="H197" t="str">
            <v>T7/16</v>
          </cell>
          <cell r="I197">
            <v>8</v>
          </cell>
          <cell r="J197">
            <v>0</v>
          </cell>
          <cell r="K197" t="e">
            <v>#REF!</v>
          </cell>
          <cell r="L197">
            <v>3800</v>
          </cell>
          <cell r="M197">
            <v>3200</v>
          </cell>
          <cell r="N197">
            <v>0</v>
          </cell>
          <cell r="O197">
            <v>1</v>
          </cell>
          <cell r="P197">
            <v>83.5</v>
          </cell>
          <cell r="Q197">
            <v>27</v>
          </cell>
          <cell r="R197">
            <v>111.5</v>
          </cell>
          <cell r="S197">
            <v>16</v>
          </cell>
          <cell r="T197">
            <v>208</v>
          </cell>
          <cell r="U197">
            <v>0</v>
          </cell>
          <cell r="V197">
            <v>0</v>
          </cell>
          <cell r="W197">
            <v>35402</v>
          </cell>
          <cell r="X197">
            <v>14259</v>
          </cell>
          <cell r="Y197">
            <v>49661</v>
          </cell>
          <cell r="Z197">
            <v>7000</v>
          </cell>
          <cell r="AA197">
            <v>13</v>
          </cell>
          <cell r="AB197">
            <v>10</v>
          </cell>
          <cell r="AC197">
            <v>0</v>
          </cell>
          <cell r="AD197">
            <v>0</v>
          </cell>
          <cell r="AE197">
            <v>2000</v>
          </cell>
          <cell r="AF197">
            <v>0</v>
          </cell>
          <cell r="AG197" t="e">
            <v>#REF!</v>
          </cell>
          <cell r="AH197" t="e">
            <v>#REF!</v>
          </cell>
          <cell r="AI197" t="e">
            <v>#REF!</v>
          </cell>
          <cell r="AJ197">
            <v>77</v>
          </cell>
          <cell r="AK197" t="e">
            <v>#REF!</v>
          </cell>
          <cell r="AL197" t="e">
            <v>#REF!</v>
          </cell>
          <cell r="AM197">
            <v>0</v>
          </cell>
          <cell r="AN197">
            <v>0</v>
          </cell>
          <cell r="AO197">
            <v>0</v>
          </cell>
          <cell r="AP197">
            <v>77</v>
          </cell>
          <cell r="AQ197" t="e">
            <v>#REF!</v>
          </cell>
          <cell r="AR197" t="e">
            <v>#REF!</v>
          </cell>
          <cell r="AS197" t="e">
            <v>#REF!</v>
          </cell>
          <cell r="AT197" t="e">
            <v>#REF!</v>
          </cell>
          <cell r="AU197" t="e">
            <v>#REF!</v>
          </cell>
          <cell r="AV197">
            <v>0</v>
          </cell>
          <cell r="AW197" t="e">
            <v>#REF!</v>
          </cell>
          <cell r="AX197">
            <v>13481</v>
          </cell>
        </row>
        <row r="198">
          <cell r="D198" t="str">
            <v>A775</v>
          </cell>
          <cell r="E198" t="str">
            <v>Nguyễn Minh Trường</v>
          </cell>
          <cell r="F198" t="str">
            <v>CII.3</v>
          </cell>
          <cell r="G198" t="str">
            <v>công nhân</v>
          </cell>
          <cell r="H198" t="str">
            <v>T7/16</v>
          </cell>
          <cell r="I198">
            <v>8</v>
          </cell>
          <cell r="J198">
            <v>0</v>
          </cell>
          <cell r="K198" t="e">
            <v>#REF!</v>
          </cell>
          <cell r="L198">
            <v>3500</v>
          </cell>
          <cell r="M198">
            <v>0</v>
          </cell>
          <cell r="N198">
            <v>4</v>
          </cell>
          <cell r="O198">
            <v>1</v>
          </cell>
          <cell r="P198">
            <v>93</v>
          </cell>
          <cell r="Q198">
            <v>12</v>
          </cell>
          <cell r="R198">
            <v>110</v>
          </cell>
          <cell r="S198">
            <v>16</v>
          </cell>
          <cell r="T198">
            <v>336</v>
          </cell>
          <cell r="U198">
            <v>70</v>
          </cell>
          <cell r="V198">
            <v>0</v>
          </cell>
          <cell r="W198">
            <v>17876</v>
          </cell>
          <cell r="X198">
            <v>14681</v>
          </cell>
          <cell r="Y198">
            <v>32557</v>
          </cell>
          <cell r="Z198">
            <v>3500</v>
          </cell>
          <cell r="AA198">
            <v>13</v>
          </cell>
          <cell r="AB198">
            <v>4</v>
          </cell>
          <cell r="AC198">
            <v>0</v>
          </cell>
          <cell r="AD198">
            <v>0</v>
          </cell>
          <cell r="AE198">
            <v>1000</v>
          </cell>
          <cell r="AF198">
            <v>0</v>
          </cell>
          <cell r="AG198" t="e">
            <v>#REF!</v>
          </cell>
          <cell r="AH198" t="e">
            <v>#REF!</v>
          </cell>
          <cell r="AI198" t="e">
            <v>#REF!</v>
          </cell>
          <cell r="AJ198">
            <v>0</v>
          </cell>
          <cell r="AK198" t="e">
            <v>#REF!</v>
          </cell>
          <cell r="AL198" t="e">
            <v>#REF!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 t="e">
            <v>#REF!</v>
          </cell>
          <cell r="AR198" t="e">
            <v>#REF!</v>
          </cell>
          <cell r="AS198" t="e">
            <v>#REF!</v>
          </cell>
          <cell r="AT198" t="e">
            <v>#REF!</v>
          </cell>
          <cell r="AU198" t="e">
            <v>#REF!</v>
          </cell>
          <cell r="AV198">
            <v>0</v>
          </cell>
          <cell r="AW198" t="e">
            <v>#REF!</v>
          </cell>
          <cell r="AX198">
            <v>13157</v>
          </cell>
        </row>
        <row r="199">
          <cell r="D199" t="str">
            <v>A776</v>
          </cell>
          <cell r="E199" t="str">
            <v>Nguyễn Tuấn Nhàn</v>
          </cell>
          <cell r="F199" t="str">
            <v>KHUON</v>
          </cell>
          <cell r="G199" t="str">
            <v>Kỹ thuật</v>
          </cell>
          <cell r="H199" t="str">
            <v>T7/16</v>
          </cell>
          <cell r="I199">
            <v>8</v>
          </cell>
          <cell r="J199">
            <v>0</v>
          </cell>
          <cell r="K199" t="e">
            <v>#REF!</v>
          </cell>
          <cell r="L199">
            <v>4200</v>
          </cell>
          <cell r="M199">
            <v>3300</v>
          </cell>
          <cell r="N199">
            <v>0</v>
          </cell>
          <cell r="O199">
            <v>1</v>
          </cell>
          <cell r="P199">
            <v>47.5</v>
          </cell>
          <cell r="Q199">
            <v>17</v>
          </cell>
          <cell r="R199">
            <v>65.5</v>
          </cell>
          <cell r="S199">
            <v>0</v>
          </cell>
          <cell r="T199">
            <v>96</v>
          </cell>
          <cell r="U199">
            <v>300</v>
          </cell>
          <cell r="V199">
            <v>0</v>
          </cell>
          <cell r="W199">
            <v>22153</v>
          </cell>
          <cell r="X199">
            <v>37917</v>
          </cell>
          <cell r="Y199">
            <v>60070</v>
          </cell>
          <cell r="Z199">
            <v>7500</v>
          </cell>
          <cell r="AA199">
            <v>6</v>
          </cell>
          <cell r="AB199">
            <v>15.5</v>
          </cell>
          <cell r="AC199">
            <v>0</v>
          </cell>
          <cell r="AD199">
            <v>0</v>
          </cell>
          <cell r="AE199">
            <v>3000.5</v>
          </cell>
          <cell r="AF199">
            <v>0</v>
          </cell>
          <cell r="AG199" t="e">
            <v>#REF!</v>
          </cell>
          <cell r="AH199" t="e">
            <v>#REF!</v>
          </cell>
          <cell r="AI199" t="e">
            <v>#REF!</v>
          </cell>
          <cell r="AJ199">
            <v>158</v>
          </cell>
          <cell r="AK199" t="e">
            <v>#REF!</v>
          </cell>
          <cell r="AL199" t="e">
            <v>#REF!</v>
          </cell>
          <cell r="AM199">
            <v>0.5</v>
          </cell>
          <cell r="AN199">
            <v>0</v>
          </cell>
          <cell r="AO199">
            <v>0</v>
          </cell>
          <cell r="AP199">
            <v>158</v>
          </cell>
          <cell r="AQ199" t="e">
            <v>#REF!</v>
          </cell>
          <cell r="AR199" t="e">
            <v>#REF!</v>
          </cell>
          <cell r="AS199" t="e">
            <v>#REF!</v>
          </cell>
          <cell r="AT199" t="e">
            <v>#REF!</v>
          </cell>
          <cell r="AU199" t="e">
            <v>#REF!</v>
          </cell>
          <cell r="AV199">
            <v>0</v>
          </cell>
          <cell r="AW199" t="e">
            <v>#REF!</v>
          </cell>
          <cell r="AX199">
            <v>27500</v>
          </cell>
        </row>
        <row r="200">
          <cell r="D200" t="str">
            <v>A779</v>
          </cell>
          <cell r="E200" t="str">
            <v>Khưu Lọnl</v>
          </cell>
          <cell r="F200" t="str">
            <v>XLN</v>
          </cell>
          <cell r="G200" t="str">
            <v>Công Nhân</v>
          </cell>
          <cell r="H200" t="str">
            <v>T7/16</v>
          </cell>
          <cell r="I200">
            <v>8</v>
          </cell>
          <cell r="J200">
            <v>0</v>
          </cell>
          <cell r="K200" t="e">
            <v>#REF!</v>
          </cell>
          <cell r="L200">
            <v>3500</v>
          </cell>
          <cell r="M200">
            <v>300</v>
          </cell>
          <cell r="N200">
            <v>8</v>
          </cell>
          <cell r="O200">
            <v>1</v>
          </cell>
          <cell r="P200">
            <v>114.5</v>
          </cell>
          <cell r="Q200">
            <v>48</v>
          </cell>
          <cell r="R200">
            <v>171.5</v>
          </cell>
          <cell r="S200">
            <v>64</v>
          </cell>
          <cell r="T200">
            <v>432</v>
          </cell>
          <cell r="U200">
            <v>70</v>
          </cell>
          <cell r="V200">
            <v>0</v>
          </cell>
          <cell r="W200">
            <v>28971</v>
          </cell>
          <cell r="X200">
            <v>20583</v>
          </cell>
          <cell r="Y200">
            <v>49554</v>
          </cell>
          <cell r="Z200">
            <v>3800</v>
          </cell>
          <cell r="AA200">
            <v>11</v>
          </cell>
          <cell r="AB200">
            <v>4</v>
          </cell>
          <cell r="AC200">
            <v>0</v>
          </cell>
          <cell r="AD200">
            <v>0</v>
          </cell>
          <cell r="AE200">
            <v>1004</v>
          </cell>
          <cell r="AF200">
            <v>0</v>
          </cell>
          <cell r="AG200" t="e">
            <v>#REF!</v>
          </cell>
          <cell r="AH200" t="e">
            <v>#REF!</v>
          </cell>
          <cell r="AI200" t="e">
            <v>#REF!</v>
          </cell>
          <cell r="AJ200">
            <v>0</v>
          </cell>
          <cell r="AK200" t="e">
            <v>#REF!</v>
          </cell>
          <cell r="AL200" t="e">
            <v>#REF!</v>
          </cell>
          <cell r="AM200">
            <v>4</v>
          </cell>
          <cell r="AN200">
            <v>0</v>
          </cell>
          <cell r="AO200">
            <v>0</v>
          </cell>
          <cell r="AP200">
            <v>0</v>
          </cell>
          <cell r="AQ200" t="e">
            <v>#REF!</v>
          </cell>
          <cell r="AR200" t="e">
            <v>#REF!</v>
          </cell>
          <cell r="AS200" t="e">
            <v>#REF!</v>
          </cell>
          <cell r="AT200" t="e">
            <v>#REF!</v>
          </cell>
          <cell r="AU200" t="e">
            <v>#REF!</v>
          </cell>
          <cell r="AV200">
            <v>0</v>
          </cell>
          <cell r="AW200" t="e">
            <v>#REF!</v>
          </cell>
          <cell r="AX200">
            <v>17663</v>
          </cell>
        </row>
        <row r="201">
          <cell r="D201" t="str">
            <v>A781</v>
          </cell>
          <cell r="E201" t="str">
            <v>Phạm Minh Tần</v>
          </cell>
          <cell r="F201" t="str">
            <v>KHUON</v>
          </cell>
          <cell r="G201" t="str">
            <v>Kỹ thuật</v>
          </cell>
          <cell r="H201" t="str">
            <v>T7/16</v>
          </cell>
          <cell r="I201">
            <v>8</v>
          </cell>
          <cell r="J201">
            <v>0</v>
          </cell>
          <cell r="K201" t="e">
            <v>#REF!</v>
          </cell>
          <cell r="L201">
            <v>4100</v>
          </cell>
          <cell r="M201">
            <v>1240</v>
          </cell>
          <cell r="N201">
            <v>2</v>
          </cell>
          <cell r="O201">
            <v>2</v>
          </cell>
          <cell r="P201">
            <v>68</v>
          </cell>
          <cell r="Q201">
            <v>20</v>
          </cell>
          <cell r="R201">
            <v>92</v>
          </cell>
          <cell r="S201">
            <v>16</v>
          </cell>
          <cell r="T201">
            <v>192</v>
          </cell>
          <cell r="U201">
            <v>300</v>
          </cell>
          <cell r="V201">
            <v>0</v>
          </cell>
          <cell r="W201">
            <v>22230</v>
          </cell>
          <cell r="X201">
            <v>32337</v>
          </cell>
          <cell r="Y201">
            <v>54567</v>
          </cell>
          <cell r="Z201">
            <v>5340</v>
          </cell>
          <cell r="AA201">
            <v>8</v>
          </cell>
          <cell r="AB201">
            <v>12</v>
          </cell>
          <cell r="AC201">
            <v>0</v>
          </cell>
          <cell r="AD201">
            <v>0</v>
          </cell>
          <cell r="AE201">
            <v>2</v>
          </cell>
          <cell r="AF201">
            <v>0</v>
          </cell>
          <cell r="AG201" t="e">
            <v>#REF!</v>
          </cell>
          <cell r="AH201" t="e">
            <v>#REF!</v>
          </cell>
          <cell r="AI201" t="e">
            <v>#REF!</v>
          </cell>
          <cell r="AJ201">
            <v>211</v>
          </cell>
          <cell r="AK201" t="e">
            <v>#REF!</v>
          </cell>
          <cell r="AL201" t="e">
            <v>#REF!</v>
          </cell>
          <cell r="AM201">
            <v>2</v>
          </cell>
          <cell r="AN201">
            <v>0</v>
          </cell>
          <cell r="AO201">
            <v>0</v>
          </cell>
          <cell r="AP201">
            <v>211</v>
          </cell>
          <cell r="AQ201" t="e">
            <v>#REF!</v>
          </cell>
          <cell r="AR201" t="e">
            <v>#REF!</v>
          </cell>
          <cell r="AS201" t="e">
            <v>#REF!</v>
          </cell>
          <cell r="AT201" t="e">
            <v>#REF!</v>
          </cell>
          <cell r="AU201" t="e">
            <v>#REF!</v>
          </cell>
          <cell r="AV201">
            <v>0</v>
          </cell>
          <cell r="AW201" t="e">
            <v>#REF!</v>
          </cell>
          <cell r="AX201">
            <v>24327</v>
          </cell>
        </row>
        <row r="202">
          <cell r="D202" t="str">
            <v>A784</v>
          </cell>
          <cell r="E202" t="str">
            <v>Nguyễn Ngọc Tươi</v>
          </cell>
          <cell r="F202" t="str">
            <v>KHUON</v>
          </cell>
          <cell r="G202" t="str">
            <v>Kỹ thuật</v>
          </cell>
          <cell r="H202" t="str">
            <v>T8/16</v>
          </cell>
          <cell r="I202">
            <v>7</v>
          </cell>
          <cell r="J202">
            <v>0</v>
          </cell>
          <cell r="K202" t="e">
            <v>#REF!</v>
          </cell>
          <cell r="L202">
            <v>4000</v>
          </cell>
          <cell r="M202">
            <v>4500</v>
          </cell>
          <cell r="N202">
            <v>0</v>
          </cell>
          <cell r="O202">
            <v>1</v>
          </cell>
          <cell r="P202">
            <v>53.5</v>
          </cell>
          <cell r="Q202">
            <v>24.5</v>
          </cell>
          <cell r="R202">
            <v>79</v>
          </cell>
          <cell r="S202">
            <v>0</v>
          </cell>
          <cell r="T202">
            <v>0</v>
          </cell>
          <cell r="U202">
            <v>300</v>
          </cell>
          <cell r="V202">
            <v>0</v>
          </cell>
          <cell r="W202">
            <v>29923</v>
          </cell>
          <cell r="X202">
            <v>35417</v>
          </cell>
          <cell r="Y202">
            <v>65340</v>
          </cell>
          <cell r="Z202">
            <v>8500</v>
          </cell>
          <cell r="AA202">
            <v>0</v>
          </cell>
          <cell r="AB202">
            <v>21.5</v>
          </cell>
          <cell r="AC202">
            <v>0</v>
          </cell>
          <cell r="AD202">
            <v>0</v>
          </cell>
          <cell r="AE202">
            <v>0.5</v>
          </cell>
          <cell r="AF202">
            <v>0</v>
          </cell>
          <cell r="AG202" t="e">
            <v>#REF!</v>
          </cell>
          <cell r="AH202" t="e">
            <v>#REF!</v>
          </cell>
          <cell r="AI202" t="e">
            <v>#REF!</v>
          </cell>
          <cell r="AJ202">
            <v>158</v>
          </cell>
          <cell r="AK202" t="e">
            <v>#REF!</v>
          </cell>
          <cell r="AL202" t="e">
            <v>#REF!</v>
          </cell>
          <cell r="AM202">
            <v>0.5</v>
          </cell>
          <cell r="AN202">
            <v>0</v>
          </cell>
          <cell r="AO202">
            <v>0</v>
          </cell>
          <cell r="AP202">
            <v>158</v>
          </cell>
          <cell r="AQ202" t="e">
            <v>#REF!</v>
          </cell>
          <cell r="AR202" t="e">
            <v>#REF!</v>
          </cell>
          <cell r="AS202" t="e">
            <v>#REF!</v>
          </cell>
          <cell r="AT202" t="e">
            <v>#REF!</v>
          </cell>
          <cell r="AU202" t="e">
            <v>#REF!</v>
          </cell>
          <cell r="AV202">
            <v>0</v>
          </cell>
          <cell r="AW202" t="e">
            <v>#REF!</v>
          </cell>
          <cell r="AX202">
            <v>23611</v>
          </cell>
        </row>
        <row r="203">
          <cell r="D203" t="str">
            <v>A785</v>
          </cell>
          <cell r="E203" t="str">
            <v>Hoàng Minh Ngọc</v>
          </cell>
          <cell r="F203" t="str">
            <v>KHUON</v>
          </cell>
          <cell r="G203" t="str">
            <v>Kỹ thuật</v>
          </cell>
          <cell r="H203" t="str">
            <v>T8/16</v>
          </cell>
          <cell r="I203">
            <v>7</v>
          </cell>
          <cell r="J203">
            <v>0</v>
          </cell>
          <cell r="K203" t="e">
            <v>#REF!</v>
          </cell>
          <cell r="L203">
            <v>4000</v>
          </cell>
          <cell r="M203">
            <v>3500</v>
          </cell>
          <cell r="N203">
            <v>9</v>
          </cell>
          <cell r="O203">
            <v>1</v>
          </cell>
          <cell r="P203">
            <v>106.5</v>
          </cell>
          <cell r="Q203">
            <v>19.5</v>
          </cell>
          <cell r="R203">
            <v>136</v>
          </cell>
          <cell r="S203">
            <v>0</v>
          </cell>
          <cell r="T203">
            <v>464</v>
          </cell>
          <cell r="U203">
            <v>150</v>
          </cell>
          <cell r="V203">
            <v>0</v>
          </cell>
          <cell r="W203">
            <v>46653</v>
          </cell>
          <cell r="X203">
            <v>47847</v>
          </cell>
          <cell r="Y203">
            <v>94500</v>
          </cell>
          <cell r="Z203">
            <v>7500</v>
          </cell>
          <cell r="AA203">
            <v>11</v>
          </cell>
          <cell r="AB203">
            <v>1</v>
          </cell>
          <cell r="AC203">
            <v>0</v>
          </cell>
          <cell r="AD203">
            <v>0</v>
          </cell>
          <cell r="AE203">
            <v>2000</v>
          </cell>
          <cell r="AF203">
            <v>0</v>
          </cell>
          <cell r="AG203" t="e">
            <v>#REF!</v>
          </cell>
          <cell r="AH203" t="e">
            <v>#REF!</v>
          </cell>
          <cell r="AI203" t="e">
            <v>#REF!</v>
          </cell>
          <cell r="AJ203">
            <v>0</v>
          </cell>
          <cell r="AK203" t="e">
            <v>#REF!</v>
          </cell>
          <cell r="AL203" t="e">
            <v>#REF!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 t="e">
            <v>#REF!</v>
          </cell>
          <cell r="AR203" t="e">
            <v>#REF!</v>
          </cell>
          <cell r="AS203" t="e">
            <v>#REF!</v>
          </cell>
          <cell r="AT203" t="e">
            <v>#REF!</v>
          </cell>
          <cell r="AU203" t="e">
            <v>#REF!</v>
          </cell>
          <cell r="AV203">
            <v>0</v>
          </cell>
          <cell r="AW203" t="e">
            <v>#REF!</v>
          </cell>
          <cell r="AX203">
            <v>42639</v>
          </cell>
        </row>
        <row r="204">
          <cell r="D204" t="str">
            <v>A787</v>
          </cell>
          <cell r="E204" t="str">
            <v>Võ Lê Nam</v>
          </cell>
          <cell r="F204" t="str">
            <v>CI.1</v>
          </cell>
          <cell r="G204" t="str">
            <v>quản lý ca xi</v>
          </cell>
          <cell r="H204" t="str">
            <v>T8/16</v>
          </cell>
          <cell r="I204">
            <v>7</v>
          </cell>
          <cell r="J204">
            <v>0</v>
          </cell>
          <cell r="K204" t="e">
            <v>#REF!</v>
          </cell>
          <cell r="L204">
            <v>3800</v>
          </cell>
          <cell r="M204">
            <v>3200</v>
          </cell>
          <cell r="N204">
            <v>4</v>
          </cell>
          <cell r="O204">
            <v>0</v>
          </cell>
          <cell r="P204">
            <v>115.5</v>
          </cell>
          <cell r="Q204">
            <v>32</v>
          </cell>
          <cell r="R204">
            <v>151.5</v>
          </cell>
          <cell r="S204">
            <v>32</v>
          </cell>
          <cell r="T204">
            <v>400</v>
          </cell>
          <cell r="U204">
            <v>300</v>
          </cell>
          <cell r="V204">
            <v>0</v>
          </cell>
          <cell r="W204">
            <v>48261</v>
          </cell>
          <cell r="X204">
            <v>56648</v>
          </cell>
          <cell r="Y204">
            <v>104909</v>
          </cell>
          <cell r="Z204">
            <v>7000</v>
          </cell>
          <cell r="AA204">
            <v>17</v>
          </cell>
          <cell r="AB204">
            <v>3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 t="e">
            <v>#REF!</v>
          </cell>
          <cell r="AH204" t="e">
            <v>#REF!</v>
          </cell>
          <cell r="AI204" t="e">
            <v>#REF!</v>
          </cell>
          <cell r="AJ204">
            <v>0</v>
          </cell>
          <cell r="AK204" t="e">
            <v>#REF!</v>
          </cell>
          <cell r="AL204" t="e">
            <v>#REF!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 t="e">
            <v>#REF!</v>
          </cell>
          <cell r="AR204" t="e">
            <v>#REF!</v>
          </cell>
          <cell r="AS204" t="e">
            <v>#REF!</v>
          </cell>
          <cell r="AT204" t="e">
            <v>#REF!</v>
          </cell>
          <cell r="AU204" t="e">
            <v>#REF!</v>
          </cell>
          <cell r="AV204">
            <v>0</v>
          </cell>
          <cell r="AW204" t="e">
            <v>#REF!</v>
          </cell>
          <cell r="AX204">
            <v>45370</v>
          </cell>
        </row>
        <row r="205">
          <cell r="D205" t="str">
            <v>A788</v>
          </cell>
          <cell r="E205" t="str">
            <v>Mai Vủ Khanh</v>
          </cell>
          <cell r="F205" t="str">
            <v>CI.1</v>
          </cell>
          <cell r="G205" t="str">
            <v>Công nhân</v>
          </cell>
          <cell r="H205" t="str">
            <v>T8/16</v>
          </cell>
          <cell r="I205">
            <v>7</v>
          </cell>
          <cell r="J205">
            <v>0</v>
          </cell>
          <cell r="K205" t="e">
            <v>#REF!</v>
          </cell>
          <cell r="L205">
            <v>3500</v>
          </cell>
          <cell r="M205">
            <v>0</v>
          </cell>
          <cell r="N205">
            <v>6</v>
          </cell>
          <cell r="O205">
            <v>1</v>
          </cell>
          <cell r="P205">
            <v>99</v>
          </cell>
          <cell r="Q205">
            <v>23.3</v>
          </cell>
          <cell r="R205">
            <v>129.30000000000001</v>
          </cell>
          <cell r="S205">
            <v>16</v>
          </cell>
          <cell r="T205">
            <v>400</v>
          </cell>
          <cell r="U205">
            <v>0</v>
          </cell>
          <cell r="V205">
            <v>0</v>
          </cell>
          <cell r="W205">
            <v>20611</v>
          </cell>
          <cell r="X205">
            <v>13352</v>
          </cell>
          <cell r="Y205">
            <v>33963</v>
          </cell>
          <cell r="Z205">
            <v>3500</v>
          </cell>
          <cell r="AA205">
            <v>12</v>
          </cell>
          <cell r="AB205">
            <v>4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 t="e">
            <v>#REF!</v>
          </cell>
          <cell r="AH205" t="e">
            <v>#REF!</v>
          </cell>
          <cell r="AI205" t="e">
            <v>#REF!</v>
          </cell>
          <cell r="AJ205">
            <v>74</v>
          </cell>
          <cell r="AK205" t="e">
            <v>#REF!</v>
          </cell>
          <cell r="AL205" t="e">
            <v>#REF!</v>
          </cell>
          <cell r="AM205">
            <v>0</v>
          </cell>
          <cell r="AN205">
            <v>0</v>
          </cell>
          <cell r="AO205">
            <v>0</v>
          </cell>
          <cell r="AP205">
            <v>74</v>
          </cell>
          <cell r="AQ205" t="e">
            <v>#REF!</v>
          </cell>
          <cell r="AR205" t="e">
            <v>#REF!</v>
          </cell>
          <cell r="AS205" t="e">
            <v>#REF!</v>
          </cell>
          <cell r="AT205" t="e">
            <v>#REF!</v>
          </cell>
          <cell r="AU205" t="e">
            <v>#REF!</v>
          </cell>
          <cell r="AV205">
            <v>0</v>
          </cell>
          <cell r="AW205" t="e">
            <v>#REF!</v>
          </cell>
          <cell r="AX205">
            <v>12963</v>
          </cell>
        </row>
        <row r="206">
          <cell r="D206" t="str">
            <v>A791</v>
          </cell>
          <cell r="E206" t="str">
            <v>Nguyễn Văn Nhân</v>
          </cell>
          <cell r="F206" t="str">
            <v>TXBVTV</v>
          </cell>
          <cell r="G206" t="str">
            <v xml:space="preserve">Tài xế </v>
          </cell>
          <cell r="H206" t="str">
            <v>T8/16</v>
          </cell>
          <cell r="I206">
            <v>7</v>
          </cell>
          <cell r="J206">
            <v>0</v>
          </cell>
          <cell r="K206" t="e">
            <v>#REF!</v>
          </cell>
          <cell r="L206">
            <v>5220</v>
          </cell>
          <cell r="M206">
            <v>2280</v>
          </cell>
          <cell r="N206">
            <v>0</v>
          </cell>
          <cell r="O206">
            <v>3</v>
          </cell>
          <cell r="P206">
            <v>76</v>
          </cell>
          <cell r="Q206">
            <v>5</v>
          </cell>
          <cell r="R206">
            <v>84</v>
          </cell>
          <cell r="S206">
            <v>0</v>
          </cell>
          <cell r="T206">
            <v>112</v>
          </cell>
          <cell r="U206">
            <v>140</v>
          </cell>
          <cell r="V206">
            <v>0</v>
          </cell>
          <cell r="W206">
            <v>29667</v>
          </cell>
          <cell r="X206">
            <v>22361</v>
          </cell>
          <cell r="Y206">
            <v>52028</v>
          </cell>
          <cell r="Z206">
            <v>7500</v>
          </cell>
          <cell r="AA206">
            <v>7</v>
          </cell>
          <cell r="AB206">
            <v>14</v>
          </cell>
          <cell r="AC206">
            <v>0</v>
          </cell>
          <cell r="AD206">
            <v>0</v>
          </cell>
          <cell r="AE206">
            <v>2.5</v>
          </cell>
          <cell r="AF206">
            <v>0</v>
          </cell>
          <cell r="AG206" t="e">
            <v>#REF!</v>
          </cell>
          <cell r="AH206" t="e">
            <v>#REF!</v>
          </cell>
          <cell r="AI206" t="e">
            <v>#REF!</v>
          </cell>
          <cell r="AJ206">
            <v>0</v>
          </cell>
          <cell r="AK206" t="e">
            <v>#REF!</v>
          </cell>
          <cell r="AL206" t="e">
            <v>#REF!</v>
          </cell>
          <cell r="AM206">
            <v>2.5</v>
          </cell>
          <cell r="AN206">
            <v>0</v>
          </cell>
          <cell r="AO206">
            <v>0</v>
          </cell>
          <cell r="AP206">
            <v>0</v>
          </cell>
          <cell r="AQ206" t="e">
            <v>#REF!</v>
          </cell>
          <cell r="AR206" t="e">
            <v>#REF!</v>
          </cell>
          <cell r="AS206" t="e">
            <v>#REF!</v>
          </cell>
          <cell r="AT206" t="e">
            <v>#REF!</v>
          </cell>
          <cell r="AU206" t="e">
            <v>#REF!</v>
          </cell>
          <cell r="AV206">
            <v>0</v>
          </cell>
          <cell r="AW206" t="e">
            <v>#REF!</v>
          </cell>
          <cell r="AX206">
            <v>17500</v>
          </cell>
        </row>
        <row r="207">
          <cell r="D207" t="str">
            <v>A793</v>
          </cell>
          <cell r="E207" t="str">
            <v>Nguyễn Thành Ngộ</v>
          </cell>
          <cell r="F207" t="str">
            <v>CD</v>
          </cell>
          <cell r="G207" t="str">
            <v>Nhân viên bảo trì</v>
          </cell>
          <cell r="H207" t="str">
            <v>T8/16</v>
          </cell>
          <cell r="I207">
            <v>7</v>
          </cell>
          <cell r="J207">
            <v>0</v>
          </cell>
          <cell r="K207" t="e">
            <v>#REF!</v>
          </cell>
          <cell r="L207">
            <v>4410</v>
          </cell>
          <cell r="M207">
            <v>2590</v>
          </cell>
          <cell r="N207">
            <v>0</v>
          </cell>
          <cell r="O207">
            <v>3</v>
          </cell>
          <cell r="P207">
            <v>81.5</v>
          </cell>
          <cell r="Q207">
            <v>21</v>
          </cell>
          <cell r="R207">
            <v>105.5</v>
          </cell>
          <cell r="S207">
            <v>0</v>
          </cell>
          <cell r="T207">
            <v>96</v>
          </cell>
          <cell r="U207">
            <v>70</v>
          </cell>
          <cell r="V207">
            <v>0</v>
          </cell>
          <cell r="W207">
            <v>33691</v>
          </cell>
          <cell r="X207">
            <v>13028</v>
          </cell>
          <cell r="Y207">
            <v>46719</v>
          </cell>
          <cell r="Z207">
            <v>7000</v>
          </cell>
          <cell r="AA207">
            <v>6</v>
          </cell>
          <cell r="AB207">
            <v>14</v>
          </cell>
          <cell r="AC207">
            <v>0</v>
          </cell>
          <cell r="AD207">
            <v>0</v>
          </cell>
          <cell r="AE207">
            <v>2</v>
          </cell>
          <cell r="AF207">
            <v>0</v>
          </cell>
          <cell r="AG207" t="e">
            <v>#REF!</v>
          </cell>
          <cell r="AH207" t="e">
            <v>#REF!</v>
          </cell>
          <cell r="AI207" t="e">
            <v>#REF!</v>
          </cell>
          <cell r="AJ207">
            <v>98</v>
          </cell>
          <cell r="AK207" t="e">
            <v>#REF!</v>
          </cell>
          <cell r="AL207" t="e">
            <v>#REF!</v>
          </cell>
          <cell r="AM207">
            <v>2</v>
          </cell>
          <cell r="AN207">
            <v>0</v>
          </cell>
          <cell r="AO207">
            <v>0</v>
          </cell>
          <cell r="AP207">
            <v>98</v>
          </cell>
          <cell r="AQ207" t="e">
            <v>#REF!</v>
          </cell>
          <cell r="AR207" t="e">
            <v>#REF!</v>
          </cell>
          <cell r="AS207" t="e">
            <v>#REF!</v>
          </cell>
          <cell r="AT207" t="e">
            <v>#REF!</v>
          </cell>
          <cell r="AU207" t="e">
            <v>#REF!</v>
          </cell>
          <cell r="AV207">
            <v>0</v>
          </cell>
          <cell r="AW207" t="e">
            <v>#REF!</v>
          </cell>
          <cell r="AX207">
            <v>10759</v>
          </cell>
        </row>
        <row r="208">
          <cell r="D208" t="str">
            <v>A796</v>
          </cell>
          <cell r="E208" t="str">
            <v>Lê Trần Quốc Tuấn</v>
          </cell>
          <cell r="F208" t="str">
            <v>GIÁN TIẾP</v>
          </cell>
          <cell r="G208" t="str">
            <v>TP hành chánh nhânsự</v>
          </cell>
          <cell r="H208" t="str">
            <v>T8/16</v>
          </cell>
          <cell r="I208">
            <v>7</v>
          </cell>
          <cell r="J208">
            <v>0</v>
          </cell>
          <cell r="K208" t="e">
            <v>#REF!</v>
          </cell>
          <cell r="L208">
            <v>7070</v>
          </cell>
          <cell r="M208">
            <v>7930</v>
          </cell>
          <cell r="N208">
            <v>0</v>
          </cell>
          <cell r="O208">
            <v>3</v>
          </cell>
          <cell r="P208">
            <v>24</v>
          </cell>
          <cell r="Q208">
            <v>0</v>
          </cell>
          <cell r="R208">
            <v>27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19000</v>
          </cell>
          <cell r="X208">
            <v>0</v>
          </cell>
          <cell r="Y208">
            <v>19000</v>
          </cell>
          <cell r="Z208">
            <v>15000</v>
          </cell>
          <cell r="AA208">
            <v>0</v>
          </cell>
          <cell r="AB208">
            <v>21</v>
          </cell>
          <cell r="AC208">
            <v>0</v>
          </cell>
          <cell r="AD208">
            <v>0</v>
          </cell>
          <cell r="AE208">
            <v>4003</v>
          </cell>
          <cell r="AF208">
            <v>0</v>
          </cell>
          <cell r="AG208" t="e">
            <v>#REF!</v>
          </cell>
          <cell r="AH208" t="e">
            <v>#REF!</v>
          </cell>
          <cell r="AI208" t="e">
            <v>#REF!</v>
          </cell>
          <cell r="AJ208">
            <v>0</v>
          </cell>
          <cell r="AK208" t="e">
            <v>#REF!</v>
          </cell>
          <cell r="AL208" t="e">
            <v>#REF!</v>
          </cell>
          <cell r="AM208">
            <v>3</v>
          </cell>
          <cell r="AN208">
            <v>0</v>
          </cell>
          <cell r="AO208">
            <v>0</v>
          </cell>
          <cell r="AP208">
            <v>0</v>
          </cell>
          <cell r="AQ208" t="e">
            <v>#REF!</v>
          </cell>
          <cell r="AR208" t="e">
            <v>#REF!</v>
          </cell>
          <cell r="AS208" t="e">
            <v>#REF!</v>
          </cell>
          <cell r="AT208" t="e">
            <v>#REF!</v>
          </cell>
          <cell r="AU208" t="e">
            <v>#REF!</v>
          </cell>
          <cell r="AV208">
            <v>0</v>
          </cell>
          <cell r="AW208" t="e">
            <v>#REF!</v>
          </cell>
          <cell r="AX208">
            <v>0</v>
          </cell>
        </row>
        <row r="209">
          <cell r="D209" t="str">
            <v>A797</v>
          </cell>
          <cell r="E209" t="str">
            <v>Trần Quan Phúc</v>
          </cell>
          <cell r="F209" t="str">
            <v>QCX</v>
          </cell>
          <cell r="G209" t="str">
            <v>Công nhân</v>
          </cell>
          <cell r="H209" t="str">
            <v>T8/16</v>
          </cell>
          <cell r="I209">
            <v>7</v>
          </cell>
          <cell r="J209">
            <v>0</v>
          </cell>
          <cell r="K209" t="e">
            <v>#REF!</v>
          </cell>
          <cell r="L209">
            <v>3900</v>
          </cell>
          <cell r="M209">
            <v>0</v>
          </cell>
          <cell r="N209">
            <v>0</v>
          </cell>
          <cell r="O209">
            <v>3</v>
          </cell>
          <cell r="P209">
            <v>90</v>
          </cell>
          <cell r="Q209">
            <v>8</v>
          </cell>
          <cell r="R209">
            <v>101</v>
          </cell>
          <cell r="S209">
            <v>0</v>
          </cell>
          <cell r="T209">
            <v>256</v>
          </cell>
          <cell r="U209">
            <v>70</v>
          </cell>
          <cell r="V209">
            <v>0</v>
          </cell>
          <cell r="W209">
            <v>18489</v>
          </cell>
          <cell r="X209">
            <v>13036</v>
          </cell>
          <cell r="Y209">
            <v>31525</v>
          </cell>
          <cell r="Z209">
            <v>3900</v>
          </cell>
          <cell r="AA209">
            <v>16</v>
          </cell>
          <cell r="AB209">
            <v>5</v>
          </cell>
          <cell r="AC209">
            <v>0</v>
          </cell>
          <cell r="AD209">
            <v>0</v>
          </cell>
          <cell r="AE209">
            <v>1003</v>
          </cell>
          <cell r="AF209">
            <v>0</v>
          </cell>
          <cell r="AG209" t="e">
            <v>#REF!</v>
          </cell>
          <cell r="AH209" t="e">
            <v>#REF!</v>
          </cell>
          <cell r="AI209" t="e">
            <v>#REF!</v>
          </cell>
          <cell r="AJ209">
            <v>0</v>
          </cell>
          <cell r="AK209" t="e">
            <v>#REF!</v>
          </cell>
          <cell r="AL209" t="e">
            <v>#REF!</v>
          </cell>
          <cell r="AM209">
            <v>3</v>
          </cell>
          <cell r="AN209">
            <v>0</v>
          </cell>
          <cell r="AO209">
            <v>0</v>
          </cell>
          <cell r="AP209">
            <v>0</v>
          </cell>
          <cell r="AQ209" t="e">
            <v>#REF!</v>
          </cell>
          <cell r="AR209" t="e">
            <v>#REF!</v>
          </cell>
          <cell r="AS209" t="e">
            <v>#REF!</v>
          </cell>
          <cell r="AT209" t="e">
            <v>#REF!</v>
          </cell>
          <cell r="AU209" t="e">
            <v>#REF!</v>
          </cell>
          <cell r="AV209">
            <v>0</v>
          </cell>
          <cell r="AW209" t="e">
            <v>#REF!</v>
          </cell>
          <cell r="AX209">
            <v>11772</v>
          </cell>
        </row>
        <row r="210">
          <cell r="D210" t="str">
            <v>A799</v>
          </cell>
          <cell r="E210" t="str">
            <v>Trần Minh Trung</v>
          </cell>
          <cell r="F210" t="str">
            <v>CII.3</v>
          </cell>
          <cell r="G210" t="str">
            <v>quản lý ca - xi mạ</v>
          </cell>
          <cell r="H210" t="str">
            <v>T9/16</v>
          </cell>
          <cell r="I210">
            <v>6</v>
          </cell>
          <cell r="J210">
            <v>0</v>
          </cell>
          <cell r="K210" t="e">
            <v>#REF!</v>
          </cell>
          <cell r="L210">
            <v>3800</v>
          </cell>
          <cell r="M210">
            <v>2700</v>
          </cell>
          <cell r="N210">
            <v>4</v>
          </cell>
          <cell r="O210">
            <v>1</v>
          </cell>
          <cell r="P210">
            <v>105.5</v>
          </cell>
          <cell r="Q210">
            <v>43</v>
          </cell>
          <cell r="R210">
            <v>153.5</v>
          </cell>
          <cell r="S210">
            <v>48</v>
          </cell>
          <cell r="T210">
            <v>384</v>
          </cell>
          <cell r="U210">
            <v>150</v>
          </cell>
          <cell r="V210">
            <v>0</v>
          </cell>
          <cell r="W210">
            <v>44573</v>
          </cell>
          <cell r="X210">
            <v>38819</v>
          </cell>
          <cell r="Y210">
            <v>83392</v>
          </cell>
          <cell r="Z210">
            <v>6500</v>
          </cell>
          <cell r="AA210">
            <v>16</v>
          </cell>
          <cell r="AB210">
            <v>2.5</v>
          </cell>
          <cell r="AC210">
            <v>0</v>
          </cell>
          <cell r="AD210">
            <v>0</v>
          </cell>
          <cell r="AE210">
            <v>1000.5</v>
          </cell>
          <cell r="AF210">
            <v>0</v>
          </cell>
          <cell r="AG210" t="e">
            <v>#REF!</v>
          </cell>
          <cell r="AH210" t="e">
            <v>#REF!</v>
          </cell>
          <cell r="AI210" t="e">
            <v>#REF!</v>
          </cell>
          <cell r="AJ210">
            <v>65</v>
          </cell>
          <cell r="AK210" t="e">
            <v>#REF!</v>
          </cell>
          <cell r="AL210" t="e">
            <v>#REF!</v>
          </cell>
          <cell r="AM210">
            <v>0.5</v>
          </cell>
          <cell r="AN210">
            <v>0</v>
          </cell>
          <cell r="AO210">
            <v>0</v>
          </cell>
          <cell r="AP210">
            <v>65</v>
          </cell>
          <cell r="AQ210" t="e">
            <v>#REF!</v>
          </cell>
          <cell r="AR210" t="e">
            <v>#REF!</v>
          </cell>
          <cell r="AS210" t="e">
            <v>#REF!</v>
          </cell>
          <cell r="AT210" t="e">
            <v>#REF!</v>
          </cell>
          <cell r="AU210" t="e">
            <v>#REF!</v>
          </cell>
          <cell r="AV210">
            <v>0</v>
          </cell>
          <cell r="AW210" t="e">
            <v>#REF!</v>
          </cell>
          <cell r="AX210">
            <v>32139</v>
          </cell>
        </row>
        <row r="211">
          <cell r="D211" t="str">
            <v>A800</v>
          </cell>
          <cell r="E211" t="str">
            <v>Trần Hoàng Thắng</v>
          </cell>
          <cell r="F211" t="str">
            <v>GIÁN TIẾP</v>
          </cell>
          <cell r="G211" t="str">
            <v>IT</v>
          </cell>
          <cell r="H211" t="str">
            <v>T9/16</v>
          </cell>
          <cell r="I211">
            <v>6</v>
          </cell>
          <cell r="J211">
            <v>0</v>
          </cell>
          <cell r="K211" t="e">
            <v>#REF!</v>
          </cell>
          <cell r="L211">
            <v>4800</v>
          </cell>
          <cell r="M211">
            <v>9200</v>
          </cell>
          <cell r="N211">
            <v>0</v>
          </cell>
          <cell r="O211">
            <v>1</v>
          </cell>
          <cell r="P211">
            <v>22</v>
          </cell>
          <cell r="Q211">
            <v>0</v>
          </cell>
          <cell r="R211">
            <v>23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15348</v>
          </cell>
          <cell r="X211">
            <v>0</v>
          </cell>
          <cell r="Y211">
            <v>15348</v>
          </cell>
          <cell r="Z211">
            <v>14000</v>
          </cell>
          <cell r="AA211">
            <v>0</v>
          </cell>
          <cell r="AB211">
            <v>21</v>
          </cell>
          <cell r="AC211">
            <v>0</v>
          </cell>
          <cell r="AD211">
            <v>0</v>
          </cell>
          <cell r="AE211">
            <v>5000</v>
          </cell>
          <cell r="AF211">
            <v>0</v>
          </cell>
          <cell r="AG211" t="e">
            <v>#REF!</v>
          </cell>
          <cell r="AH211" t="e">
            <v>#REF!</v>
          </cell>
          <cell r="AI211" t="e">
            <v>#REF!</v>
          </cell>
          <cell r="AJ211">
            <v>1059</v>
          </cell>
          <cell r="AK211" t="e">
            <v>#REF!</v>
          </cell>
          <cell r="AL211" t="e">
            <v>#REF!</v>
          </cell>
          <cell r="AM211">
            <v>0</v>
          </cell>
          <cell r="AN211">
            <v>0</v>
          </cell>
          <cell r="AO211">
            <v>0</v>
          </cell>
          <cell r="AP211">
            <v>1059</v>
          </cell>
          <cell r="AQ211" t="e">
            <v>#REF!</v>
          </cell>
          <cell r="AR211" t="e">
            <v>#REF!</v>
          </cell>
          <cell r="AS211" t="e">
            <v>#REF!</v>
          </cell>
          <cell r="AT211" t="e">
            <v>#REF!</v>
          </cell>
          <cell r="AU211" t="e">
            <v>#REF!</v>
          </cell>
          <cell r="AV211">
            <v>0</v>
          </cell>
          <cell r="AW211" t="e">
            <v>#REF!</v>
          </cell>
          <cell r="AX211">
            <v>0</v>
          </cell>
        </row>
        <row r="212">
          <cell r="D212" t="str">
            <v>A801</v>
          </cell>
          <cell r="E212" t="str">
            <v>Trần Sớt</v>
          </cell>
          <cell r="F212" t="str">
            <v>CI.1</v>
          </cell>
          <cell r="G212" t="str">
            <v>Quản lý ca xi mạ</v>
          </cell>
          <cell r="H212" t="str">
            <v>T9/16</v>
          </cell>
          <cell r="I212">
            <v>6</v>
          </cell>
          <cell r="J212">
            <v>0</v>
          </cell>
          <cell r="K212" t="e">
            <v>#REF!</v>
          </cell>
          <cell r="L212">
            <v>3800</v>
          </cell>
          <cell r="M212">
            <v>2700</v>
          </cell>
          <cell r="N212">
            <v>5</v>
          </cell>
          <cell r="O212">
            <v>3</v>
          </cell>
          <cell r="P212">
            <v>98</v>
          </cell>
          <cell r="Q212">
            <v>22</v>
          </cell>
          <cell r="R212">
            <v>128</v>
          </cell>
          <cell r="S212">
            <v>16</v>
          </cell>
          <cell r="T212">
            <v>368</v>
          </cell>
          <cell r="U212">
            <v>0</v>
          </cell>
          <cell r="V212">
            <v>0</v>
          </cell>
          <cell r="W212">
            <v>37893</v>
          </cell>
          <cell r="X212">
            <v>22870</v>
          </cell>
          <cell r="Y212">
            <v>60763</v>
          </cell>
          <cell r="Z212">
            <v>6500</v>
          </cell>
          <cell r="AA212">
            <v>13</v>
          </cell>
          <cell r="AB212">
            <v>3</v>
          </cell>
          <cell r="AC212">
            <v>0</v>
          </cell>
          <cell r="AD212">
            <v>0</v>
          </cell>
          <cell r="AE212">
            <v>2002</v>
          </cell>
          <cell r="AF212">
            <v>0</v>
          </cell>
          <cell r="AG212" t="e">
            <v>#REF!</v>
          </cell>
          <cell r="AH212" t="e">
            <v>#REF!</v>
          </cell>
          <cell r="AI212" t="e">
            <v>#REF!</v>
          </cell>
          <cell r="AJ212">
            <v>0</v>
          </cell>
          <cell r="AK212" t="e">
            <v>#REF!</v>
          </cell>
          <cell r="AL212" t="e">
            <v>#REF!</v>
          </cell>
          <cell r="AM212">
            <v>2</v>
          </cell>
          <cell r="AN212">
            <v>0</v>
          </cell>
          <cell r="AO212">
            <v>0</v>
          </cell>
          <cell r="AP212">
            <v>0</v>
          </cell>
          <cell r="AQ212" t="e">
            <v>#REF!</v>
          </cell>
          <cell r="AR212" t="e">
            <v>#REF!</v>
          </cell>
          <cell r="AS212" t="e">
            <v>#REF!</v>
          </cell>
          <cell r="AT212" t="e">
            <v>#REF!</v>
          </cell>
          <cell r="AU212" t="e">
            <v>#REF!</v>
          </cell>
          <cell r="AV212">
            <v>0</v>
          </cell>
          <cell r="AW212" t="e">
            <v>#REF!</v>
          </cell>
          <cell r="AX212">
            <v>22148</v>
          </cell>
        </row>
        <row r="213">
          <cell r="D213" t="str">
            <v>A802</v>
          </cell>
          <cell r="E213" t="str">
            <v>Nguyễn Thái Phát</v>
          </cell>
          <cell r="F213" t="str">
            <v>CII.3</v>
          </cell>
          <cell r="G213" t="str">
            <v>công nhân</v>
          </cell>
          <cell r="H213" t="str">
            <v>T9/16</v>
          </cell>
          <cell r="I213">
            <v>6</v>
          </cell>
          <cell r="J213">
            <v>0</v>
          </cell>
          <cell r="K213" t="e">
            <v>#REF!</v>
          </cell>
          <cell r="L213">
            <v>3500</v>
          </cell>
          <cell r="M213">
            <v>200</v>
          </cell>
          <cell r="N213">
            <v>4</v>
          </cell>
          <cell r="O213">
            <v>1</v>
          </cell>
          <cell r="P213">
            <v>91</v>
          </cell>
          <cell r="Q213">
            <v>24</v>
          </cell>
          <cell r="R213">
            <v>120</v>
          </cell>
          <cell r="S213">
            <v>32</v>
          </cell>
          <cell r="T213">
            <v>320</v>
          </cell>
          <cell r="U213">
            <v>70</v>
          </cell>
          <cell r="V213">
            <v>0</v>
          </cell>
          <cell r="W213">
            <v>20186</v>
          </cell>
          <cell r="X213">
            <v>15382</v>
          </cell>
          <cell r="Y213">
            <v>35568</v>
          </cell>
          <cell r="Z213">
            <v>3700</v>
          </cell>
          <cell r="AA213">
            <v>12</v>
          </cell>
          <cell r="AB213">
            <v>7</v>
          </cell>
          <cell r="AC213">
            <v>0</v>
          </cell>
          <cell r="AD213">
            <v>0</v>
          </cell>
          <cell r="AE213">
            <v>1000</v>
          </cell>
          <cell r="AF213">
            <v>0</v>
          </cell>
          <cell r="AG213" t="e">
            <v>#REF!</v>
          </cell>
          <cell r="AH213" t="e">
            <v>#REF!</v>
          </cell>
          <cell r="AI213" t="e">
            <v>#REF!</v>
          </cell>
          <cell r="AJ213">
            <v>0</v>
          </cell>
          <cell r="AK213" t="e">
            <v>#REF!</v>
          </cell>
          <cell r="AL213" t="e">
            <v>#REF!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 t="e">
            <v>#REF!</v>
          </cell>
          <cell r="AR213" t="e">
            <v>#REF!</v>
          </cell>
          <cell r="AS213" t="e">
            <v>#REF!</v>
          </cell>
          <cell r="AT213" t="e">
            <v>#REF!</v>
          </cell>
          <cell r="AU213" t="e">
            <v>#REF!</v>
          </cell>
          <cell r="AV213">
            <v>0</v>
          </cell>
          <cell r="AW213" t="e">
            <v>#REF!</v>
          </cell>
          <cell r="AX213">
            <v>13361</v>
          </cell>
        </row>
        <row r="214">
          <cell r="D214" t="str">
            <v>A804</v>
          </cell>
          <cell r="E214" t="str">
            <v>Nguyễn Văn Chúc  Đang</v>
          </cell>
          <cell r="F214" t="str">
            <v>CII.3</v>
          </cell>
          <cell r="G214" t="str">
            <v>công nhân</v>
          </cell>
          <cell r="H214" t="str">
            <v>T9/16</v>
          </cell>
          <cell r="I214">
            <v>6</v>
          </cell>
          <cell r="J214">
            <v>0</v>
          </cell>
          <cell r="K214" t="e">
            <v>#REF!</v>
          </cell>
          <cell r="L214">
            <v>3500</v>
          </cell>
          <cell r="M214">
            <v>200</v>
          </cell>
          <cell r="N214">
            <v>10</v>
          </cell>
          <cell r="O214">
            <v>1</v>
          </cell>
          <cell r="P214">
            <v>91</v>
          </cell>
          <cell r="Q214">
            <v>43</v>
          </cell>
          <cell r="R214">
            <v>145</v>
          </cell>
          <cell r="S214">
            <v>48</v>
          </cell>
          <cell r="T214">
            <v>496</v>
          </cell>
          <cell r="U214">
            <v>70</v>
          </cell>
          <cell r="V214">
            <v>0</v>
          </cell>
          <cell r="W214">
            <v>23611</v>
          </cell>
          <cell r="X214">
            <v>21823</v>
          </cell>
          <cell r="Y214">
            <v>45434</v>
          </cell>
          <cell r="Z214">
            <v>3700</v>
          </cell>
          <cell r="AA214">
            <v>7</v>
          </cell>
          <cell r="AB214">
            <v>1</v>
          </cell>
          <cell r="AC214">
            <v>0</v>
          </cell>
          <cell r="AD214">
            <v>0</v>
          </cell>
          <cell r="AE214">
            <v>1000</v>
          </cell>
          <cell r="AF214">
            <v>0</v>
          </cell>
          <cell r="AG214" t="e">
            <v>#REF!</v>
          </cell>
          <cell r="AH214" t="e">
            <v>#REF!</v>
          </cell>
          <cell r="AI214" t="e">
            <v>#REF!</v>
          </cell>
          <cell r="AJ214">
            <v>0</v>
          </cell>
          <cell r="AK214" t="e">
            <v>#REF!</v>
          </cell>
          <cell r="AL214" t="e">
            <v>#REF!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 t="e">
            <v>#REF!</v>
          </cell>
          <cell r="AR214" t="e">
            <v>#REF!</v>
          </cell>
          <cell r="AS214" t="e">
            <v>#REF!</v>
          </cell>
          <cell r="AT214" t="e">
            <v>#REF!</v>
          </cell>
          <cell r="AU214" t="e">
            <v>#REF!</v>
          </cell>
          <cell r="AV214">
            <v>0</v>
          </cell>
          <cell r="AW214" t="e">
            <v>#REF!</v>
          </cell>
          <cell r="AX214">
            <v>19391</v>
          </cell>
        </row>
        <row r="215">
          <cell r="D215" t="str">
            <v>A806</v>
          </cell>
          <cell r="E215" t="str">
            <v>Trần Nguyễn Thanh Duy</v>
          </cell>
          <cell r="F215" t="str">
            <v>CII.3</v>
          </cell>
          <cell r="G215" t="str">
            <v>Công nhân</v>
          </cell>
          <cell r="H215" t="str">
            <v>T10/16</v>
          </cell>
          <cell r="I215">
            <v>5</v>
          </cell>
          <cell r="J215">
            <v>0</v>
          </cell>
          <cell r="K215" t="e">
            <v>#REF!</v>
          </cell>
          <cell r="L215">
            <v>3500</v>
          </cell>
          <cell r="M215">
            <v>200</v>
          </cell>
          <cell r="N215">
            <v>0</v>
          </cell>
          <cell r="O215">
            <v>1</v>
          </cell>
          <cell r="P215">
            <v>95</v>
          </cell>
          <cell r="Q215">
            <v>48</v>
          </cell>
          <cell r="R215">
            <v>144</v>
          </cell>
          <cell r="S215">
            <v>64</v>
          </cell>
          <cell r="T215">
            <v>256</v>
          </cell>
          <cell r="U215">
            <v>140</v>
          </cell>
          <cell r="V215">
            <v>0</v>
          </cell>
          <cell r="W215">
            <v>23639</v>
          </cell>
          <cell r="X215">
            <v>17609</v>
          </cell>
          <cell r="Y215">
            <v>41248</v>
          </cell>
          <cell r="Z215">
            <v>3700</v>
          </cell>
          <cell r="AA215">
            <v>16</v>
          </cell>
          <cell r="AB215">
            <v>6</v>
          </cell>
          <cell r="AC215">
            <v>0</v>
          </cell>
          <cell r="AD215">
            <v>0</v>
          </cell>
          <cell r="AE215">
            <v>1000</v>
          </cell>
          <cell r="AF215">
            <v>0</v>
          </cell>
          <cell r="AG215" t="e">
            <v>#REF!</v>
          </cell>
          <cell r="AH215" t="e">
            <v>#REF!</v>
          </cell>
          <cell r="AI215" t="e">
            <v>#REF!</v>
          </cell>
          <cell r="AJ215">
            <v>0</v>
          </cell>
          <cell r="AK215" t="e">
            <v>#REF!</v>
          </cell>
          <cell r="AL215" t="e">
            <v>#REF!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 t="e">
            <v>#REF!</v>
          </cell>
          <cell r="AR215" t="e">
            <v>#REF!</v>
          </cell>
          <cell r="AS215" t="e">
            <v>#REF!</v>
          </cell>
          <cell r="AT215" t="e">
            <v>#REF!</v>
          </cell>
          <cell r="AU215" t="e">
            <v>#REF!</v>
          </cell>
          <cell r="AV215">
            <v>0</v>
          </cell>
          <cell r="AW215" t="e">
            <v>#REF!</v>
          </cell>
          <cell r="AX215">
            <v>13567</v>
          </cell>
        </row>
        <row r="216">
          <cell r="D216" t="str">
            <v>A807</v>
          </cell>
          <cell r="E216" t="str">
            <v>Nguyễn Văn Lơn</v>
          </cell>
          <cell r="F216" t="str">
            <v>CD</v>
          </cell>
          <cell r="G216" t="str">
            <v>Kỹ thuật</v>
          </cell>
          <cell r="H216" t="str">
            <v>T10/16</v>
          </cell>
          <cell r="I216">
            <v>5</v>
          </cell>
          <cell r="J216">
            <v>0</v>
          </cell>
          <cell r="K216" t="e">
            <v>#REF!</v>
          </cell>
          <cell r="L216">
            <v>5390</v>
          </cell>
          <cell r="M216">
            <v>1610</v>
          </cell>
          <cell r="N216">
            <v>12</v>
          </cell>
          <cell r="O216">
            <v>2</v>
          </cell>
          <cell r="P216">
            <v>95</v>
          </cell>
          <cell r="Q216">
            <v>23</v>
          </cell>
          <cell r="R216">
            <v>132</v>
          </cell>
          <cell r="S216">
            <v>32</v>
          </cell>
          <cell r="T216">
            <v>400</v>
          </cell>
          <cell r="U216">
            <v>150</v>
          </cell>
          <cell r="V216">
            <v>0</v>
          </cell>
          <cell r="W216">
            <v>41611</v>
          </cell>
          <cell r="X216">
            <v>42065</v>
          </cell>
          <cell r="Y216">
            <v>83676</v>
          </cell>
          <cell r="Z216">
            <v>7000</v>
          </cell>
          <cell r="AA216">
            <v>1</v>
          </cell>
          <cell r="AB216">
            <v>7</v>
          </cell>
          <cell r="AC216">
            <v>0</v>
          </cell>
          <cell r="AD216">
            <v>0</v>
          </cell>
          <cell r="AE216">
            <v>1</v>
          </cell>
          <cell r="AF216">
            <v>0</v>
          </cell>
          <cell r="AG216" t="e">
            <v>#REF!</v>
          </cell>
          <cell r="AH216" t="e">
            <v>#REF!</v>
          </cell>
          <cell r="AI216" t="e">
            <v>#REF!</v>
          </cell>
          <cell r="AJ216">
            <v>0</v>
          </cell>
          <cell r="AK216" t="e">
            <v>#REF!</v>
          </cell>
          <cell r="AL216" t="e">
            <v>#REF!</v>
          </cell>
          <cell r="AM216">
            <v>1</v>
          </cell>
          <cell r="AN216">
            <v>0</v>
          </cell>
          <cell r="AO216">
            <v>0</v>
          </cell>
          <cell r="AP216">
            <v>0</v>
          </cell>
          <cell r="AQ216" t="e">
            <v>#REF!</v>
          </cell>
          <cell r="AR216" t="e">
            <v>#REF!</v>
          </cell>
          <cell r="AS216" t="e">
            <v>#REF!</v>
          </cell>
          <cell r="AT216" t="e">
            <v>#REF!</v>
          </cell>
          <cell r="AU216" t="e">
            <v>#REF!</v>
          </cell>
          <cell r="AV216">
            <v>0</v>
          </cell>
          <cell r="AW216" t="e">
            <v>#REF!</v>
          </cell>
          <cell r="AX216">
            <v>35648</v>
          </cell>
        </row>
        <row r="217">
          <cell r="D217" t="str">
            <v>A808</v>
          </cell>
          <cell r="E217" t="str">
            <v>Nguyễn Thanh Nam</v>
          </cell>
          <cell r="F217" t="str">
            <v>CI.1</v>
          </cell>
          <cell r="G217" t="str">
            <v>Công Nhân</v>
          </cell>
          <cell r="H217" t="str">
            <v>T10/16</v>
          </cell>
          <cell r="I217">
            <v>5</v>
          </cell>
          <cell r="J217">
            <v>0</v>
          </cell>
          <cell r="K217" t="e">
            <v>#REF!</v>
          </cell>
          <cell r="L217">
            <v>3500</v>
          </cell>
          <cell r="M217">
            <v>200</v>
          </cell>
          <cell r="N217">
            <v>2</v>
          </cell>
          <cell r="O217">
            <v>1</v>
          </cell>
          <cell r="P217">
            <v>109.5</v>
          </cell>
          <cell r="Q217">
            <v>48</v>
          </cell>
          <cell r="R217">
            <v>160.5</v>
          </cell>
          <cell r="S217">
            <v>48</v>
          </cell>
          <cell r="T217">
            <v>384</v>
          </cell>
          <cell r="U217">
            <v>140</v>
          </cell>
          <cell r="V217">
            <v>0</v>
          </cell>
          <cell r="W217">
            <v>26496</v>
          </cell>
          <cell r="X217">
            <v>21583</v>
          </cell>
          <cell r="Y217">
            <v>48079</v>
          </cell>
          <cell r="Z217">
            <v>3700</v>
          </cell>
          <cell r="AA217">
            <v>18</v>
          </cell>
          <cell r="AB217">
            <v>0.5</v>
          </cell>
          <cell r="AC217">
            <v>0</v>
          </cell>
          <cell r="AD217">
            <v>0</v>
          </cell>
          <cell r="AE217">
            <v>1000.5</v>
          </cell>
          <cell r="AF217">
            <v>0</v>
          </cell>
          <cell r="AG217" t="e">
            <v>#REF!</v>
          </cell>
          <cell r="AH217" t="e">
            <v>#REF!</v>
          </cell>
          <cell r="AI217" t="e">
            <v>#REF!</v>
          </cell>
          <cell r="AJ217">
            <v>0</v>
          </cell>
          <cell r="AK217" t="e">
            <v>#REF!</v>
          </cell>
          <cell r="AL217" t="e">
            <v>#REF!</v>
          </cell>
          <cell r="AM217">
            <v>0.5</v>
          </cell>
          <cell r="AN217">
            <v>0</v>
          </cell>
          <cell r="AO217">
            <v>0</v>
          </cell>
          <cell r="AP217">
            <v>0</v>
          </cell>
          <cell r="AQ217" t="e">
            <v>#REF!</v>
          </cell>
          <cell r="AR217" t="e">
            <v>#REF!</v>
          </cell>
          <cell r="AS217" t="e">
            <v>#REF!</v>
          </cell>
          <cell r="AT217" t="e">
            <v>#REF!</v>
          </cell>
          <cell r="AU217" t="e">
            <v>#REF!</v>
          </cell>
          <cell r="AV217">
            <v>0</v>
          </cell>
          <cell r="AW217" t="e">
            <v>#REF!</v>
          </cell>
          <cell r="AX217">
            <v>17952</v>
          </cell>
        </row>
        <row r="218">
          <cell r="D218" t="str">
            <v>A809</v>
          </cell>
          <cell r="E218" t="str">
            <v>Phạm Đình Tấn Phát</v>
          </cell>
          <cell r="F218" t="str">
            <v>CII.1</v>
          </cell>
          <cell r="G218" t="str">
            <v>Kỹ thuật</v>
          </cell>
          <cell r="H218" t="str">
            <v>T10/16</v>
          </cell>
          <cell r="I218">
            <v>5</v>
          </cell>
          <cell r="J218">
            <v>0</v>
          </cell>
          <cell r="K218" t="e">
            <v>#REF!</v>
          </cell>
          <cell r="L218">
            <v>3800</v>
          </cell>
          <cell r="M218">
            <v>2700</v>
          </cell>
          <cell r="N218">
            <v>1</v>
          </cell>
          <cell r="O218">
            <v>1</v>
          </cell>
          <cell r="P218">
            <v>95</v>
          </cell>
          <cell r="Q218">
            <v>36</v>
          </cell>
          <cell r="R218">
            <v>133</v>
          </cell>
          <cell r="S218">
            <v>48</v>
          </cell>
          <cell r="T218">
            <v>304</v>
          </cell>
          <cell r="U218">
            <v>150</v>
          </cell>
          <cell r="V218">
            <v>0</v>
          </cell>
          <cell r="W218">
            <v>38880</v>
          </cell>
          <cell r="X218">
            <v>34005</v>
          </cell>
          <cell r="Y218">
            <v>72885</v>
          </cell>
          <cell r="Z218">
            <v>6500</v>
          </cell>
          <cell r="AA218">
            <v>17</v>
          </cell>
          <cell r="AB218">
            <v>4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 t="e">
            <v>#REF!</v>
          </cell>
          <cell r="AH218" t="e">
            <v>#REF!</v>
          </cell>
          <cell r="AI218" t="e">
            <v>#REF!</v>
          </cell>
          <cell r="AJ218">
            <v>0</v>
          </cell>
          <cell r="AK218" t="e">
            <v>#REF!</v>
          </cell>
          <cell r="AL218" t="e">
            <v>#REF!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 t="e">
            <v>#REF!</v>
          </cell>
          <cell r="AR218" t="e">
            <v>#REF!</v>
          </cell>
          <cell r="AS218" t="e">
            <v>#REF!</v>
          </cell>
          <cell r="AT218" t="e">
            <v>#REF!</v>
          </cell>
          <cell r="AU218" t="e">
            <v>#REF!</v>
          </cell>
          <cell r="AV218">
            <v>0</v>
          </cell>
          <cell r="AW218" t="e">
            <v>#REF!</v>
          </cell>
          <cell r="AX218">
            <v>27324</v>
          </cell>
        </row>
        <row r="219">
          <cell r="D219" t="str">
            <v>A815</v>
          </cell>
          <cell r="E219" t="str">
            <v>Nguyễn Tấn Vinh</v>
          </cell>
          <cell r="F219" t="str">
            <v>XLN</v>
          </cell>
          <cell r="G219" t="str">
            <v>nhân viên</v>
          </cell>
          <cell r="H219" t="str">
            <v>T10/16</v>
          </cell>
          <cell r="I219">
            <v>5</v>
          </cell>
          <cell r="J219">
            <v>0</v>
          </cell>
          <cell r="K219" t="e">
            <v>#REF!</v>
          </cell>
          <cell r="L219">
            <v>4200</v>
          </cell>
          <cell r="M219">
            <v>2800</v>
          </cell>
          <cell r="N219">
            <v>0</v>
          </cell>
          <cell r="O219">
            <v>1</v>
          </cell>
          <cell r="P219">
            <v>20</v>
          </cell>
          <cell r="Q219">
            <v>0</v>
          </cell>
          <cell r="R219">
            <v>21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7000</v>
          </cell>
          <cell r="X219">
            <v>0</v>
          </cell>
          <cell r="Y219">
            <v>7000</v>
          </cell>
          <cell r="Z219">
            <v>7000</v>
          </cell>
          <cell r="AA219">
            <v>0</v>
          </cell>
          <cell r="AB219">
            <v>19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 t="e">
            <v>#REF!</v>
          </cell>
          <cell r="AH219" t="e">
            <v>#REF!</v>
          </cell>
          <cell r="AI219" t="e">
            <v>#REF!</v>
          </cell>
          <cell r="AJ219">
            <v>0</v>
          </cell>
          <cell r="AK219" t="e">
            <v>#REF!</v>
          </cell>
          <cell r="AL219" t="e">
            <v>#REF!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 t="e">
            <v>#REF!</v>
          </cell>
          <cell r="AR219" t="e">
            <v>#REF!</v>
          </cell>
          <cell r="AS219" t="e">
            <v>#REF!</v>
          </cell>
          <cell r="AT219" t="e">
            <v>#REF!</v>
          </cell>
          <cell r="AU219" t="e">
            <v>#REF!</v>
          </cell>
          <cell r="AV219">
            <v>0</v>
          </cell>
          <cell r="AW219" t="e">
            <v>#REF!</v>
          </cell>
          <cell r="AX219">
            <v>0</v>
          </cell>
        </row>
        <row r="220">
          <cell r="D220" t="str">
            <v>A817</v>
          </cell>
          <cell r="E220" t="str">
            <v>Nguyễn Hùng Ngọc</v>
          </cell>
          <cell r="F220" t="str">
            <v>CII.3</v>
          </cell>
          <cell r="G220" t="str">
            <v>Công nhân</v>
          </cell>
          <cell r="H220" t="str">
            <v>T10/16</v>
          </cell>
          <cell r="I220">
            <v>5</v>
          </cell>
          <cell r="J220">
            <v>0</v>
          </cell>
          <cell r="K220" t="e">
            <v>#REF!</v>
          </cell>
          <cell r="L220">
            <v>3500</v>
          </cell>
          <cell r="M220">
            <v>200</v>
          </cell>
          <cell r="N220">
            <v>0</v>
          </cell>
          <cell r="O220">
            <v>1</v>
          </cell>
          <cell r="P220">
            <v>78</v>
          </cell>
          <cell r="Q220">
            <v>42</v>
          </cell>
          <cell r="R220">
            <v>121</v>
          </cell>
          <cell r="S220">
            <v>64</v>
          </cell>
          <cell r="T220">
            <v>224</v>
          </cell>
          <cell r="U220">
            <v>70</v>
          </cell>
          <cell r="V220">
            <v>0</v>
          </cell>
          <cell r="W220">
            <v>19788</v>
          </cell>
          <cell r="X220">
            <v>12916</v>
          </cell>
          <cell r="Y220">
            <v>32704</v>
          </cell>
          <cell r="Z220">
            <v>3700</v>
          </cell>
          <cell r="AA220">
            <v>14</v>
          </cell>
          <cell r="AB220">
            <v>7</v>
          </cell>
          <cell r="AC220">
            <v>0</v>
          </cell>
          <cell r="AD220">
            <v>0</v>
          </cell>
          <cell r="AE220">
            <v>1000</v>
          </cell>
          <cell r="AF220">
            <v>0</v>
          </cell>
          <cell r="AG220" t="e">
            <v>#REF!</v>
          </cell>
          <cell r="AH220" t="e">
            <v>#REF!</v>
          </cell>
          <cell r="AI220" t="e">
            <v>#REF!</v>
          </cell>
          <cell r="AJ220">
            <v>0</v>
          </cell>
          <cell r="AK220" t="e">
            <v>#REF!</v>
          </cell>
          <cell r="AL220" t="e">
            <v>#REF!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 t="e">
            <v>#REF!</v>
          </cell>
          <cell r="AR220" t="e">
            <v>#REF!</v>
          </cell>
          <cell r="AS220" t="e">
            <v>#REF!</v>
          </cell>
          <cell r="AT220" t="e">
            <v>#REF!</v>
          </cell>
          <cell r="AU220" t="e">
            <v>#REF!</v>
          </cell>
          <cell r="AV220">
            <v>0</v>
          </cell>
          <cell r="AW220" t="e">
            <v>#REF!</v>
          </cell>
          <cell r="AX220">
            <v>10072</v>
          </cell>
        </row>
        <row r="221">
          <cell r="D221" t="str">
            <v>A821</v>
          </cell>
          <cell r="E221" t="str">
            <v>Nguyễn Tuấn Vũ</v>
          </cell>
          <cell r="F221" t="str">
            <v>KHUON</v>
          </cell>
          <cell r="G221" t="str">
            <v>Kỹ thuật</v>
          </cell>
          <cell r="H221" t="str">
            <v>T11/16</v>
          </cell>
          <cell r="I221">
            <v>4</v>
          </cell>
          <cell r="J221">
            <v>0</v>
          </cell>
          <cell r="K221" t="e">
            <v>#REF!</v>
          </cell>
          <cell r="L221">
            <v>4000</v>
          </cell>
          <cell r="M221">
            <v>1000</v>
          </cell>
          <cell r="N221">
            <v>0</v>
          </cell>
          <cell r="O221">
            <v>1</v>
          </cell>
          <cell r="P221">
            <v>52</v>
          </cell>
          <cell r="Q221">
            <v>44</v>
          </cell>
          <cell r="R221">
            <v>97</v>
          </cell>
          <cell r="S221">
            <v>48</v>
          </cell>
          <cell r="T221">
            <v>112</v>
          </cell>
          <cell r="U221">
            <v>150</v>
          </cell>
          <cell r="V221">
            <v>0</v>
          </cell>
          <cell r="W221">
            <v>20852</v>
          </cell>
          <cell r="X221">
            <v>17269</v>
          </cell>
          <cell r="Y221">
            <v>38121</v>
          </cell>
          <cell r="Z221">
            <v>5000</v>
          </cell>
          <cell r="AA221">
            <v>7</v>
          </cell>
          <cell r="AB221">
            <v>13</v>
          </cell>
          <cell r="AC221">
            <v>0</v>
          </cell>
          <cell r="AD221">
            <v>0</v>
          </cell>
          <cell r="AE221">
            <v>1</v>
          </cell>
          <cell r="AF221">
            <v>0</v>
          </cell>
          <cell r="AG221" t="e">
            <v>#REF!</v>
          </cell>
          <cell r="AH221" t="e">
            <v>#REF!</v>
          </cell>
          <cell r="AI221" t="e">
            <v>#REF!</v>
          </cell>
          <cell r="AJ221">
            <v>0</v>
          </cell>
          <cell r="AK221" t="e">
            <v>#REF!</v>
          </cell>
          <cell r="AL221" t="e">
            <v>#REF!</v>
          </cell>
          <cell r="AM221">
            <v>1</v>
          </cell>
          <cell r="AN221">
            <v>0</v>
          </cell>
          <cell r="AO221">
            <v>0</v>
          </cell>
          <cell r="AP221">
            <v>0</v>
          </cell>
          <cell r="AQ221" t="e">
            <v>#REF!</v>
          </cell>
          <cell r="AR221" t="e">
            <v>#REF!</v>
          </cell>
          <cell r="AS221" t="e">
            <v>#REF!</v>
          </cell>
          <cell r="AT221" t="e">
            <v>#REF!</v>
          </cell>
          <cell r="AU221" t="e">
            <v>#REF!</v>
          </cell>
          <cell r="AV221">
            <v>0</v>
          </cell>
          <cell r="AW221" t="e">
            <v>#REF!</v>
          </cell>
          <cell r="AX221">
            <v>12130</v>
          </cell>
        </row>
        <row r="222">
          <cell r="D222" t="str">
            <v>A823</v>
          </cell>
          <cell r="E222" t="str">
            <v>Kiều Thị Hường</v>
          </cell>
          <cell r="F222" t="str">
            <v>TN</v>
          </cell>
          <cell r="G222" t="str">
            <v>NV thí nghiệm</v>
          </cell>
          <cell r="H222" t="str">
            <v>T11/16</v>
          </cell>
          <cell r="I222">
            <v>4</v>
          </cell>
          <cell r="J222">
            <v>0</v>
          </cell>
          <cell r="K222" t="e">
            <v>#REF!</v>
          </cell>
          <cell r="L222">
            <v>4000</v>
          </cell>
          <cell r="M222">
            <v>1000</v>
          </cell>
          <cell r="N222">
            <v>0</v>
          </cell>
          <cell r="O222">
            <v>1</v>
          </cell>
          <cell r="P222">
            <v>22</v>
          </cell>
          <cell r="Q222">
            <v>0</v>
          </cell>
          <cell r="R222">
            <v>23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5481</v>
          </cell>
          <cell r="X222">
            <v>0</v>
          </cell>
          <cell r="Y222">
            <v>5481</v>
          </cell>
          <cell r="Z222">
            <v>5000</v>
          </cell>
          <cell r="AA222">
            <v>0</v>
          </cell>
          <cell r="AB222">
            <v>21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 t="e">
            <v>#REF!</v>
          </cell>
          <cell r="AH222" t="e">
            <v>#REF!</v>
          </cell>
          <cell r="AI222" t="e">
            <v>#REF!</v>
          </cell>
          <cell r="AJ222">
            <v>4</v>
          </cell>
          <cell r="AK222" t="e">
            <v>#REF!</v>
          </cell>
          <cell r="AL222" t="e">
            <v>#REF!</v>
          </cell>
          <cell r="AM222">
            <v>0</v>
          </cell>
          <cell r="AN222">
            <v>0</v>
          </cell>
          <cell r="AO222">
            <v>0</v>
          </cell>
          <cell r="AP222">
            <v>4</v>
          </cell>
          <cell r="AQ222" t="e">
            <v>#REF!</v>
          </cell>
          <cell r="AR222" t="e">
            <v>#REF!</v>
          </cell>
          <cell r="AS222" t="e">
            <v>#REF!</v>
          </cell>
          <cell r="AT222" t="e">
            <v>#REF!</v>
          </cell>
          <cell r="AU222" t="e">
            <v>#REF!</v>
          </cell>
          <cell r="AV222">
            <v>0</v>
          </cell>
          <cell r="AW222" t="e">
            <v>#REF!</v>
          </cell>
          <cell r="AX222">
            <v>0</v>
          </cell>
        </row>
        <row r="223">
          <cell r="D223" t="str">
            <v>A824</v>
          </cell>
          <cell r="E223" t="str">
            <v>Nguyễn Trọng Thông</v>
          </cell>
          <cell r="F223" t="str">
            <v>CD</v>
          </cell>
          <cell r="G223" t="str">
            <v>Lập trình PLC</v>
          </cell>
          <cell r="H223" t="str">
            <v>T12/16</v>
          </cell>
          <cell r="I223">
            <v>3</v>
          </cell>
          <cell r="J223">
            <v>0</v>
          </cell>
          <cell r="K223" t="e">
            <v>#REF!</v>
          </cell>
          <cell r="L223">
            <v>5390</v>
          </cell>
          <cell r="M223">
            <v>4610</v>
          </cell>
          <cell r="N223">
            <v>0</v>
          </cell>
          <cell r="O223">
            <v>1</v>
          </cell>
          <cell r="P223">
            <v>74.5</v>
          </cell>
          <cell r="Q223">
            <v>35.5</v>
          </cell>
          <cell r="R223">
            <v>111</v>
          </cell>
          <cell r="S223">
            <v>0</v>
          </cell>
          <cell r="T223">
            <v>80</v>
          </cell>
          <cell r="U223">
            <v>300</v>
          </cell>
          <cell r="V223">
            <v>0</v>
          </cell>
          <cell r="W223">
            <v>49389</v>
          </cell>
          <cell r="X223">
            <v>49074</v>
          </cell>
          <cell r="Y223">
            <v>98463</v>
          </cell>
          <cell r="Z223">
            <v>10000</v>
          </cell>
          <cell r="AA223">
            <v>5</v>
          </cell>
          <cell r="AB223">
            <v>17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 t="e">
            <v>#REF!</v>
          </cell>
          <cell r="AH223" t="e">
            <v>#REF!</v>
          </cell>
          <cell r="AI223" t="e">
            <v>#REF!</v>
          </cell>
          <cell r="AJ223">
            <v>0</v>
          </cell>
          <cell r="AK223" t="e">
            <v>#REF!</v>
          </cell>
          <cell r="AL223" t="e">
            <v>#REF!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 t="e">
            <v>#REF!</v>
          </cell>
          <cell r="AR223" t="e">
            <v>#REF!</v>
          </cell>
          <cell r="AS223" t="e">
            <v>#REF!</v>
          </cell>
          <cell r="AT223" t="e">
            <v>#REF!</v>
          </cell>
          <cell r="AU223" t="e">
            <v>#REF!</v>
          </cell>
          <cell r="AV223">
            <v>0</v>
          </cell>
          <cell r="AW223" t="e">
            <v>#REF!</v>
          </cell>
          <cell r="AX223">
            <v>35185</v>
          </cell>
        </row>
        <row r="224">
          <cell r="D224" t="str">
            <v>A828</v>
          </cell>
          <cell r="E224" t="str">
            <v>Hồ Thái Hưng</v>
          </cell>
          <cell r="F224" t="str">
            <v>GA</v>
          </cell>
          <cell r="G224" t="str">
            <v xml:space="preserve">công nhân </v>
          </cell>
          <cell r="H224" t="str">
            <v>T2/17</v>
          </cell>
          <cell r="I224">
            <v>1</v>
          </cell>
          <cell r="J224">
            <v>0</v>
          </cell>
          <cell r="K224" t="e">
            <v>#REF!</v>
          </cell>
          <cell r="L224">
            <v>3300</v>
          </cell>
          <cell r="M224">
            <v>0</v>
          </cell>
          <cell r="N224">
            <v>0</v>
          </cell>
          <cell r="O224">
            <v>0</v>
          </cell>
          <cell r="P224">
            <v>61</v>
          </cell>
          <cell r="Q224">
            <v>0</v>
          </cell>
          <cell r="R224">
            <v>61</v>
          </cell>
          <cell r="S224">
            <v>0</v>
          </cell>
          <cell r="T224">
            <v>144</v>
          </cell>
          <cell r="U224">
            <v>0</v>
          </cell>
          <cell r="V224">
            <v>0</v>
          </cell>
          <cell r="W224">
            <v>9692</v>
          </cell>
          <cell r="X224">
            <v>4400</v>
          </cell>
          <cell r="Y224">
            <v>14092</v>
          </cell>
          <cell r="Z224">
            <v>3300</v>
          </cell>
          <cell r="AA224">
            <v>9</v>
          </cell>
          <cell r="AB224">
            <v>4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 t="e">
            <v>#REF!</v>
          </cell>
          <cell r="AH224" t="e">
            <v>#REF!</v>
          </cell>
          <cell r="AI224" t="e">
            <v>#REF!</v>
          </cell>
          <cell r="AJ224">
            <v>0</v>
          </cell>
          <cell r="AK224" t="e">
            <v>#REF!</v>
          </cell>
          <cell r="AL224" t="e">
            <v>#REF!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 t="e">
            <v>#REF!</v>
          </cell>
          <cell r="AR224" t="e">
            <v>#REF!</v>
          </cell>
          <cell r="AS224" t="e">
            <v>#REF!</v>
          </cell>
          <cell r="AT224" t="e">
            <v>#REF!</v>
          </cell>
          <cell r="AU224" t="e">
            <v>#REF!</v>
          </cell>
          <cell r="AV224">
            <v>0</v>
          </cell>
          <cell r="AW224" t="e">
            <v>#REF!</v>
          </cell>
          <cell r="AX224">
            <v>4400</v>
          </cell>
        </row>
        <row r="225">
          <cell r="D225" t="str">
            <v>A829</v>
          </cell>
          <cell r="E225" t="str">
            <v>Võ Thị Ngọc Giàu</v>
          </cell>
          <cell r="F225" t="str">
            <v>QCX</v>
          </cell>
          <cell r="G225" t="str">
            <v xml:space="preserve">công nhân </v>
          </cell>
          <cell r="H225" t="str">
            <v>T2/17</v>
          </cell>
          <cell r="I225">
            <v>1</v>
          </cell>
          <cell r="J225">
            <v>0</v>
          </cell>
          <cell r="K225" t="e">
            <v>#REF!</v>
          </cell>
          <cell r="L225">
            <v>3300</v>
          </cell>
          <cell r="M225">
            <v>0</v>
          </cell>
          <cell r="N225">
            <v>0</v>
          </cell>
          <cell r="O225">
            <v>0</v>
          </cell>
          <cell r="P225">
            <v>13</v>
          </cell>
          <cell r="Q225">
            <v>0</v>
          </cell>
          <cell r="R225">
            <v>13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2066</v>
          </cell>
          <cell r="X225">
            <v>0</v>
          </cell>
          <cell r="Y225">
            <v>2066</v>
          </cell>
          <cell r="Z225">
            <v>3300</v>
          </cell>
          <cell r="AA225">
            <v>0</v>
          </cell>
          <cell r="AB225">
            <v>13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 t="e">
            <v>#REF!</v>
          </cell>
          <cell r="AH225" t="e">
            <v>#REF!</v>
          </cell>
          <cell r="AI225" t="e">
            <v>#REF!</v>
          </cell>
          <cell r="AJ225">
            <v>0</v>
          </cell>
          <cell r="AK225" t="e">
            <v>#REF!</v>
          </cell>
          <cell r="AL225" t="e">
            <v>#REF!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 t="e">
            <v>#REF!</v>
          </cell>
          <cell r="AR225" t="e">
            <v>#REF!</v>
          </cell>
          <cell r="AS225" t="e">
            <v>#REF!</v>
          </cell>
          <cell r="AT225" t="e">
            <v>#REF!</v>
          </cell>
          <cell r="AU225" t="e">
            <v>#REF!</v>
          </cell>
          <cell r="AV225">
            <v>0</v>
          </cell>
          <cell r="AW225" t="e">
            <v>#REF!</v>
          </cell>
          <cell r="AX225">
            <v>0</v>
          </cell>
        </row>
        <row r="226">
          <cell r="D226" t="str">
            <v>A831</v>
          </cell>
          <cell r="E226" t="str">
            <v>Trần Phước Dư</v>
          </cell>
          <cell r="F226" t="str">
            <v>CII.3</v>
          </cell>
          <cell r="G226" t="str">
            <v>công nhân</v>
          </cell>
          <cell r="H226" t="str">
            <v>T2/17</v>
          </cell>
          <cell r="I226">
            <v>1</v>
          </cell>
          <cell r="J226">
            <v>0</v>
          </cell>
          <cell r="K226" t="e">
            <v>#REF!</v>
          </cell>
          <cell r="L226">
            <v>3300</v>
          </cell>
          <cell r="M226">
            <v>200</v>
          </cell>
          <cell r="N226">
            <v>0</v>
          </cell>
          <cell r="O226">
            <v>0</v>
          </cell>
          <cell r="P226">
            <v>44</v>
          </cell>
          <cell r="Q226">
            <v>24</v>
          </cell>
          <cell r="R226">
            <v>68</v>
          </cell>
          <cell r="S226">
            <v>32</v>
          </cell>
          <cell r="T226">
            <v>112</v>
          </cell>
          <cell r="U226">
            <v>0</v>
          </cell>
          <cell r="V226">
            <v>0</v>
          </cell>
          <cell r="W226">
            <v>10526</v>
          </cell>
          <cell r="X226">
            <v>4407</v>
          </cell>
          <cell r="Y226">
            <v>14933</v>
          </cell>
          <cell r="Z226">
            <v>3500</v>
          </cell>
          <cell r="AA226">
            <v>7</v>
          </cell>
          <cell r="AB226">
            <v>5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 t="e">
            <v>#REF!</v>
          </cell>
          <cell r="AH226" t="e">
            <v>#REF!</v>
          </cell>
          <cell r="AI226" t="e">
            <v>#REF!</v>
          </cell>
          <cell r="AJ226">
            <v>0</v>
          </cell>
          <cell r="AK226" t="e">
            <v>#REF!</v>
          </cell>
          <cell r="AL226" t="e">
            <v>#REF!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 t="e">
            <v>#REF!</v>
          </cell>
          <cell r="AR226" t="e">
            <v>#REF!</v>
          </cell>
          <cell r="AS226" t="e">
            <v>#REF!</v>
          </cell>
          <cell r="AT226" t="e">
            <v>#REF!</v>
          </cell>
          <cell r="AU226" t="e">
            <v>#REF!</v>
          </cell>
          <cell r="AV226">
            <v>0</v>
          </cell>
          <cell r="AW226" t="e">
            <v>#REF!</v>
          </cell>
          <cell r="AX226">
            <v>3630</v>
          </cell>
        </row>
        <row r="227">
          <cell r="D227" t="str">
            <v>A832</v>
          </cell>
          <cell r="E227" t="str">
            <v>Hoàng Văn Định</v>
          </cell>
          <cell r="F227" t="str">
            <v>CII.3</v>
          </cell>
          <cell r="G227" t="str">
            <v>công nhân</v>
          </cell>
          <cell r="H227" t="str">
            <v>T2/17</v>
          </cell>
          <cell r="I227">
            <v>1</v>
          </cell>
          <cell r="J227">
            <v>0</v>
          </cell>
          <cell r="K227" t="e">
            <v>#REF!</v>
          </cell>
          <cell r="L227">
            <v>3300</v>
          </cell>
          <cell r="M227">
            <v>0</v>
          </cell>
          <cell r="N227">
            <v>0</v>
          </cell>
          <cell r="O227">
            <v>0</v>
          </cell>
          <cell r="P227">
            <v>51</v>
          </cell>
          <cell r="Q227">
            <v>24</v>
          </cell>
          <cell r="R227">
            <v>75</v>
          </cell>
          <cell r="S227">
            <v>32</v>
          </cell>
          <cell r="T227">
            <v>160</v>
          </cell>
          <cell r="U227">
            <v>0</v>
          </cell>
          <cell r="V227">
            <v>0</v>
          </cell>
          <cell r="W227">
            <v>11037</v>
          </cell>
          <cell r="X227">
            <v>5622</v>
          </cell>
          <cell r="Y227">
            <v>16659</v>
          </cell>
          <cell r="Z227">
            <v>3300</v>
          </cell>
          <cell r="AA227">
            <v>10</v>
          </cell>
          <cell r="AB227">
            <v>1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 t="e">
            <v>#REF!</v>
          </cell>
          <cell r="AH227" t="e">
            <v>#REF!</v>
          </cell>
          <cell r="AI227" t="e">
            <v>#REF!</v>
          </cell>
          <cell r="AJ227">
            <v>0</v>
          </cell>
          <cell r="AK227" t="e">
            <v>#REF!</v>
          </cell>
          <cell r="AL227" t="e">
            <v>#REF!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 t="e">
            <v>#REF!</v>
          </cell>
          <cell r="AR227" t="e">
            <v>#REF!</v>
          </cell>
          <cell r="AS227" t="e">
            <v>#REF!</v>
          </cell>
          <cell r="AT227" t="e">
            <v>#REF!</v>
          </cell>
          <cell r="AU227" t="e">
            <v>#REF!</v>
          </cell>
          <cell r="AV227">
            <v>0</v>
          </cell>
          <cell r="AW227" t="e">
            <v>#REF!</v>
          </cell>
          <cell r="AX227">
            <v>4889</v>
          </cell>
        </row>
        <row r="228">
          <cell r="D228" t="str">
            <v>A833</v>
          </cell>
          <cell r="E228" t="str">
            <v>Nguyễn Trúc Muội</v>
          </cell>
          <cell r="F228" t="str">
            <v>CII.3</v>
          </cell>
          <cell r="G228">
            <v>4889</v>
          </cell>
          <cell r="H228" t="str">
            <v>T2/17</v>
          </cell>
          <cell r="I228">
            <v>1</v>
          </cell>
          <cell r="J228">
            <v>0</v>
          </cell>
          <cell r="K228">
            <v>0</v>
          </cell>
          <cell r="L228">
            <v>938830</v>
          </cell>
          <cell r="M228">
            <v>591053.28968518495</v>
          </cell>
          <cell r="N228">
            <v>903</v>
          </cell>
          <cell r="O228">
            <v>385</v>
          </cell>
          <cell r="P228">
            <v>17865</v>
          </cell>
          <cell r="Q228">
            <v>4620.3</v>
          </cell>
          <cell r="R228">
            <v>23773.3</v>
          </cell>
          <cell r="S228">
            <v>5792</v>
          </cell>
          <cell r="T228">
            <v>58840</v>
          </cell>
          <cell r="U228">
            <v>23190</v>
          </cell>
          <cell r="V228">
            <v>0</v>
          </cell>
          <cell r="W228">
            <v>6095846</v>
          </cell>
          <cell r="X228">
            <v>5062089</v>
          </cell>
          <cell r="Y228">
            <v>11157935</v>
          </cell>
          <cell r="Z228">
            <v>1529915.1396851854</v>
          </cell>
          <cell r="AA228">
            <v>1819</v>
          </cell>
          <cell r="AB228">
            <v>1927</v>
          </cell>
          <cell r="AC228">
            <v>200</v>
          </cell>
          <cell r="AD228">
            <v>0</v>
          </cell>
          <cell r="AE228">
            <v>255589.5</v>
          </cell>
          <cell r="AF228">
            <v>0</v>
          </cell>
          <cell r="AG228" t="e">
            <v>#REF!</v>
          </cell>
          <cell r="AH228" t="e">
            <v>#REF!</v>
          </cell>
          <cell r="AI228" t="e">
            <v>#REF!</v>
          </cell>
          <cell r="AJ228">
            <v>12195</v>
          </cell>
          <cell r="AK228" t="e">
            <v>#REF!</v>
          </cell>
          <cell r="AL228" t="e">
            <v>#REF!</v>
          </cell>
          <cell r="AM228">
            <v>589.5</v>
          </cell>
          <cell r="AN228">
            <v>0</v>
          </cell>
          <cell r="AO228">
            <v>0</v>
          </cell>
          <cell r="AP228">
            <v>12183</v>
          </cell>
          <cell r="AQ228" t="e">
            <v>#REF!</v>
          </cell>
          <cell r="AR228" t="e">
            <v>#REF!</v>
          </cell>
          <cell r="AS228" t="e">
            <v>#REF!</v>
          </cell>
          <cell r="AT228" t="e">
            <v>#REF!</v>
          </cell>
          <cell r="AU228" t="e">
            <v>#REF!</v>
          </cell>
          <cell r="AV228">
            <v>0</v>
          </cell>
          <cell r="AW228" t="e">
            <v>#REF!</v>
          </cell>
          <cell r="AX228">
            <v>4139296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print"/>
      <sheetName val="now"/>
      <sheetName val="HSLM"/>
      <sheetName val="HSLM (cu)"/>
      <sheetName val="Qua trinh tgia BH"/>
      <sheetName val="NV HDTVU"/>
      <sheetName val="NV HD"/>
      <sheetName val="form HDLD"/>
      <sheetName val="form HDTV"/>
      <sheetName val="form HD thu viec"/>
      <sheetName val="DS TV"/>
      <sheetName val="form QDTV"/>
      <sheetName val="Xac nhan qua trinh lv"/>
      <sheetName val="Tokhai BHXH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A290</v>
          </cell>
          <cell r="C6" t="str">
            <v>NGUYỄN MINH TRIỀU</v>
          </cell>
          <cell r="D6" t="str">
            <v xml:space="preserve">Nam </v>
          </cell>
          <cell r="E6">
            <v>33390</v>
          </cell>
          <cell r="F6" t="str">
            <v>Ninh Thuận</v>
          </cell>
          <cell r="G6" t="str">
            <v>264377940</v>
          </cell>
          <cell r="H6">
            <v>39414</v>
          </cell>
          <cell r="I6" t="str">
            <v>Ninh Thuận</v>
          </cell>
          <cell r="J6" t="str">
            <v>10/12</v>
          </cell>
          <cell r="K6" t="str">
            <v>Tân An, Trí Hải, Ninh Hải, Ninh Thuận</v>
          </cell>
          <cell r="L6" t="str">
            <v>Ninh Thuận</v>
          </cell>
          <cell r="M6" t="str">
            <v>Kinh</v>
          </cell>
          <cell r="N6" t="str">
            <v>Việt Nam</v>
          </cell>
          <cell r="O6" t="str">
            <v>Ninh Thuận</v>
          </cell>
          <cell r="P6">
            <v>37987</v>
          </cell>
          <cell r="Q6">
            <v>0</v>
          </cell>
          <cell r="R6">
            <v>0</v>
          </cell>
          <cell r="S6" t="str">
            <v>công nhân</v>
          </cell>
          <cell r="T6">
            <v>1900000</v>
          </cell>
          <cell r="W6">
            <v>500000</v>
          </cell>
          <cell r="AB6">
            <v>25000</v>
          </cell>
          <cell r="AC6" t="str">
            <v>Hợp đồng thời vụ</v>
          </cell>
          <cell r="AD6" t="str">
            <v>Theo sự phân công, điều động của quản lý trực tiếp và Ban Giám Đốc công ty</v>
          </cell>
          <cell r="AE6">
            <v>41276</v>
          </cell>
          <cell r="AF6">
            <v>41335</v>
          </cell>
          <cell r="AG6">
            <v>1</v>
          </cell>
          <cell r="AH6">
            <v>3</v>
          </cell>
          <cell r="AI6" t="str">
            <v>Theo sự phân công, điều động của quản lý trực tiếp và Ban Giám Đốc công ty</v>
          </cell>
          <cell r="AJ6" t="str">
            <v>HDDTV2013.01</v>
          </cell>
          <cell r="AK6">
            <v>2</v>
          </cell>
          <cell r="AL6">
            <v>41336</v>
          </cell>
          <cell r="AM6">
            <v>41428</v>
          </cell>
          <cell r="AO6" t="str">
            <v>XK</v>
          </cell>
          <cell r="AP6">
            <v>2004</v>
          </cell>
          <cell r="AQ6">
            <v>40983</v>
          </cell>
          <cell r="AR6" t="e">
            <v>#N/A</v>
          </cell>
        </row>
        <row r="7">
          <cell r="B7" t="str">
            <v>A328</v>
          </cell>
          <cell r="C7" t="str">
            <v>BÙI THỊ BÉ TƯ</v>
          </cell>
          <cell r="D7" t="str">
            <v>Nữ</v>
          </cell>
          <cell r="E7">
            <v>32487</v>
          </cell>
          <cell r="F7" t="str">
            <v>TPHCM</v>
          </cell>
          <cell r="G7" t="str">
            <v>024195103</v>
          </cell>
          <cell r="H7">
            <v>38092</v>
          </cell>
          <cell r="I7" t="str">
            <v>TPHCM</v>
          </cell>
          <cell r="J7" t="str">
            <v>12/12</v>
          </cell>
          <cell r="K7" t="str">
            <v>110/5B Ấp 4, Xã Hiệp Phước, H. Nhà Bè</v>
          </cell>
          <cell r="L7" t="str">
            <v>TPHCM</v>
          </cell>
          <cell r="M7" t="str">
            <v>Kinh</v>
          </cell>
          <cell r="N7" t="str">
            <v>Việt Nam</v>
          </cell>
          <cell r="O7" t="str">
            <v>TPHCM</v>
          </cell>
          <cell r="P7">
            <v>37987</v>
          </cell>
          <cell r="Q7">
            <v>0</v>
          </cell>
          <cell r="R7">
            <v>0</v>
          </cell>
          <cell r="S7" t="str">
            <v>công nhân</v>
          </cell>
          <cell r="T7">
            <v>1900000</v>
          </cell>
          <cell r="W7">
            <v>500000</v>
          </cell>
          <cell r="AB7">
            <v>25000</v>
          </cell>
          <cell r="AC7" t="str">
            <v>Hợp đồng thời vụ</v>
          </cell>
          <cell r="AD7" t="str">
            <v>Theo sự phân công, điều động của quản lý trực tiếp và Ban Giám Đốc công ty</v>
          </cell>
          <cell r="AE7">
            <v>41306</v>
          </cell>
          <cell r="AF7">
            <v>41365</v>
          </cell>
          <cell r="AG7">
            <v>2</v>
          </cell>
          <cell r="AH7">
            <v>4</v>
          </cell>
          <cell r="AI7" t="str">
            <v>Theo sự phân công, điều động của quản lý trực tiếp và Ban Giám Đốc công ty</v>
          </cell>
          <cell r="AJ7" t="str">
            <v>HDDTV2013.02</v>
          </cell>
          <cell r="AK7">
            <v>2</v>
          </cell>
          <cell r="AO7" t="str">
            <v>Chuyền 3</v>
          </cell>
          <cell r="AP7">
            <v>2004</v>
          </cell>
          <cell r="AQ7">
            <v>41198</v>
          </cell>
          <cell r="AR7" t="e">
            <v>#N/A</v>
          </cell>
        </row>
        <row r="8">
          <cell r="B8" t="str">
            <v>A336</v>
          </cell>
          <cell r="C8" t="str">
            <v>DƯƠNG VĂN MINH THANH</v>
          </cell>
          <cell r="D8" t="str">
            <v xml:space="preserve">Nam </v>
          </cell>
          <cell r="E8">
            <v>34479</v>
          </cell>
          <cell r="F8" t="str">
            <v>TPHCM</v>
          </cell>
          <cell r="G8" t="str">
            <v>024896913</v>
          </cell>
          <cell r="H8">
            <v>40847</v>
          </cell>
          <cell r="I8" t="str">
            <v>TPHCM</v>
          </cell>
          <cell r="J8" t="str">
            <v>12/12</v>
          </cell>
          <cell r="K8" t="str">
            <v>51,Âp1, Xã Long Thới, Nhà Bè</v>
          </cell>
          <cell r="L8" t="str">
            <v>TPHCM</v>
          </cell>
          <cell r="M8" t="str">
            <v xml:space="preserve">Kinh </v>
          </cell>
          <cell r="N8" t="str">
            <v>Việt Nam</v>
          </cell>
          <cell r="O8" t="str">
            <v>TPHCM</v>
          </cell>
          <cell r="P8">
            <v>38384</v>
          </cell>
          <cell r="Q8">
            <v>0</v>
          </cell>
          <cell r="R8">
            <v>0</v>
          </cell>
          <cell r="S8" t="str">
            <v>công nhân</v>
          </cell>
          <cell r="T8">
            <v>1900000</v>
          </cell>
          <cell r="W8">
            <v>500000</v>
          </cell>
          <cell r="AB8">
            <v>25000</v>
          </cell>
          <cell r="AC8" t="str">
            <v>Hợp đồng thời vụ</v>
          </cell>
          <cell r="AD8" t="str">
            <v>Theo sự phân công, điều động của quản lý trực tiếp và Ban Giám Đốc công ty</v>
          </cell>
          <cell r="AE8">
            <v>41276</v>
          </cell>
          <cell r="AF8">
            <v>41335</v>
          </cell>
          <cell r="AG8">
            <v>1</v>
          </cell>
          <cell r="AH8">
            <v>4</v>
          </cell>
          <cell r="AI8" t="str">
            <v>Theo sự phân công, điều động của quản lý trực tiếp và Ban Giám Đốc công ty</v>
          </cell>
          <cell r="AJ8" t="str">
            <v>HDDTV2013.03</v>
          </cell>
          <cell r="AK8">
            <v>2</v>
          </cell>
          <cell r="AL8">
            <v>41336</v>
          </cell>
          <cell r="AM8">
            <v>41428</v>
          </cell>
          <cell r="AO8" t="str">
            <v>QC</v>
          </cell>
          <cell r="AP8">
            <v>2005</v>
          </cell>
          <cell r="AQ8">
            <v>41242</v>
          </cell>
          <cell r="AR8" t="e">
            <v>#N/A</v>
          </cell>
        </row>
        <row r="9">
          <cell r="B9" t="str">
            <v>A333</v>
          </cell>
          <cell r="C9" t="str">
            <v>TRẦN THỊ ÁNH TUYẾT</v>
          </cell>
          <cell r="D9" t="str">
            <v>Nữ</v>
          </cell>
          <cell r="E9">
            <v>29824</v>
          </cell>
          <cell r="F9" t="str">
            <v>TPHCM</v>
          </cell>
          <cell r="G9" t="str">
            <v>023508699</v>
          </cell>
          <cell r="H9">
            <v>35668</v>
          </cell>
          <cell r="I9" t="str">
            <v>TPHCM</v>
          </cell>
          <cell r="J9" t="str">
            <v>9/12</v>
          </cell>
          <cell r="K9" t="str">
            <v>145/7 Ấp 4, Xã Hiệp Phước, Nhà Bè</v>
          </cell>
          <cell r="L9" t="str">
            <v>TPHCM</v>
          </cell>
          <cell r="M9" t="str">
            <v xml:space="preserve">Kinh </v>
          </cell>
          <cell r="N9" t="str">
            <v>Việt Nam</v>
          </cell>
          <cell r="O9" t="str">
            <v>TPHCM</v>
          </cell>
          <cell r="P9">
            <v>38384</v>
          </cell>
          <cell r="Q9">
            <v>0</v>
          </cell>
          <cell r="R9">
            <v>0</v>
          </cell>
          <cell r="S9" t="str">
            <v>công nhân</v>
          </cell>
          <cell r="T9">
            <v>1900000</v>
          </cell>
          <cell r="W9">
            <v>500000</v>
          </cell>
          <cell r="AB9">
            <v>25000</v>
          </cell>
          <cell r="AC9" t="str">
            <v>Hợp đồng thời vụ</v>
          </cell>
          <cell r="AD9" t="str">
            <v>Theo sự phân công, điều động của quản lý trực tiếp và Ban Giám Đốc công ty</v>
          </cell>
          <cell r="AE9">
            <v>41276</v>
          </cell>
          <cell r="AF9">
            <v>41335</v>
          </cell>
          <cell r="AG9">
            <v>1</v>
          </cell>
          <cell r="AH9">
            <v>4</v>
          </cell>
          <cell r="AI9" t="str">
            <v>Theo sự phân công, điều động của quản lý trực tiếp và Ban Giám Đốc công ty</v>
          </cell>
          <cell r="AJ9" t="str">
            <v>HDDTV2013.04</v>
          </cell>
          <cell r="AK9">
            <v>2</v>
          </cell>
          <cell r="AL9">
            <v>41336</v>
          </cell>
          <cell r="AM9">
            <v>41428</v>
          </cell>
          <cell r="AO9" t="str">
            <v>chuyền 2</v>
          </cell>
          <cell r="AP9">
            <v>2005</v>
          </cell>
          <cell r="AQ9">
            <v>41225</v>
          </cell>
          <cell r="AR9" t="e">
            <v>#N/A</v>
          </cell>
        </row>
        <row r="10">
          <cell r="B10" t="str">
            <v>A330</v>
          </cell>
          <cell r="C10" t="str">
            <v>NGUYỄN THỊ TUYẾT NHUNG</v>
          </cell>
          <cell r="D10" t="str">
            <v>Nữ</v>
          </cell>
          <cell r="E10">
            <v>31779</v>
          </cell>
          <cell r="F10" t="str">
            <v>TPHCM</v>
          </cell>
          <cell r="G10" t="str">
            <v>024314212</v>
          </cell>
          <cell r="H10">
            <v>38352</v>
          </cell>
          <cell r="I10" t="str">
            <v>TPHCM</v>
          </cell>
          <cell r="J10" t="str">
            <v>9/12</v>
          </cell>
          <cell r="K10" t="str">
            <v>44/2, Ấp 3, Hiệp Phước, Nhà Bè</v>
          </cell>
          <cell r="L10" t="str">
            <v>TPHCM</v>
          </cell>
          <cell r="M10" t="str">
            <v>Kinh</v>
          </cell>
          <cell r="N10" t="str">
            <v>Việt Nam</v>
          </cell>
          <cell r="O10" t="str">
            <v>TPHCM</v>
          </cell>
          <cell r="P10">
            <v>38384</v>
          </cell>
          <cell r="Q10">
            <v>0</v>
          </cell>
          <cell r="R10">
            <v>0</v>
          </cell>
          <cell r="S10" t="str">
            <v>công nhân</v>
          </cell>
          <cell r="T10">
            <v>1900000</v>
          </cell>
          <cell r="W10">
            <v>500000</v>
          </cell>
          <cell r="AB10">
            <v>25000</v>
          </cell>
          <cell r="AC10" t="str">
            <v>Hợp đồng thời vụ</v>
          </cell>
          <cell r="AD10" t="str">
            <v>Theo sự phân công, điều động của quản lý trực tiếp và Ban Giám Đốc công ty</v>
          </cell>
          <cell r="AE10">
            <v>41276</v>
          </cell>
          <cell r="AF10">
            <v>41335</v>
          </cell>
          <cell r="AG10">
            <v>1</v>
          </cell>
          <cell r="AH10">
            <v>4</v>
          </cell>
          <cell r="AI10" t="str">
            <v>Theo sự phân công, điều động của quản lý trực tiếp và Ban Giám Đốc công ty</v>
          </cell>
          <cell r="AJ10" t="str">
            <v>HDDTV2013.05</v>
          </cell>
          <cell r="AK10">
            <v>2</v>
          </cell>
          <cell r="AL10">
            <v>41336</v>
          </cell>
          <cell r="AM10">
            <v>41428</v>
          </cell>
          <cell r="AO10" t="str">
            <v>chuyền 2</v>
          </cell>
          <cell r="AP10">
            <v>2009</v>
          </cell>
          <cell r="AQ10">
            <v>41220</v>
          </cell>
          <cell r="AR10" t="e">
            <v>#N/A</v>
          </cell>
        </row>
        <row r="11">
          <cell r="B11" t="str">
            <v>A344</v>
          </cell>
          <cell r="C11" t="str">
            <v>LA THIÊN VŨ</v>
          </cell>
          <cell r="D11" t="str">
            <v xml:space="preserve">Nam </v>
          </cell>
          <cell r="E11">
            <v>30430</v>
          </cell>
          <cell r="F11" t="str">
            <v>TPHCM</v>
          </cell>
          <cell r="G11" t="str">
            <v>024073023</v>
          </cell>
          <cell r="H11">
            <v>39295</v>
          </cell>
          <cell r="I11" t="str">
            <v>TPHCM</v>
          </cell>
          <cell r="J11" t="str">
            <v>7/12</v>
          </cell>
          <cell r="K11" t="str">
            <v>797/62A Hưng Phú, P9, XK, TPHCM</v>
          </cell>
          <cell r="L11" t="str">
            <v>TPHCM</v>
          </cell>
          <cell r="M11" t="str">
            <v>Kinh</v>
          </cell>
          <cell r="N11" t="str">
            <v>Việt Nam</v>
          </cell>
          <cell r="O11" t="str">
            <v>TPHCM</v>
          </cell>
          <cell r="P11">
            <v>38384</v>
          </cell>
          <cell r="Q11">
            <v>0</v>
          </cell>
          <cell r="R11">
            <v>0</v>
          </cell>
          <cell r="S11" t="str">
            <v>công nhân</v>
          </cell>
          <cell r="T11">
            <v>1900000</v>
          </cell>
          <cell r="W11">
            <v>500000</v>
          </cell>
          <cell r="AB11">
            <v>25000</v>
          </cell>
          <cell r="AC11" t="str">
            <v>Hợp đồng thời vụ</v>
          </cell>
          <cell r="AD11" t="str">
            <v>Theo sự phân công, điều động của quản lý trực tiếp và Ban Giám Đốc công ty</v>
          </cell>
          <cell r="AE11">
            <v>41276</v>
          </cell>
          <cell r="AF11">
            <v>41335</v>
          </cell>
          <cell r="AG11">
            <v>1</v>
          </cell>
          <cell r="AH11">
            <v>4</v>
          </cell>
          <cell r="AI11" t="str">
            <v>Theo sự phân công, điều động của quản lý trực tiếp và Ban Giám Đốc công ty</v>
          </cell>
          <cell r="AJ11" t="str">
            <v>HDDTV2013.06</v>
          </cell>
          <cell r="AK11">
            <v>2</v>
          </cell>
          <cell r="AL11">
            <v>41336</v>
          </cell>
          <cell r="AM11">
            <v>41428</v>
          </cell>
          <cell r="AO11" t="str">
            <v>XK</v>
          </cell>
          <cell r="AP11">
            <v>2009</v>
          </cell>
          <cell r="AQ11">
            <v>41330</v>
          </cell>
          <cell r="AR11" t="e">
            <v>#N/A</v>
          </cell>
        </row>
        <row r="12">
          <cell r="B12" t="str">
            <v>A337</v>
          </cell>
          <cell r="C12" t="str">
            <v>NGUYỄN HOÀNG QUÂN</v>
          </cell>
          <cell r="D12" t="str">
            <v xml:space="preserve">Nam </v>
          </cell>
          <cell r="E12">
            <v>32273</v>
          </cell>
          <cell r="F12" t="str">
            <v>TPHCM</v>
          </cell>
          <cell r="G12" t="str">
            <v>024220624</v>
          </cell>
          <cell r="H12">
            <v>41204</v>
          </cell>
          <cell r="I12" t="str">
            <v>TPHCM</v>
          </cell>
          <cell r="J12" t="str">
            <v>10/12</v>
          </cell>
          <cell r="K12" t="str">
            <v>12 Ấp Bình Lợi, Xã Bình Khánh, Huyện Cần Giờ, TPHCM</v>
          </cell>
          <cell r="L12" t="str">
            <v>TPHCM</v>
          </cell>
          <cell r="M12" t="str">
            <v xml:space="preserve">Kinh </v>
          </cell>
          <cell r="N12" t="str">
            <v>Việt Nam</v>
          </cell>
          <cell r="O12" t="str">
            <v>TPHCM</v>
          </cell>
          <cell r="P12">
            <v>38384</v>
          </cell>
          <cell r="Q12">
            <v>0</v>
          </cell>
          <cell r="R12">
            <v>0</v>
          </cell>
          <cell r="S12" t="str">
            <v>công nhân</v>
          </cell>
          <cell r="T12">
            <v>1900000</v>
          </cell>
          <cell r="W12">
            <v>500000</v>
          </cell>
          <cell r="AB12">
            <v>25000</v>
          </cell>
          <cell r="AC12" t="str">
            <v>Hợp đồng thời vụ</v>
          </cell>
          <cell r="AD12" t="str">
            <v>Theo sự phân công, điều động của quản lý trực tiếp và Ban Giám Đốc công ty</v>
          </cell>
          <cell r="AE12">
            <v>41276</v>
          </cell>
          <cell r="AF12">
            <v>41335</v>
          </cell>
          <cell r="AG12">
            <v>1</v>
          </cell>
          <cell r="AH12">
            <v>4</v>
          </cell>
          <cell r="AI12" t="str">
            <v>Theo sự phân công, điều động của quản lý trực tiếp và Ban Giám Đốc công ty</v>
          </cell>
          <cell r="AJ12" t="str">
            <v>HDDTV2013.07</v>
          </cell>
          <cell r="AK12">
            <v>2</v>
          </cell>
          <cell r="AL12">
            <v>41336</v>
          </cell>
          <cell r="AM12">
            <v>41428</v>
          </cell>
          <cell r="AO12" t="str">
            <v>Chuyền 1</v>
          </cell>
          <cell r="AP12">
            <v>2010</v>
          </cell>
          <cell r="AQ12">
            <v>41295</v>
          </cell>
          <cell r="AR12" t="e">
            <v>#N/A</v>
          </cell>
        </row>
        <row r="13">
          <cell r="B13" t="str">
            <v>A338</v>
          </cell>
          <cell r="C13" t="str">
            <v>ĐỖ VĂN THỌ</v>
          </cell>
          <cell r="D13" t="str">
            <v xml:space="preserve">Nam </v>
          </cell>
          <cell r="E13">
            <v>32155</v>
          </cell>
          <cell r="F13" t="str">
            <v xml:space="preserve">Bắc Giang </v>
          </cell>
          <cell r="G13" t="str">
            <v>121743520</v>
          </cell>
          <cell r="H13">
            <v>40396</v>
          </cell>
          <cell r="I13" t="str">
            <v>Bắc Giang</v>
          </cell>
          <cell r="J13" t="str">
            <v>12/12</v>
          </cell>
          <cell r="K13" t="str">
            <v>Xã Trung Sơn, Huyện Việt Yên, Tỉnh Bắc Giang</v>
          </cell>
          <cell r="L13" t="str">
            <v>Bắc Giang</v>
          </cell>
          <cell r="M13" t="str">
            <v>Kinh</v>
          </cell>
          <cell r="N13" t="str">
            <v>Việt Nam</v>
          </cell>
          <cell r="O13" t="str">
            <v xml:space="preserve">Bắc Giang </v>
          </cell>
          <cell r="P13">
            <v>38384</v>
          </cell>
          <cell r="Q13">
            <v>0</v>
          </cell>
          <cell r="R13">
            <v>0</v>
          </cell>
          <cell r="S13" t="str">
            <v>công nhân</v>
          </cell>
          <cell r="T13">
            <v>1900000</v>
          </cell>
          <cell r="W13">
            <v>500000</v>
          </cell>
          <cell r="AB13">
            <v>25000</v>
          </cell>
          <cell r="AC13" t="str">
            <v>Hợp đồng thời vụ</v>
          </cell>
          <cell r="AD13" t="str">
            <v>Theo sự phân công, điều động của quản lý trực tiếp và Ban Giám Đốc công ty</v>
          </cell>
          <cell r="AE13">
            <v>41306</v>
          </cell>
          <cell r="AF13">
            <v>41365</v>
          </cell>
          <cell r="AG13">
            <v>2</v>
          </cell>
          <cell r="AH13">
            <v>5</v>
          </cell>
          <cell r="AI13" t="str">
            <v>Theo sự phân công, điều động của quản lý trực tiếp và Ban Giám Đốc công ty</v>
          </cell>
          <cell r="AJ13" t="str">
            <v>HDDTV2013.08</v>
          </cell>
          <cell r="AK13">
            <v>2</v>
          </cell>
          <cell r="AL13">
            <v>41366</v>
          </cell>
          <cell r="AM13">
            <v>41457</v>
          </cell>
          <cell r="AO13" t="str">
            <v>chuyền 2</v>
          </cell>
          <cell r="AP13">
            <v>2010</v>
          </cell>
          <cell r="AQ13">
            <v>41296</v>
          </cell>
          <cell r="AR13" t="e">
            <v>#N/A</v>
          </cell>
          <cell r="AS13" t="str">
            <v>out</v>
          </cell>
        </row>
        <row r="14">
          <cell r="B14" t="str">
            <v>A339</v>
          </cell>
          <cell r="C14" t="str">
            <v>NGUYỄN HOÀNG ĐỆ</v>
          </cell>
          <cell r="D14" t="str">
            <v xml:space="preserve">Nam </v>
          </cell>
          <cell r="E14" t="str">
            <v>1995</v>
          </cell>
          <cell r="F14" t="str">
            <v xml:space="preserve">Sóc Trăng </v>
          </cell>
          <cell r="G14" t="str">
            <v>366084416</v>
          </cell>
          <cell r="H14">
            <v>40781</v>
          </cell>
          <cell r="I14" t="str">
            <v>Sóc Trăng</v>
          </cell>
          <cell r="J14" t="str">
            <v>9/12</v>
          </cell>
          <cell r="K14" t="str">
            <v>Ấp Năm Căn,Xã Lai Hòa,Thị Xã Vĩnh Châu, Sóc Trăng</v>
          </cell>
          <cell r="L14" t="str">
            <v>Sóc Trăng</v>
          </cell>
          <cell r="M14" t="str">
            <v>Kinh</v>
          </cell>
          <cell r="N14" t="str">
            <v>Việt Nam</v>
          </cell>
          <cell r="O14" t="str">
            <v>Sóc Trăng</v>
          </cell>
          <cell r="P14">
            <v>38412</v>
          </cell>
          <cell r="Q14">
            <v>0</v>
          </cell>
          <cell r="R14">
            <v>0</v>
          </cell>
          <cell r="S14" t="str">
            <v>công nhân</v>
          </cell>
          <cell r="T14">
            <v>1900000</v>
          </cell>
          <cell r="W14">
            <v>500000</v>
          </cell>
          <cell r="AB14">
            <v>25000</v>
          </cell>
          <cell r="AC14" t="str">
            <v>Hợp đồng thời vụ</v>
          </cell>
          <cell r="AD14" t="str">
            <v>Theo sự phân công, điều động của quản lý trực tiếp và Ban Giám Đốc công ty</v>
          </cell>
          <cell r="AE14">
            <v>41306</v>
          </cell>
          <cell r="AF14">
            <v>41365</v>
          </cell>
          <cell r="AG14">
            <v>2</v>
          </cell>
          <cell r="AH14">
            <v>5</v>
          </cell>
          <cell r="AI14" t="str">
            <v>Theo sự phân công, điều động của quản lý trực tiếp và Ban Giám Đốc công ty</v>
          </cell>
          <cell r="AJ14" t="str">
            <v>HDDTV2013.09</v>
          </cell>
          <cell r="AK14">
            <v>2</v>
          </cell>
          <cell r="AL14">
            <v>41366</v>
          </cell>
          <cell r="AM14">
            <v>41457</v>
          </cell>
          <cell r="AO14" t="str">
            <v>Kho</v>
          </cell>
          <cell r="AP14">
            <v>2005</v>
          </cell>
          <cell r="AQ14">
            <v>41324</v>
          </cell>
          <cell r="AR14" t="e">
            <v>#N/A</v>
          </cell>
        </row>
        <row r="15">
          <cell r="B15" t="str">
            <v>A343</v>
          </cell>
          <cell r="C15" t="str">
            <v>BÀNH VĂN HiẾU</v>
          </cell>
          <cell r="D15" t="str">
            <v xml:space="preserve">Nam </v>
          </cell>
          <cell r="E15">
            <v>32315</v>
          </cell>
          <cell r="F15" t="str">
            <v>Tiền Giang</v>
          </cell>
          <cell r="G15" t="str">
            <v>312069749</v>
          </cell>
          <cell r="H15">
            <v>41173</v>
          </cell>
          <cell r="I15" t="str">
            <v>Tiền Giang</v>
          </cell>
          <cell r="J15" t="str">
            <v>12/12</v>
          </cell>
          <cell r="K15" t="str">
            <v>Ấp Xóm Dinh,Tân Đông, Gò Công Đông, Tiền Giang</v>
          </cell>
          <cell r="L15" t="str">
            <v>Tiền Giang</v>
          </cell>
          <cell r="M15" t="str">
            <v>Kinh</v>
          </cell>
          <cell r="N15" t="str">
            <v>Việt Nam</v>
          </cell>
          <cell r="O15" t="str">
            <v xml:space="preserve">Tiền Giang </v>
          </cell>
          <cell r="P15">
            <v>38443</v>
          </cell>
          <cell r="Q15">
            <v>0</v>
          </cell>
          <cell r="R15">
            <v>0</v>
          </cell>
          <cell r="S15" t="str">
            <v>công nhân</v>
          </cell>
          <cell r="T15">
            <v>1900000</v>
          </cell>
          <cell r="W15">
            <v>500000</v>
          </cell>
          <cell r="AB15">
            <v>25000</v>
          </cell>
          <cell r="AC15" t="str">
            <v>Hợp đồng thời vụ</v>
          </cell>
          <cell r="AD15" t="str">
            <v>Theo sự phân công, điều động của quản lý trực tiếp và Ban Giám Đốc công ty</v>
          </cell>
          <cell r="AE15">
            <v>41306</v>
          </cell>
          <cell r="AF15">
            <v>41365</v>
          </cell>
          <cell r="AG15">
            <v>2</v>
          </cell>
          <cell r="AH15">
            <v>5</v>
          </cell>
          <cell r="AI15" t="str">
            <v>Theo sự phân công, điều động của quản lý trực tiếp và Ban Giám Đốc công ty</v>
          </cell>
          <cell r="AJ15" t="str">
            <v>HDDTV2013.10</v>
          </cell>
          <cell r="AK15">
            <v>2</v>
          </cell>
          <cell r="AL15">
            <v>41366</v>
          </cell>
          <cell r="AM15">
            <v>41457</v>
          </cell>
          <cell r="AO15" t="str">
            <v>chuyền 2</v>
          </cell>
          <cell r="AQ15">
            <v>41328</v>
          </cell>
          <cell r="AR15" t="e">
            <v>#N/A</v>
          </cell>
          <cell r="AS15" t="str">
            <v>T8/13</v>
          </cell>
        </row>
        <row r="16">
          <cell r="B16" t="str">
            <v>A347</v>
          </cell>
          <cell r="C16" t="str">
            <v>TRẦN VĂN VŨ</v>
          </cell>
          <cell r="D16" t="str">
            <v xml:space="preserve">Nam </v>
          </cell>
          <cell r="E16">
            <v>33071</v>
          </cell>
          <cell r="F16" t="str">
            <v xml:space="preserve">Cà Mau </v>
          </cell>
          <cell r="G16" t="str">
            <v>381642182</v>
          </cell>
          <cell r="H16">
            <v>39896</v>
          </cell>
          <cell r="I16" t="str">
            <v xml:space="preserve">Cà Mau </v>
          </cell>
          <cell r="J16" t="str">
            <v>6/12</v>
          </cell>
          <cell r="K16" t="str">
            <v xml:space="preserve"> Tân Thanh,Việt Thắng, Phú Tân, Cà Mau </v>
          </cell>
          <cell r="L16" t="str">
            <v>Cà Mau</v>
          </cell>
          <cell r="M16" t="str">
            <v>Kinh</v>
          </cell>
          <cell r="N16" t="str">
            <v>Việt Nam</v>
          </cell>
          <cell r="O16" t="str">
            <v xml:space="preserve">Cà Mau </v>
          </cell>
          <cell r="P16">
            <v>38443</v>
          </cell>
          <cell r="Q16">
            <v>0</v>
          </cell>
          <cell r="R16">
            <v>0</v>
          </cell>
          <cell r="S16" t="str">
            <v>công nhân</v>
          </cell>
          <cell r="T16">
            <v>1900000</v>
          </cell>
          <cell r="W16">
            <v>500000</v>
          </cell>
          <cell r="AB16">
            <v>25000</v>
          </cell>
          <cell r="AC16" t="str">
            <v>Hợp đồng thời vụ</v>
          </cell>
          <cell r="AD16" t="str">
            <v>Theo sự phân công, điều động của quản lý trực tiếp và Ban Giám Đốc công ty</v>
          </cell>
          <cell r="AE16">
            <v>41306</v>
          </cell>
          <cell r="AF16">
            <v>41365</v>
          </cell>
          <cell r="AG16">
            <v>2</v>
          </cell>
          <cell r="AH16">
            <v>5</v>
          </cell>
          <cell r="AI16" t="str">
            <v>Theo sự phân công, điều động của quản lý trực tiếp và Ban Giám Đốc công ty</v>
          </cell>
          <cell r="AJ16" t="str">
            <v>HDDTV2013.11</v>
          </cell>
          <cell r="AK16">
            <v>2</v>
          </cell>
          <cell r="AL16">
            <v>41366</v>
          </cell>
          <cell r="AM16">
            <v>41457</v>
          </cell>
          <cell r="AO16" t="str">
            <v>Ép Nhựa</v>
          </cell>
          <cell r="AQ16">
            <v>41331</v>
          </cell>
          <cell r="AR16" t="e">
            <v>#N/A</v>
          </cell>
        </row>
        <row r="17">
          <cell r="B17" t="str">
            <v>A348</v>
          </cell>
          <cell r="C17" t="str">
            <v>TRƯƠNG HÒA NINH</v>
          </cell>
          <cell r="D17" t="str">
            <v xml:space="preserve">Nam </v>
          </cell>
          <cell r="E17">
            <v>31458</v>
          </cell>
          <cell r="F17" t="str">
            <v xml:space="preserve">Cà Mau </v>
          </cell>
          <cell r="G17" t="str">
            <v>381294648</v>
          </cell>
          <cell r="H17">
            <v>41278</v>
          </cell>
          <cell r="I17" t="str">
            <v xml:space="preserve">Cà Mau </v>
          </cell>
          <cell r="J17" t="str">
            <v>6/12</v>
          </cell>
          <cell r="K17" t="str">
            <v xml:space="preserve"> Tân Thanh,Việt Thắng, Phú Tân, Cà Mau </v>
          </cell>
          <cell r="L17" t="str">
            <v>Cà Mau</v>
          </cell>
          <cell r="M17" t="str">
            <v>Kinh</v>
          </cell>
          <cell r="N17" t="str">
            <v>Việt Nam</v>
          </cell>
          <cell r="O17" t="str">
            <v xml:space="preserve">Cà Mau </v>
          </cell>
          <cell r="P17">
            <v>38443</v>
          </cell>
          <cell r="Q17">
            <v>0</v>
          </cell>
          <cell r="R17">
            <v>0</v>
          </cell>
          <cell r="S17" t="str">
            <v>công nhân</v>
          </cell>
          <cell r="T17">
            <v>1900000</v>
          </cell>
          <cell r="W17">
            <v>500000</v>
          </cell>
          <cell r="AB17">
            <v>25000</v>
          </cell>
          <cell r="AC17" t="str">
            <v>Hợp đồng thời vụ</v>
          </cell>
          <cell r="AD17" t="str">
            <v>Theo sự phân công, điều động của quản lý trực tiếp và Ban Giám Đốc công ty</v>
          </cell>
          <cell r="AE17">
            <v>41306</v>
          </cell>
          <cell r="AF17">
            <v>41365</v>
          </cell>
          <cell r="AG17">
            <v>2</v>
          </cell>
          <cell r="AH17">
            <v>5</v>
          </cell>
          <cell r="AI17" t="str">
            <v>Theo sự phân công, điều động của quản lý trực tiếp và Ban Giám Đốc công ty</v>
          </cell>
          <cell r="AJ17" t="str">
            <v>HDDTV2013.12</v>
          </cell>
          <cell r="AK17">
            <v>2</v>
          </cell>
          <cell r="AL17">
            <v>41366</v>
          </cell>
          <cell r="AM17">
            <v>41457</v>
          </cell>
          <cell r="AO17" t="str">
            <v>Ép Nhựa</v>
          </cell>
          <cell r="AP17">
            <v>2009</v>
          </cell>
          <cell r="AQ17">
            <v>41331</v>
          </cell>
          <cell r="AR17" t="e">
            <v>#N/A</v>
          </cell>
        </row>
        <row r="18">
          <cell r="B18" t="str">
            <v>A350</v>
          </cell>
          <cell r="C18" t="str">
            <v>TRỊNH THANH HÙNG</v>
          </cell>
          <cell r="D18" t="str">
            <v xml:space="preserve">Nam </v>
          </cell>
          <cell r="E18">
            <v>34594</v>
          </cell>
          <cell r="F18" t="str">
            <v>Long An</v>
          </cell>
          <cell r="G18" t="str">
            <v>301505407</v>
          </cell>
          <cell r="H18">
            <v>41180</v>
          </cell>
          <cell r="I18" t="str">
            <v>Long An</v>
          </cell>
          <cell r="J18" t="str">
            <v>9/12</v>
          </cell>
          <cell r="K18" t="str">
            <v>KP1,Ấp Vĩnh Thạnh, Xã Phước Vĩnh Đông, Cần Giuộc Long An</v>
          </cell>
          <cell r="L18" t="str">
            <v>Long An</v>
          </cell>
          <cell r="M18" t="str">
            <v>Kinh</v>
          </cell>
          <cell r="N18" t="str">
            <v>Việt Nam</v>
          </cell>
          <cell r="O18" t="str">
            <v>Long An</v>
          </cell>
          <cell r="P18">
            <v>38443</v>
          </cell>
          <cell r="Q18">
            <v>0</v>
          </cell>
          <cell r="R18">
            <v>0</v>
          </cell>
          <cell r="S18" t="str">
            <v>công nhân</v>
          </cell>
          <cell r="T18">
            <v>1900000</v>
          </cell>
          <cell r="W18">
            <v>500000</v>
          </cell>
          <cell r="AB18">
            <v>25000</v>
          </cell>
          <cell r="AC18" t="str">
            <v>Hợp đồng thời vụ</v>
          </cell>
          <cell r="AD18" t="str">
            <v>Theo sự phân công, điều động của quản lý trực tiếp và Ban Giám Đốc công ty</v>
          </cell>
          <cell r="AE18">
            <v>41334</v>
          </cell>
          <cell r="AF18">
            <v>41395</v>
          </cell>
          <cell r="AG18">
            <v>3</v>
          </cell>
          <cell r="AH18">
            <v>6</v>
          </cell>
          <cell r="AI18" t="str">
            <v>Theo sự phân công, điều động của quản lý trực tiếp và Ban Giám Đốc công ty</v>
          </cell>
          <cell r="AJ18" t="str">
            <v>HDDTV2013.13</v>
          </cell>
          <cell r="AK18">
            <v>2</v>
          </cell>
          <cell r="AL18">
            <v>41396</v>
          </cell>
          <cell r="AM18">
            <v>41488</v>
          </cell>
          <cell r="AO18" t="str">
            <v>Xử lý nước</v>
          </cell>
          <cell r="AQ18">
            <v>41334</v>
          </cell>
          <cell r="AR18" t="e">
            <v>#N/A</v>
          </cell>
          <cell r="AS18" t="str">
            <v>out</v>
          </cell>
        </row>
        <row r="19">
          <cell r="B19" t="str">
            <v>A352</v>
          </cell>
          <cell r="C19" t="str">
            <v>PHẠM QUỐC HÙNG</v>
          </cell>
          <cell r="D19" t="str">
            <v xml:space="preserve">Nam </v>
          </cell>
          <cell r="E19">
            <v>33166</v>
          </cell>
          <cell r="F19" t="str">
            <v>Bạc Liêu</v>
          </cell>
          <cell r="G19" t="str">
            <v>385510802</v>
          </cell>
          <cell r="H19">
            <v>41176</v>
          </cell>
          <cell r="I19" t="str">
            <v xml:space="preserve">Bạc Liêu </v>
          </cell>
          <cell r="J19" t="str">
            <v>9/12</v>
          </cell>
          <cell r="K19" t="str">
            <v>Long Hà, Điền Hải, Đông Hải, Bạc Liêu</v>
          </cell>
          <cell r="L19" t="str">
            <v>Bạc Liêu</v>
          </cell>
          <cell r="M19" t="str">
            <v>Kinh</v>
          </cell>
          <cell r="N19" t="str">
            <v>Việt Nam</v>
          </cell>
          <cell r="O19" t="str">
            <v xml:space="preserve">Bạc Liêu </v>
          </cell>
          <cell r="P19">
            <v>38534</v>
          </cell>
          <cell r="Q19">
            <v>0</v>
          </cell>
          <cell r="R19">
            <v>0</v>
          </cell>
          <cell r="S19" t="str">
            <v>công nhân</v>
          </cell>
          <cell r="T19">
            <v>1900000</v>
          </cell>
          <cell r="W19">
            <v>500000</v>
          </cell>
          <cell r="AB19">
            <v>25000</v>
          </cell>
          <cell r="AC19" t="str">
            <v>Hợp đồng thời vụ</v>
          </cell>
          <cell r="AD19" t="str">
            <v>Theo sự phân công, điều động của quản lý trực tiếp và Ban Giám Đốc công ty</v>
          </cell>
          <cell r="AE19">
            <v>41334</v>
          </cell>
          <cell r="AF19">
            <v>41395</v>
          </cell>
          <cell r="AG19">
            <v>3</v>
          </cell>
          <cell r="AH19">
            <v>6</v>
          </cell>
          <cell r="AI19" t="str">
            <v>Theo sự phân công, điều động của quản lý trực tiếp và Ban Giám Đốc công ty</v>
          </cell>
          <cell r="AJ19" t="str">
            <v>HDDTV2013.14</v>
          </cell>
          <cell r="AK19">
            <v>2</v>
          </cell>
          <cell r="AL19">
            <v>41396</v>
          </cell>
          <cell r="AM19">
            <v>41488</v>
          </cell>
          <cell r="AO19" t="str">
            <v>Chuyền 1</v>
          </cell>
          <cell r="AQ19">
            <v>41337</v>
          </cell>
          <cell r="AR19" t="e">
            <v>#N/A</v>
          </cell>
        </row>
        <row r="20">
          <cell r="B20" t="str">
            <v>A353</v>
          </cell>
          <cell r="C20" t="str">
            <v>NGUYỄN THÀNH TRUNG</v>
          </cell>
          <cell r="D20" t="str">
            <v xml:space="preserve">Nam </v>
          </cell>
          <cell r="E20">
            <v>34075</v>
          </cell>
          <cell r="F20" t="str">
            <v>TPHCM</v>
          </cell>
          <cell r="G20" t="str">
            <v>024768074</v>
          </cell>
          <cell r="H20">
            <v>39361</v>
          </cell>
          <cell r="I20" t="str">
            <v>TPHCM</v>
          </cell>
          <cell r="J20" t="str">
            <v>12/12</v>
          </cell>
          <cell r="K20" t="str">
            <v>7/1 Ấp 1, Xã Hiệp Phước, Nhà Bè</v>
          </cell>
          <cell r="L20" t="str">
            <v>TPHCM</v>
          </cell>
          <cell r="M20" t="str">
            <v>Kinh</v>
          </cell>
          <cell r="N20" t="str">
            <v>Việt Nam</v>
          </cell>
          <cell r="O20" t="str">
            <v>TPHCM</v>
          </cell>
          <cell r="P20">
            <v>38534</v>
          </cell>
          <cell r="Q20">
            <v>0</v>
          </cell>
          <cell r="R20">
            <v>0</v>
          </cell>
          <cell r="S20" t="str">
            <v>công nhân</v>
          </cell>
          <cell r="T20">
            <v>1900000</v>
          </cell>
          <cell r="W20">
            <v>500000</v>
          </cell>
          <cell r="AB20">
            <v>25000</v>
          </cell>
          <cell r="AC20" t="str">
            <v>Hợp đồng thời vụ</v>
          </cell>
          <cell r="AD20" t="str">
            <v>Theo sự phân công, điều động của quản lý trực tiếp và Ban Giám Đốc công ty</v>
          </cell>
          <cell r="AE20">
            <v>41334</v>
          </cell>
          <cell r="AF20">
            <v>41395</v>
          </cell>
          <cell r="AG20">
            <v>3</v>
          </cell>
          <cell r="AH20">
            <v>6</v>
          </cell>
          <cell r="AI20" t="str">
            <v>Theo sự phân công, điều động của quản lý trực tiếp và Ban Giám Đốc công ty</v>
          </cell>
          <cell r="AJ20" t="str">
            <v>HDDTV2013.15</v>
          </cell>
          <cell r="AK20">
            <v>2</v>
          </cell>
          <cell r="AL20">
            <v>41396</v>
          </cell>
          <cell r="AM20">
            <v>41488</v>
          </cell>
          <cell r="AO20" t="str">
            <v>QC</v>
          </cell>
          <cell r="AQ20">
            <v>41337</v>
          </cell>
          <cell r="AR20" t="e">
            <v>#N/A</v>
          </cell>
          <cell r="AS20" t="str">
            <v>out</v>
          </cell>
        </row>
        <row r="21">
          <cell r="B21" t="str">
            <v>A358</v>
          </cell>
          <cell r="C21" t="str">
            <v>HUỲNH THỊ HAI</v>
          </cell>
          <cell r="D21" t="str">
            <v>Nữ</v>
          </cell>
          <cell r="E21">
            <v>33013</v>
          </cell>
          <cell r="F21" t="str">
            <v>TPHCM</v>
          </cell>
          <cell r="G21" t="str">
            <v>024314403</v>
          </cell>
          <cell r="H21">
            <v>41295</v>
          </cell>
          <cell r="I21" t="str">
            <v>TPHCM</v>
          </cell>
          <cell r="J21" t="str">
            <v>12/12</v>
          </cell>
          <cell r="K21" t="str">
            <v>1168/171/51 Ấp 4, Xã Hiệp Phước, Nhà Bè</v>
          </cell>
          <cell r="L21" t="str">
            <v>TPHCM</v>
          </cell>
          <cell r="M21" t="str">
            <v xml:space="preserve">Kinh </v>
          </cell>
          <cell r="N21" t="str">
            <v>Việt Nam</v>
          </cell>
          <cell r="O21" t="str">
            <v>TPHCM</v>
          </cell>
          <cell r="P21">
            <v>38749</v>
          </cell>
          <cell r="Q21">
            <v>0</v>
          </cell>
          <cell r="R21">
            <v>0</v>
          </cell>
          <cell r="S21" t="str">
            <v>công nhân</v>
          </cell>
          <cell r="T21">
            <v>1900000</v>
          </cell>
          <cell r="W21">
            <v>500000</v>
          </cell>
          <cell r="AB21">
            <v>25000</v>
          </cell>
          <cell r="AC21" t="str">
            <v>Hợp đồng thời vụ</v>
          </cell>
          <cell r="AD21" t="str">
            <v>Theo sự phân công, điều động của quản lý trực tiếp và Ban Giám Đốc công ty</v>
          </cell>
          <cell r="AE21">
            <v>41334</v>
          </cell>
          <cell r="AF21">
            <v>41395</v>
          </cell>
          <cell r="AG21">
            <v>3</v>
          </cell>
          <cell r="AH21">
            <v>6</v>
          </cell>
          <cell r="AI21" t="str">
            <v>Theo sự phân công, điều động của quản lý trực tiếp và Ban Giám Đốc công ty</v>
          </cell>
          <cell r="AJ21" t="str">
            <v>HDDTV2013.16</v>
          </cell>
          <cell r="AK21">
            <v>2</v>
          </cell>
          <cell r="AL21">
            <v>41396</v>
          </cell>
          <cell r="AM21">
            <v>41488</v>
          </cell>
          <cell r="AO21" t="str">
            <v>chuyền 2</v>
          </cell>
          <cell r="AQ21">
            <v>41342</v>
          </cell>
          <cell r="AR21" t="e">
            <v>#N/A</v>
          </cell>
        </row>
        <row r="22">
          <cell r="B22" t="str">
            <v>A359</v>
          </cell>
          <cell r="C22" t="str">
            <v>BÙI THỊ LIÊN</v>
          </cell>
          <cell r="D22" t="str">
            <v>Nữ</v>
          </cell>
          <cell r="E22">
            <v>31233</v>
          </cell>
          <cell r="F22" t="str">
            <v>Đồng Nai</v>
          </cell>
          <cell r="G22" t="str">
            <v>271675342</v>
          </cell>
          <cell r="H22">
            <v>36889</v>
          </cell>
          <cell r="I22" t="str">
            <v>Đồng Nai</v>
          </cell>
          <cell r="J22" t="str">
            <v>12/12</v>
          </cell>
          <cell r="K22" t="str">
            <v>Ấp 2, Tà Lài, Tân Phú, Đồng Nai</v>
          </cell>
          <cell r="L22" t="str">
            <v>Đồng Nai</v>
          </cell>
          <cell r="M22" t="str">
            <v xml:space="preserve">Kinh </v>
          </cell>
          <cell r="N22" t="str">
            <v>Việt Nam</v>
          </cell>
          <cell r="O22" t="str">
            <v>Đồng Nai</v>
          </cell>
          <cell r="P22">
            <v>38534</v>
          </cell>
          <cell r="Q22">
            <v>0</v>
          </cell>
          <cell r="R22">
            <v>0</v>
          </cell>
          <cell r="S22" t="str">
            <v>công nhân</v>
          </cell>
          <cell r="T22">
            <v>1900000</v>
          </cell>
          <cell r="W22">
            <v>500000</v>
          </cell>
          <cell r="AB22">
            <v>25000</v>
          </cell>
          <cell r="AC22" t="str">
            <v>Hợp đồng thời vụ</v>
          </cell>
          <cell r="AD22" t="str">
            <v>Theo sự phân công, điều động của quản lý trực tiếp và Ban Giám Đốc công ty</v>
          </cell>
          <cell r="AE22">
            <v>41334</v>
          </cell>
          <cell r="AF22">
            <v>41395</v>
          </cell>
          <cell r="AG22">
            <v>3</v>
          </cell>
          <cell r="AH22">
            <v>6</v>
          </cell>
          <cell r="AI22" t="str">
            <v>Theo sự phân công, điều động của quản lý trực tiếp và Ban Giám Đốc công ty</v>
          </cell>
          <cell r="AJ22" t="str">
            <v>HDDTV2013.17</v>
          </cell>
          <cell r="AK22">
            <v>2</v>
          </cell>
          <cell r="AL22">
            <v>41396</v>
          </cell>
          <cell r="AM22">
            <v>41488</v>
          </cell>
          <cell r="AO22" t="str">
            <v>QC</v>
          </cell>
          <cell r="AQ22">
            <v>41342</v>
          </cell>
          <cell r="AR22" t="e">
            <v>#N/A</v>
          </cell>
          <cell r="AS22" t="str">
            <v>out</v>
          </cell>
        </row>
        <row r="23">
          <cell r="B23" t="str">
            <v>A360</v>
          </cell>
          <cell r="C23" t="str">
            <v>LÊ ĐÌNH NGHĨA</v>
          </cell>
          <cell r="D23" t="str">
            <v xml:space="preserve">Nam </v>
          </cell>
          <cell r="E23">
            <v>34205</v>
          </cell>
          <cell r="F23" t="str">
            <v>Thanh Hóa</v>
          </cell>
          <cell r="G23" t="str">
            <v>173516870</v>
          </cell>
          <cell r="H23">
            <v>40626</v>
          </cell>
          <cell r="I23" t="str">
            <v>Thanh Hoá</v>
          </cell>
          <cell r="J23" t="str">
            <v>12/12</v>
          </cell>
          <cell r="K23" t="str">
            <v>Hợp Thành, Bình Lương, Như Xuân, Thanh Hóa</v>
          </cell>
          <cell r="L23" t="str">
            <v>Thanh Hóa</v>
          </cell>
          <cell r="M23" t="str">
            <v xml:space="preserve">Kinh </v>
          </cell>
          <cell r="N23" t="str">
            <v>Việt Nam</v>
          </cell>
          <cell r="O23" t="str">
            <v>Thanh Hóa</v>
          </cell>
          <cell r="P23">
            <v>38626</v>
          </cell>
          <cell r="Q23">
            <v>0</v>
          </cell>
          <cell r="R23">
            <v>0</v>
          </cell>
          <cell r="S23" t="str">
            <v>công nhân</v>
          </cell>
          <cell r="T23">
            <v>1900000</v>
          </cell>
          <cell r="W23">
            <v>500000</v>
          </cell>
          <cell r="AB23">
            <v>25000</v>
          </cell>
          <cell r="AC23" t="str">
            <v>Hợp đồng thời vụ</v>
          </cell>
          <cell r="AD23" t="str">
            <v>Theo sự phân công, điều động của quản lý trực tiếp và Ban Giám Đốc công ty</v>
          </cell>
          <cell r="AE23">
            <v>41334</v>
          </cell>
          <cell r="AF23">
            <v>41395</v>
          </cell>
          <cell r="AG23">
            <v>3</v>
          </cell>
          <cell r="AH23">
            <v>6</v>
          </cell>
          <cell r="AI23" t="str">
            <v>Theo sự phân công, điều động của quản lý trực tiếp và Ban Giám Đốc công ty</v>
          </cell>
          <cell r="AJ23" t="str">
            <v>HDDTV2013.18</v>
          </cell>
          <cell r="AK23">
            <v>2</v>
          </cell>
          <cell r="AL23">
            <v>41396</v>
          </cell>
          <cell r="AM23">
            <v>41488</v>
          </cell>
          <cell r="AO23" t="str">
            <v>chuyền 2</v>
          </cell>
          <cell r="AQ23">
            <v>41345</v>
          </cell>
          <cell r="AR23" t="e">
            <v>#N/A</v>
          </cell>
        </row>
        <row r="24">
          <cell r="B24" t="str">
            <v>A362</v>
          </cell>
          <cell r="C24" t="str">
            <v>TRẦN HOÀNG TUẤN</v>
          </cell>
          <cell r="D24" t="str">
            <v xml:space="preserve">Nam </v>
          </cell>
          <cell r="E24">
            <v>34025</v>
          </cell>
          <cell r="F24" t="str">
            <v>Tiền Giang</v>
          </cell>
          <cell r="G24" t="str">
            <v>312139690</v>
          </cell>
          <cell r="H24">
            <v>41327</v>
          </cell>
          <cell r="I24" t="str">
            <v>Tiền Giang</v>
          </cell>
          <cell r="J24" t="str">
            <v>9/12</v>
          </cell>
          <cell r="K24" t="str">
            <v>Năm Châu,Bình Đông, TX Gò Công, Tiền Giang</v>
          </cell>
          <cell r="L24" t="str">
            <v>Tiền Giang</v>
          </cell>
          <cell r="M24" t="str">
            <v xml:space="preserve">Kinh </v>
          </cell>
          <cell r="N24" t="str">
            <v>Việt Nam</v>
          </cell>
          <cell r="O24" t="str">
            <v xml:space="preserve">Tiền Giang </v>
          </cell>
          <cell r="P24">
            <v>38808</v>
          </cell>
          <cell r="Q24">
            <v>0</v>
          </cell>
          <cell r="R24">
            <v>0</v>
          </cell>
          <cell r="S24" t="str">
            <v>công nhân</v>
          </cell>
          <cell r="T24">
            <v>1900000</v>
          </cell>
          <cell r="W24">
            <v>500000</v>
          </cell>
          <cell r="AB24">
            <v>25000</v>
          </cell>
          <cell r="AC24" t="str">
            <v>Hợp đồng thời vụ</v>
          </cell>
          <cell r="AD24" t="str">
            <v>Theo sự phân công, điều động của quản lý trực tiếp và Ban Giám Đốc công ty</v>
          </cell>
          <cell r="AE24">
            <v>41334</v>
          </cell>
          <cell r="AF24">
            <v>41395</v>
          </cell>
          <cell r="AG24">
            <v>3</v>
          </cell>
          <cell r="AH24">
            <v>6</v>
          </cell>
          <cell r="AI24" t="str">
            <v>Theo sự phân công, điều động của quản lý trực tiếp và Ban Giám Đốc công ty</v>
          </cell>
          <cell r="AJ24" t="str">
            <v>HDDTV2013.19</v>
          </cell>
          <cell r="AK24">
            <v>2</v>
          </cell>
          <cell r="AL24">
            <v>41396</v>
          </cell>
          <cell r="AM24">
            <v>41488</v>
          </cell>
          <cell r="AO24" t="str">
            <v>Chuyền 3</v>
          </cell>
          <cell r="AQ24">
            <v>41352</v>
          </cell>
          <cell r="AR24" t="e">
            <v>#N/A</v>
          </cell>
          <cell r="AS24" t="str">
            <v>out</v>
          </cell>
        </row>
        <row r="25">
          <cell r="B25" t="str">
            <v>A363</v>
          </cell>
          <cell r="C25" t="str">
            <v>TRẦN VĂN NGHĨA</v>
          </cell>
          <cell r="D25" t="str">
            <v xml:space="preserve">Nam </v>
          </cell>
          <cell r="E25">
            <v>25881</v>
          </cell>
          <cell r="F25" t="str">
            <v>Đồng Nai</v>
          </cell>
          <cell r="G25" t="str">
            <v>271793563</v>
          </cell>
          <cell r="H25">
            <v>37889</v>
          </cell>
          <cell r="I25" t="str">
            <v>Đồng Nai</v>
          </cell>
          <cell r="J25" t="str">
            <v>9/12</v>
          </cell>
          <cell r="K25" t="str">
            <v>Bến Đình, Phú Đông, Nhơn Trạch, Đồng Nai</v>
          </cell>
          <cell r="L25" t="str">
            <v>Đồng Nai</v>
          </cell>
          <cell r="M25" t="str">
            <v xml:space="preserve">Kinh </v>
          </cell>
          <cell r="N25" t="str">
            <v>Việt Nam</v>
          </cell>
          <cell r="O25" t="str">
            <v>Đồng Nai</v>
          </cell>
          <cell r="P25">
            <v>38899</v>
          </cell>
          <cell r="Q25">
            <v>0</v>
          </cell>
          <cell r="R25">
            <v>0</v>
          </cell>
          <cell r="S25" t="str">
            <v>công nhân</v>
          </cell>
          <cell r="T25">
            <v>1900000</v>
          </cell>
          <cell r="W25">
            <v>500000</v>
          </cell>
          <cell r="AB25">
            <v>25000</v>
          </cell>
          <cell r="AC25" t="str">
            <v>Hợp đồng thời vụ</v>
          </cell>
          <cell r="AD25" t="str">
            <v>Theo sự phân công, điều động của quản lý trực tiếp và Ban Giám Đốc công ty</v>
          </cell>
          <cell r="AE25">
            <v>41334</v>
          </cell>
          <cell r="AF25">
            <v>41395</v>
          </cell>
          <cell r="AG25">
            <v>3</v>
          </cell>
          <cell r="AH25">
            <v>6</v>
          </cell>
          <cell r="AI25" t="str">
            <v>Theo sự phân công, điều động của quản lý trực tiếp và Ban Giám Đốc công ty</v>
          </cell>
          <cell r="AJ25" t="str">
            <v>HDDTV2013.20</v>
          </cell>
          <cell r="AK25">
            <v>2</v>
          </cell>
          <cell r="AL25">
            <v>41396</v>
          </cell>
          <cell r="AM25">
            <v>41488</v>
          </cell>
          <cell r="AO25" t="str">
            <v>chuyền 2</v>
          </cell>
          <cell r="AQ25">
            <v>41355</v>
          </cell>
          <cell r="AR25" t="e">
            <v>#N/A</v>
          </cell>
        </row>
        <row r="26">
          <cell r="B26" t="str">
            <v>A364</v>
          </cell>
          <cell r="C26" t="str">
            <v>VÕ MINH TOÀN</v>
          </cell>
          <cell r="D26" t="str">
            <v xml:space="preserve">Nam </v>
          </cell>
          <cell r="E26">
            <v>31080</v>
          </cell>
          <cell r="F26" t="str">
            <v>TPHCM</v>
          </cell>
          <cell r="G26" t="str">
            <v>024221672</v>
          </cell>
          <cell r="H26">
            <v>41204</v>
          </cell>
          <cell r="I26" t="str">
            <v>TPHCM</v>
          </cell>
          <cell r="J26" t="str">
            <v>10/12</v>
          </cell>
          <cell r="K26" t="str">
            <v>513 Bình An, Xã Bình Khánh, Cần Giờ,TPHCM</v>
          </cell>
          <cell r="L26" t="str">
            <v>TPHCM</v>
          </cell>
          <cell r="M26" t="str">
            <v xml:space="preserve">Kinh </v>
          </cell>
          <cell r="N26" t="str">
            <v>Việt Nam</v>
          </cell>
          <cell r="O26" t="str">
            <v>TPHCM</v>
          </cell>
          <cell r="P26">
            <v>38899</v>
          </cell>
          <cell r="Q26">
            <v>0</v>
          </cell>
          <cell r="R26">
            <v>0</v>
          </cell>
          <cell r="S26" t="str">
            <v>công nhân</v>
          </cell>
          <cell r="T26">
            <v>1900000</v>
          </cell>
          <cell r="W26">
            <v>500000</v>
          </cell>
          <cell r="AB26">
            <v>25000</v>
          </cell>
          <cell r="AC26" t="str">
            <v>Hợp đồng thời vụ</v>
          </cell>
          <cell r="AD26" t="str">
            <v>Theo sự phân công, điều động của quản lý trực tiếp và Ban Giám Đốc công ty</v>
          </cell>
          <cell r="AE26">
            <v>41334</v>
          </cell>
          <cell r="AF26">
            <v>41395</v>
          </cell>
          <cell r="AG26">
            <v>3</v>
          </cell>
          <cell r="AH26">
            <v>6</v>
          </cell>
          <cell r="AI26" t="str">
            <v>Theo sự phân công, điều động của quản lý trực tiếp và Ban Giám Đốc công ty</v>
          </cell>
          <cell r="AJ26" t="str">
            <v>HDDTV2013.21</v>
          </cell>
          <cell r="AK26">
            <v>2</v>
          </cell>
          <cell r="AL26">
            <v>41396</v>
          </cell>
          <cell r="AM26">
            <v>41488</v>
          </cell>
          <cell r="AO26" t="str">
            <v>Chuyền 1</v>
          </cell>
          <cell r="AQ26">
            <v>41362</v>
          </cell>
          <cell r="AR26" t="e">
            <v>#N/A</v>
          </cell>
        </row>
        <row r="27">
          <cell r="B27" t="str">
            <v>A366</v>
          </cell>
          <cell r="C27" t="str">
            <v>VÕ TRÚC AN</v>
          </cell>
          <cell r="D27" t="str">
            <v xml:space="preserve">Nam </v>
          </cell>
          <cell r="E27">
            <v>33766</v>
          </cell>
          <cell r="F27" t="str">
            <v>Bến Tre</v>
          </cell>
          <cell r="G27" t="str">
            <v>321415473</v>
          </cell>
          <cell r="H27">
            <v>39174</v>
          </cell>
          <cell r="I27" t="str">
            <v>Bến Tre</v>
          </cell>
          <cell r="J27" t="str">
            <v>12/12</v>
          </cell>
          <cell r="K27" t="str">
            <v>Hưng Nhượng, Huyện Giồng Trôm, Bến Tre</v>
          </cell>
          <cell r="L27" t="str">
            <v>Bến Tre</v>
          </cell>
          <cell r="M27" t="str">
            <v>Kinh</v>
          </cell>
          <cell r="N27" t="str">
            <v>Việt Nam</v>
          </cell>
          <cell r="O27" t="str">
            <v>Bến Tre</v>
          </cell>
          <cell r="P27">
            <v>38991</v>
          </cell>
          <cell r="Q27">
            <v>0</v>
          </cell>
          <cell r="R27">
            <v>0</v>
          </cell>
          <cell r="S27" t="str">
            <v>công nhân</v>
          </cell>
          <cell r="T27">
            <v>1900000</v>
          </cell>
          <cell r="W27">
            <v>500000</v>
          </cell>
          <cell r="AB27">
            <v>25000</v>
          </cell>
          <cell r="AC27" t="str">
            <v>Hợp đồng thời vụ</v>
          </cell>
          <cell r="AD27" t="str">
            <v>Theo sự phân công, điều động của quản lý trực tiếp và Ban Giám Đốc công ty</v>
          </cell>
          <cell r="AE27">
            <v>41334</v>
          </cell>
          <cell r="AF27">
            <v>41395</v>
          </cell>
          <cell r="AG27">
            <v>3</v>
          </cell>
          <cell r="AH27">
            <v>6</v>
          </cell>
          <cell r="AI27" t="str">
            <v>Theo sự phân công, điều động của quản lý trực tiếp và Ban Giám Đốc công ty</v>
          </cell>
          <cell r="AJ27" t="str">
            <v>HDDTV2013.22</v>
          </cell>
          <cell r="AK27">
            <v>2</v>
          </cell>
          <cell r="AL27">
            <v>41396</v>
          </cell>
          <cell r="AM27">
            <v>41488</v>
          </cell>
          <cell r="AO27" t="str">
            <v>Chuyền 1</v>
          </cell>
          <cell r="AQ27">
            <v>41362</v>
          </cell>
          <cell r="AR27" t="e">
            <v>#N/A</v>
          </cell>
        </row>
        <row r="28">
          <cell r="B28" t="str">
            <v>A357</v>
          </cell>
          <cell r="C28" t="str">
            <v>NGUYỄN TẤN DƯƠNG</v>
          </cell>
          <cell r="D28" t="str">
            <v xml:space="preserve">Nam </v>
          </cell>
          <cell r="E28">
            <v>32740</v>
          </cell>
          <cell r="F28" t="str">
            <v>TPHCM</v>
          </cell>
          <cell r="G28" t="str">
            <v>024438824</v>
          </cell>
          <cell r="H28">
            <v>38780</v>
          </cell>
          <cell r="I28" t="str">
            <v>TPHCM</v>
          </cell>
          <cell r="J28" t="str">
            <v>5/12</v>
          </cell>
          <cell r="K28" t="str">
            <v>5, Âp3, Xã Long Thới, H. Nhà Bè</v>
          </cell>
          <cell r="L28" t="str">
            <v>TPHCM</v>
          </cell>
          <cell r="M28" t="str">
            <v xml:space="preserve">Kinh </v>
          </cell>
          <cell r="N28" t="str">
            <v>Việt Nam</v>
          </cell>
          <cell r="O28" t="str">
            <v>TPHCM</v>
          </cell>
          <cell r="P28">
            <v>38991</v>
          </cell>
          <cell r="Q28">
            <v>0</v>
          </cell>
          <cell r="R28">
            <v>0</v>
          </cell>
          <cell r="S28" t="str">
            <v>công nhân</v>
          </cell>
          <cell r="T28">
            <v>1900000</v>
          </cell>
          <cell r="W28">
            <v>500000</v>
          </cell>
          <cell r="AB28">
            <v>25000</v>
          </cell>
          <cell r="AC28" t="str">
            <v>Hợp đồng thời vụ</v>
          </cell>
          <cell r="AD28" t="str">
            <v>Theo sự phân công, điều động của quản lý trực tiếp và Ban Giám Đốc công ty</v>
          </cell>
          <cell r="AE28">
            <v>41334</v>
          </cell>
          <cell r="AF28">
            <v>41395</v>
          </cell>
          <cell r="AG28">
            <v>3</v>
          </cell>
          <cell r="AH28">
            <v>6</v>
          </cell>
          <cell r="AI28" t="str">
            <v>Theo sự phân công, điều động của quản lý trực tiếp và Ban Giám Đốc công ty</v>
          </cell>
          <cell r="AJ28" t="str">
            <v>HDDTV2013.23</v>
          </cell>
          <cell r="AK28">
            <v>2</v>
          </cell>
          <cell r="AL28">
            <v>41396</v>
          </cell>
          <cell r="AM28">
            <v>41488</v>
          </cell>
          <cell r="AO28" t="str">
            <v>Ép Nhựa</v>
          </cell>
          <cell r="AQ28">
            <v>41341</v>
          </cell>
          <cell r="AR28" t="e">
            <v>#N/A</v>
          </cell>
          <cell r="AS28" t="str">
            <v>out</v>
          </cell>
        </row>
        <row r="29">
          <cell r="B29" t="str">
            <v>A327</v>
          </cell>
          <cell r="C29" t="str">
            <v>NGUYỄN NGỌC LÝ</v>
          </cell>
          <cell r="D29" t="str">
            <v xml:space="preserve">Nam </v>
          </cell>
          <cell r="E29">
            <v>32644</v>
          </cell>
          <cell r="F29" t="str">
            <v>Long An</v>
          </cell>
          <cell r="G29" t="str">
            <v>301295239</v>
          </cell>
          <cell r="H29">
            <v>40409</v>
          </cell>
          <cell r="I29" t="str">
            <v>Long An</v>
          </cell>
          <cell r="J29" t="str">
            <v>10/12</v>
          </cell>
          <cell r="K29" t="str">
            <v>Ấp 2/5 Long Hậu, Cần Giuộc, Long An</v>
          </cell>
          <cell r="L29" t="str">
            <v>Long An</v>
          </cell>
          <cell r="M29" t="str">
            <v>Kinh</v>
          </cell>
          <cell r="N29" t="str">
            <v xml:space="preserve">Việt Nam </v>
          </cell>
          <cell r="O29" t="str">
            <v>Long An</v>
          </cell>
          <cell r="P29">
            <v>39203</v>
          </cell>
          <cell r="Q29">
            <v>0</v>
          </cell>
          <cell r="R29">
            <v>0</v>
          </cell>
          <cell r="S29" t="str">
            <v>công nhân</v>
          </cell>
          <cell r="T29">
            <v>1900000</v>
          </cell>
          <cell r="W29">
            <v>500000</v>
          </cell>
          <cell r="AB29">
            <v>25000</v>
          </cell>
          <cell r="AC29" t="str">
            <v>Hợp đồng thời vụ</v>
          </cell>
          <cell r="AD29" t="str">
            <v>Theo sự phân công, điều động của quản lý trực tiếp và Ban Giám Đốc công ty</v>
          </cell>
          <cell r="AE29">
            <v>41365</v>
          </cell>
          <cell r="AF29">
            <v>41426</v>
          </cell>
          <cell r="AG29">
            <v>4</v>
          </cell>
          <cell r="AH29">
            <v>7</v>
          </cell>
          <cell r="AI29" t="str">
            <v>Theo sự phân công, điều động của quản lý trực tiếp và Ban Giám Đốc công ty</v>
          </cell>
          <cell r="AJ29" t="str">
            <v>HDDTV2013.24</v>
          </cell>
          <cell r="AK29">
            <v>2</v>
          </cell>
          <cell r="AL29">
            <v>41427</v>
          </cell>
          <cell r="AM29">
            <v>41519</v>
          </cell>
          <cell r="AO29" t="str">
            <v>Chuyền 1</v>
          </cell>
          <cell r="AQ29">
            <v>41183</v>
          </cell>
          <cell r="AR29" t="e">
            <v>#N/A</v>
          </cell>
          <cell r="AS29">
            <v>0</v>
          </cell>
        </row>
        <row r="30">
          <cell r="B30" t="str">
            <v>A374</v>
          </cell>
          <cell r="C30" t="str">
            <v>NGUYỄN VĂN SỰ</v>
          </cell>
          <cell r="D30" t="str">
            <v xml:space="preserve">Nam </v>
          </cell>
          <cell r="E30">
            <v>34067</v>
          </cell>
          <cell r="F30" t="str">
            <v>TPHCM</v>
          </cell>
          <cell r="G30" t="str">
            <v>024897231</v>
          </cell>
          <cell r="H30">
            <v>39786</v>
          </cell>
          <cell r="I30" t="str">
            <v>TPHCM</v>
          </cell>
          <cell r="J30" t="str">
            <v>12/12</v>
          </cell>
          <cell r="K30" t="str">
            <v>62/3 Ấp 3, Hiệp Phước,Nhà Bè</v>
          </cell>
          <cell r="L30" t="str">
            <v>TPHCM</v>
          </cell>
          <cell r="M30" t="str">
            <v>Kinh</v>
          </cell>
          <cell r="N30" t="str">
            <v>Việt Nam</v>
          </cell>
          <cell r="O30" t="str">
            <v>TPHCM</v>
          </cell>
          <cell r="P30">
            <v>39234</v>
          </cell>
          <cell r="Q30">
            <v>0</v>
          </cell>
          <cell r="R30">
            <v>0</v>
          </cell>
          <cell r="S30" t="str">
            <v>công nhân</v>
          </cell>
          <cell r="T30">
            <v>1900000</v>
          </cell>
          <cell r="W30">
            <v>500000</v>
          </cell>
          <cell r="AB30">
            <v>25000</v>
          </cell>
          <cell r="AC30" t="str">
            <v>Hợp đồng thời vụ</v>
          </cell>
          <cell r="AD30" t="str">
            <v>Theo sự phân công, điều động của quản lý trực tiếp và Ban Giám Đốc công ty</v>
          </cell>
          <cell r="AE30">
            <v>41365</v>
          </cell>
          <cell r="AF30">
            <v>41426</v>
          </cell>
          <cell r="AG30">
            <v>4</v>
          </cell>
          <cell r="AH30">
            <v>7</v>
          </cell>
          <cell r="AI30" t="str">
            <v>Theo sự phân công, điều động của quản lý trực tiếp và Ban Giám Đốc công ty</v>
          </cell>
          <cell r="AJ30" t="str">
            <v>HDDTV2013.25</v>
          </cell>
          <cell r="AK30">
            <v>2</v>
          </cell>
          <cell r="AL30">
            <v>41427</v>
          </cell>
          <cell r="AM30">
            <v>41519</v>
          </cell>
          <cell r="AO30" t="str">
            <v>Ép Nhựa</v>
          </cell>
          <cell r="AQ30">
            <v>41368</v>
          </cell>
          <cell r="AR30" t="e">
            <v>#N/A</v>
          </cell>
        </row>
        <row r="31">
          <cell r="B31" t="str">
            <v>A375</v>
          </cell>
          <cell r="C31" t="str">
            <v>PHAN THANH SƠN</v>
          </cell>
          <cell r="D31" t="str">
            <v xml:space="preserve">Nam </v>
          </cell>
          <cell r="E31">
            <v>30972</v>
          </cell>
          <cell r="F31" t="str">
            <v>TPHCM</v>
          </cell>
          <cell r="G31" t="str">
            <v>023299754</v>
          </cell>
          <cell r="H31">
            <v>36312</v>
          </cell>
          <cell r="I31" t="str">
            <v>TPHCM</v>
          </cell>
          <cell r="J31" t="str">
            <v>12/12</v>
          </cell>
          <cell r="K31" t="str">
            <v>62/7 Ấp 6, Phú Xuân, Nhà Bè</v>
          </cell>
          <cell r="L31" t="str">
            <v>TPHCM</v>
          </cell>
          <cell r="M31" t="str">
            <v>Kinh</v>
          </cell>
          <cell r="N31" t="str">
            <v>Việt Nam</v>
          </cell>
          <cell r="O31" t="str">
            <v>TPHCM</v>
          </cell>
          <cell r="P31">
            <v>39326</v>
          </cell>
          <cell r="Q31">
            <v>0</v>
          </cell>
          <cell r="R31">
            <v>0</v>
          </cell>
          <cell r="S31" t="str">
            <v>công nhân</v>
          </cell>
          <cell r="T31">
            <v>1900000</v>
          </cell>
          <cell r="W31">
            <v>500000</v>
          </cell>
          <cell r="AB31">
            <v>25000</v>
          </cell>
          <cell r="AC31" t="str">
            <v>Hợp đồng thời vụ</v>
          </cell>
          <cell r="AD31" t="str">
            <v>Theo sự phân công, điều động của quản lý trực tiếp và Ban Giám Đốc công ty</v>
          </cell>
          <cell r="AE31">
            <v>41365</v>
          </cell>
          <cell r="AF31">
            <v>41426</v>
          </cell>
          <cell r="AG31">
            <v>4</v>
          </cell>
          <cell r="AH31">
            <v>7</v>
          </cell>
          <cell r="AI31" t="str">
            <v>Theo sự phân công, điều động của quản lý trực tiếp và Ban Giám Đốc công ty</v>
          </cell>
          <cell r="AJ31" t="str">
            <v>HDDTV2013.26</v>
          </cell>
          <cell r="AK31">
            <v>2</v>
          </cell>
          <cell r="AL31">
            <v>41427</v>
          </cell>
          <cell r="AM31">
            <v>41519</v>
          </cell>
          <cell r="AO31" t="str">
            <v>kho</v>
          </cell>
          <cell r="AQ31">
            <v>41372</v>
          </cell>
          <cell r="AR31" t="e">
            <v>#N/A</v>
          </cell>
        </row>
        <row r="32">
          <cell r="B32" t="str">
            <v>A384</v>
          </cell>
          <cell r="C32" t="str">
            <v>PHẠM CHẾ LINH</v>
          </cell>
          <cell r="D32" t="str">
            <v xml:space="preserve">Nam </v>
          </cell>
          <cell r="E32">
            <v>30583</v>
          </cell>
          <cell r="F32" t="str">
            <v>TPHCM</v>
          </cell>
          <cell r="G32" t="str">
            <v>023297601</v>
          </cell>
          <cell r="H32">
            <v>37936</v>
          </cell>
          <cell r="I32" t="str">
            <v>TPHCM</v>
          </cell>
          <cell r="J32" t="str">
            <v>12/12</v>
          </cell>
          <cell r="K32" t="str">
            <v>41/6 Âp 5, Phú Xuân, Nhà Bè</v>
          </cell>
          <cell r="L32" t="str">
            <v>TPHCM</v>
          </cell>
          <cell r="M32" t="str">
            <v>Kinh</v>
          </cell>
          <cell r="N32" t="str">
            <v>Việt Nam</v>
          </cell>
          <cell r="O32" t="str">
            <v>TPHCM</v>
          </cell>
          <cell r="P32">
            <v>39326</v>
          </cell>
          <cell r="Q32">
            <v>0</v>
          </cell>
          <cell r="R32">
            <v>0</v>
          </cell>
          <cell r="S32" t="str">
            <v>công nhân</v>
          </cell>
          <cell r="T32">
            <v>1900000</v>
          </cell>
          <cell r="W32">
            <v>500000</v>
          </cell>
          <cell r="AB32">
            <v>25000</v>
          </cell>
          <cell r="AC32" t="str">
            <v>Hợp đồng thời vụ</v>
          </cell>
          <cell r="AD32" t="str">
            <v>Theo sự phân công, điều động của quản lý trực tiếp và Ban Giám Đốc công ty</v>
          </cell>
          <cell r="AE32">
            <v>41396</v>
          </cell>
          <cell r="AF32">
            <v>41457</v>
          </cell>
          <cell r="AG32">
            <v>5</v>
          </cell>
          <cell r="AH32">
            <v>8</v>
          </cell>
          <cell r="AI32" t="str">
            <v>Theo sự phân công, điều động của quản lý trực tiếp và Ban Giám Đốc công ty</v>
          </cell>
          <cell r="AJ32" t="str">
            <v>HDDTV2013.27</v>
          </cell>
          <cell r="AK32">
            <v>2</v>
          </cell>
          <cell r="AL32">
            <v>41458</v>
          </cell>
          <cell r="AM32">
            <v>41550</v>
          </cell>
          <cell r="AO32" t="str">
            <v>Gá</v>
          </cell>
          <cell r="AQ32">
            <v>41396</v>
          </cell>
          <cell r="AR32" t="e">
            <v>#N/A</v>
          </cell>
        </row>
        <row r="33">
          <cell r="B33" t="str">
            <v>A387</v>
          </cell>
          <cell r="C33" t="str">
            <v>VÕ TẤN TÀI</v>
          </cell>
          <cell r="D33" t="str">
            <v xml:space="preserve">Nam </v>
          </cell>
          <cell r="E33" t="str">
            <v>1988</v>
          </cell>
          <cell r="F33" t="str">
            <v>Long An</v>
          </cell>
          <cell r="G33" t="str">
            <v>301423326</v>
          </cell>
          <cell r="H33">
            <v>39267</v>
          </cell>
          <cell r="I33" t="str">
            <v>Long An</v>
          </cell>
          <cell r="J33" t="str">
            <v>9/12</v>
          </cell>
          <cell r="K33" t="str">
            <v>Thạnh Trung,Phước Vĩnh Đông,Cần Giuộc , Long An</v>
          </cell>
          <cell r="L33" t="str">
            <v>Long An</v>
          </cell>
          <cell r="M33" t="str">
            <v xml:space="preserve">Kinh </v>
          </cell>
          <cell r="N33" t="str">
            <v>Việt Nam</v>
          </cell>
          <cell r="O33" t="str">
            <v>Long An</v>
          </cell>
          <cell r="P33">
            <v>39326</v>
          </cell>
          <cell r="Q33">
            <v>0</v>
          </cell>
          <cell r="R33">
            <v>0</v>
          </cell>
          <cell r="S33" t="str">
            <v>công nhân</v>
          </cell>
          <cell r="T33">
            <v>1900000</v>
          </cell>
          <cell r="W33">
            <v>500000</v>
          </cell>
          <cell r="AB33">
            <v>25000</v>
          </cell>
          <cell r="AC33" t="str">
            <v>Hợp đồng thời vụ</v>
          </cell>
          <cell r="AD33" t="str">
            <v>Theo sự phân công, điều động của quản lý trực tiếp và Ban Giám Đốc công ty</v>
          </cell>
          <cell r="AE33">
            <v>41396</v>
          </cell>
          <cell r="AF33">
            <v>41457</v>
          </cell>
          <cell r="AG33">
            <v>5</v>
          </cell>
          <cell r="AH33">
            <v>8</v>
          </cell>
          <cell r="AI33" t="str">
            <v>Theo sự phân công, điều động của quản lý trực tiếp và Ban Giám Đốc công ty</v>
          </cell>
          <cell r="AJ33" t="str">
            <v>HDDTV2013.28</v>
          </cell>
          <cell r="AK33">
            <v>2</v>
          </cell>
          <cell r="AL33">
            <v>41458</v>
          </cell>
          <cell r="AM33">
            <v>41550</v>
          </cell>
          <cell r="AO33" t="str">
            <v>Chuyền 1</v>
          </cell>
          <cell r="AQ33">
            <v>41396</v>
          </cell>
          <cell r="AR33" t="e">
            <v>#N/A</v>
          </cell>
          <cell r="AS33" t="str">
            <v>T7/13</v>
          </cell>
        </row>
        <row r="34">
          <cell r="B34" t="str">
            <v>A388</v>
          </cell>
          <cell r="C34" t="str">
            <v>CA PHƯỚC AN</v>
          </cell>
          <cell r="D34" t="str">
            <v xml:space="preserve">Nam </v>
          </cell>
          <cell r="E34">
            <v>31167</v>
          </cell>
          <cell r="F34" t="str">
            <v>TPHCM</v>
          </cell>
          <cell r="G34" t="str">
            <v>023989374</v>
          </cell>
          <cell r="H34">
            <v>37453</v>
          </cell>
          <cell r="I34" t="str">
            <v>TPHCM</v>
          </cell>
          <cell r="J34" t="str">
            <v xml:space="preserve">Trung cấp </v>
          </cell>
          <cell r="K34" t="str">
            <v>B78/59 Bis , Tôn Thất Thuyết P16 Q4</v>
          </cell>
          <cell r="L34" t="str">
            <v>TPHCM</v>
          </cell>
          <cell r="M34" t="str">
            <v xml:space="preserve">Kinh </v>
          </cell>
          <cell r="N34" t="str">
            <v>Việt Nam</v>
          </cell>
          <cell r="O34" t="str">
            <v>Thái Bình</v>
          </cell>
          <cell r="P34">
            <v>39449</v>
          </cell>
          <cell r="Q34">
            <v>0</v>
          </cell>
          <cell r="R34">
            <v>0</v>
          </cell>
          <cell r="S34" t="str">
            <v>công nhân</v>
          </cell>
          <cell r="T34">
            <v>1900000</v>
          </cell>
          <cell r="W34">
            <v>500000</v>
          </cell>
          <cell r="AB34">
            <v>25000</v>
          </cell>
          <cell r="AC34" t="str">
            <v>Hợp đồng thời vụ</v>
          </cell>
          <cell r="AD34" t="str">
            <v>Theo sự phân công, điều động của quản lý trực tiếp và Ban Giám Đốc công ty</v>
          </cell>
          <cell r="AE34">
            <v>41396</v>
          </cell>
          <cell r="AF34">
            <v>41457</v>
          </cell>
          <cell r="AG34">
            <v>5</v>
          </cell>
          <cell r="AH34">
            <v>8</v>
          </cell>
          <cell r="AI34" t="str">
            <v>Theo sự phân công, điều động của quản lý trực tiếp và Ban Giám Đốc công ty</v>
          </cell>
          <cell r="AJ34" t="str">
            <v>HDDTV2013.29</v>
          </cell>
          <cell r="AK34">
            <v>2</v>
          </cell>
          <cell r="AL34">
            <v>41458</v>
          </cell>
          <cell r="AM34">
            <v>41550</v>
          </cell>
          <cell r="AO34" t="str">
            <v>Kho</v>
          </cell>
          <cell r="AQ34">
            <v>41397</v>
          </cell>
          <cell r="AR34" t="e">
            <v>#N/A</v>
          </cell>
        </row>
        <row r="35">
          <cell r="B35" t="str">
            <v>A389</v>
          </cell>
          <cell r="C35" t="str">
            <v>VÕ QUANG VINH</v>
          </cell>
          <cell r="D35" t="str">
            <v xml:space="preserve">Nam </v>
          </cell>
          <cell r="E35">
            <v>34575</v>
          </cell>
          <cell r="F35" t="str">
            <v>Vĩnh Long</v>
          </cell>
          <cell r="G35" t="str">
            <v>331735357</v>
          </cell>
          <cell r="H35">
            <v>40925</v>
          </cell>
          <cell r="I35" t="str">
            <v>Vĩnh Long</v>
          </cell>
          <cell r="J35" t="str">
            <v>12/12</v>
          </cell>
          <cell r="K35" t="str">
            <v>Xã Bình Hòa Phước, Long Hồ, Vĩnh Long</v>
          </cell>
          <cell r="L35" t="str">
            <v>Vĩnh Long</v>
          </cell>
          <cell r="M35" t="str">
            <v xml:space="preserve">Kinh </v>
          </cell>
          <cell r="N35" t="str">
            <v>Việt Nam</v>
          </cell>
          <cell r="O35" t="str">
            <v>Vĩnh Long</v>
          </cell>
          <cell r="P35">
            <v>39845</v>
          </cell>
          <cell r="Q35">
            <v>0</v>
          </cell>
          <cell r="R35">
            <v>0</v>
          </cell>
          <cell r="S35" t="str">
            <v>công nhân</v>
          </cell>
          <cell r="T35">
            <v>1900000</v>
          </cell>
          <cell r="W35">
            <v>500000</v>
          </cell>
          <cell r="AB35">
            <v>25000</v>
          </cell>
          <cell r="AC35" t="str">
            <v>Hợp đồng thời vụ</v>
          </cell>
          <cell r="AD35" t="str">
            <v>Theo sự phân công, điều động của quản lý trực tiếp và Ban Giám Đốc công ty</v>
          </cell>
          <cell r="AE35">
            <v>41396</v>
          </cell>
          <cell r="AF35">
            <v>41457</v>
          </cell>
          <cell r="AG35">
            <v>5</v>
          </cell>
          <cell r="AH35">
            <v>8</v>
          </cell>
          <cell r="AI35" t="str">
            <v>Theo sự phân công, điều động của quản lý trực tiếp và Ban Giám Đốc công ty</v>
          </cell>
          <cell r="AJ35" t="str">
            <v>HDDTV2013.30</v>
          </cell>
          <cell r="AK35">
            <v>2</v>
          </cell>
          <cell r="AL35">
            <v>41458</v>
          </cell>
          <cell r="AM35">
            <v>41550</v>
          </cell>
          <cell r="AO35" t="str">
            <v>QC</v>
          </cell>
          <cell r="AQ35">
            <v>41397</v>
          </cell>
          <cell r="AR35" t="e">
            <v>#N/A</v>
          </cell>
          <cell r="AS35" t="str">
            <v>out</v>
          </cell>
        </row>
        <row r="36">
          <cell r="B36" t="str">
            <v>A340</v>
          </cell>
          <cell r="C36" t="str">
            <v>NGUYỄN THANH LUÂN</v>
          </cell>
          <cell r="D36" t="str">
            <v xml:space="preserve">Nam </v>
          </cell>
          <cell r="E36">
            <v>34455</v>
          </cell>
          <cell r="F36" t="str">
            <v xml:space="preserve">Sóc Trăng </v>
          </cell>
          <cell r="G36" t="str">
            <v>366127527</v>
          </cell>
          <cell r="H36">
            <v>41165</v>
          </cell>
          <cell r="I36" t="str">
            <v>Sóc Trăng</v>
          </cell>
          <cell r="J36">
            <v>0</v>
          </cell>
          <cell r="K36" t="str">
            <v>Hòa Hưng, Hòa Tú 2, H. Mỹ Xuyên, Sóc Trăng</v>
          </cell>
          <cell r="L36" t="str">
            <v>Sóc Trăng</v>
          </cell>
          <cell r="M36" t="str">
            <v>Kinh</v>
          </cell>
          <cell r="N36" t="str">
            <v>Việt Nam</v>
          </cell>
          <cell r="O36" t="str">
            <v>Sóc Trăng</v>
          </cell>
          <cell r="P36">
            <v>39508</v>
          </cell>
          <cell r="Q36">
            <v>0</v>
          </cell>
          <cell r="R36">
            <v>0</v>
          </cell>
          <cell r="S36" t="str">
            <v>công nhân</v>
          </cell>
          <cell r="T36">
            <v>1900000</v>
          </cell>
          <cell r="W36">
            <v>500000</v>
          </cell>
          <cell r="AB36">
            <v>25000</v>
          </cell>
          <cell r="AC36" t="str">
            <v>Hợp đồng thời vụ</v>
          </cell>
          <cell r="AD36" t="str">
            <v>Theo sự phân công, điều động của quản lý trực tiếp và Ban Giám Đốc công ty</v>
          </cell>
          <cell r="AE36">
            <v>41396</v>
          </cell>
          <cell r="AF36">
            <v>41457</v>
          </cell>
          <cell r="AG36">
            <v>5</v>
          </cell>
          <cell r="AH36">
            <v>8</v>
          </cell>
          <cell r="AI36" t="str">
            <v>Theo sự phân công, điều động của quản lý trực tiếp và Ban Giám Đốc công ty</v>
          </cell>
          <cell r="AJ36" t="str">
            <v>HDDTV2013.31</v>
          </cell>
          <cell r="AK36">
            <v>2</v>
          </cell>
          <cell r="AL36">
            <v>41458</v>
          </cell>
          <cell r="AM36">
            <v>41550</v>
          </cell>
          <cell r="AO36" t="str">
            <v>Chuyền 1</v>
          </cell>
          <cell r="AP36">
            <v>2008</v>
          </cell>
          <cell r="AQ36">
            <v>41325</v>
          </cell>
          <cell r="AR36" t="e">
            <v>#N/A</v>
          </cell>
        </row>
        <row r="37">
          <cell r="B37" t="str">
            <v>A341</v>
          </cell>
          <cell r="C37" t="str">
            <v>ĐẶNG PHƯỚC HOÀNG</v>
          </cell>
          <cell r="D37" t="str">
            <v xml:space="preserve">Nam </v>
          </cell>
          <cell r="E37" t="str">
            <v>1985</v>
          </cell>
          <cell r="F37" t="str">
            <v>Long An</v>
          </cell>
          <cell r="G37" t="str">
            <v>301228053</v>
          </cell>
          <cell r="H37">
            <v>40995</v>
          </cell>
          <cell r="I37" t="str">
            <v>Long An</v>
          </cell>
          <cell r="J37" t="str">
            <v>7/12</v>
          </cell>
          <cell r="K37" t="str">
            <v>Phước Vĩnh Đông, Cần Giuộc, Long An</v>
          </cell>
          <cell r="L37" t="str">
            <v>Long An</v>
          </cell>
          <cell r="M37" t="str">
            <v>Kinh</v>
          </cell>
          <cell r="N37" t="str">
            <v>Việt Nam</v>
          </cell>
          <cell r="O37" t="str">
            <v>Long An</v>
          </cell>
          <cell r="P37">
            <v>39520</v>
          </cell>
          <cell r="Q37">
            <v>0</v>
          </cell>
          <cell r="R37">
            <v>0</v>
          </cell>
          <cell r="S37" t="str">
            <v>công nhân</v>
          </cell>
          <cell r="T37">
            <v>1900000</v>
          </cell>
          <cell r="W37">
            <v>500000</v>
          </cell>
          <cell r="AB37">
            <v>25000</v>
          </cell>
          <cell r="AC37" t="str">
            <v>Hợp đồng thời vụ</v>
          </cell>
          <cell r="AD37" t="str">
            <v>Theo sự phân công, điều động của quản lý trực tiếp và Ban Giám Đốc công ty</v>
          </cell>
          <cell r="AE37">
            <v>41396</v>
          </cell>
          <cell r="AF37">
            <v>41457</v>
          </cell>
          <cell r="AG37">
            <v>5</v>
          </cell>
          <cell r="AH37">
            <v>8</v>
          </cell>
          <cell r="AI37" t="str">
            <v>Theo sự phân công, điều động của quản lý trực tiếp và Ban Giám Đốc công ty</v>
          </cell>
          <cell r="AJ37" t="str">
            <v>HDDTV2013.32</v>
          </cell>
          <cell r="AK37">
            <v>2</v>
          </cell>
          <cell r="AL37">
            <v>41458</v>
          </cell>
          <cell r="AM37">
            <v>41550</v>
          </cell>
          <cell r="AO37" t="str">
            <v>chuyền 2</v>
          </cell>
          <cell r="AQ37">
            <v>41325</v>
          </cell>
          <cell r="AR37" t="e">
            <v>#N/A</v>
          </cell>
        </row>
        <row r="38">
          <cell r="B38" t="str">
            <v>A345</v>
          </cell>
          <cell r="C38" t="str">
            <v>TẠ TUẤN LEL</v>
          </cell>
          <cell r="D38" t="str">
            <v xml:space="preserve">Nam </v>
          </cell>
          <cell r="E38">
            <v>34381</v>
          </cell>
          <cell r="F38" t="str">
            <v xml:space="preserve">Cà Mau </v>
          </cell>
          <cell r="G38" t="str">
            <v>381680488</v>
          </cell>
          <cell r="H38">
            <v>40189</v>
          </cell>
          <cell r="I38" t="str">
            <v xml:space="preserve">Cà Mau </v>
          </cell>
          <cell r="J38" t="str">
            <v>10/12</v>
          </cell>
          <cell r="K38" t="str">
            <v xml:space="preserve">Viên An Đông, Ngọc Hiển, Cà Mau </v>
          </cell>
          <cell r="L38" t="str">
            <v>Cà Mau</v>
          </cell>
          <cell r="M38" t="str">
            <v>Kinh</v>
          </cell>
          <cell r="N38" t="str">
            <v>Việt Nam</v>
          </cell>
          <cell r="O38" t="str">
            <v xml:space="preserve">Cà Mau </v>
          </cell>
          <cell r="P38">
            <v>39548</v>
          </cell>
          <cell r="Q38">
            <v>0</v>
          </cell>
          <cell r="R38">
            <v>0</v>
          </cell>
          <cell r="S38" t="str">
            <v>công nhân</v>
          </cell>
          <cell r="T38">
            <v>1900000</v>
          </cell>
          <cell r="W38">
            <v>500000</v>
          </cell>
          <cell r="AB38">
            <v>25000</v>
          </cell>
          <cell r="AC38" t="str">
            <v>Hợp đồng thời vụ</v>
          </cell>
          <cell r="AD38" t="str">
            <v>Theo sự phân công, điều động của quản lý trực tiếp và Ban Giám Đốc công ty</v>
          </cell>
          <cell r="AE38">
            <v>41396</v>
          </cell>
          <cell r="AF38">
            <v>41457</v>
          </cell>
          <cell r="AG38">
            <v>5</v>
          </cell>
          <cell r="AH38">
            <v>8</v>
          </cell>
          <cell r="AI38" t="str">
            <v>Theo sự phân công, điều động của quản lý trực tiếp và Ban Giám Đốc công ty</v>
          </cell>
          <cell r="AJ38" t="str">
            <v>HDDTV2013.33</v>
          </cell>
          <cell r="AK38">
            <v>2</v>
          </cell>
          <cell r="AL38">
            <v>41458</v>
          </cell>
          <cell r="AM38">
            <v>41550</v>
          </cell>
          <cell r="AO38" t="str">
            <v>Ép Nhựa</v>
          </cell>
          <cell r="AQ38">
            <v>41330</v>
          </cell>
          <cell r="AR38" t="e">
            <v>#N/A</v>
          </cell>
        </row>
        <row r="39">
          <cell r="B39" t="str">
            <v>A346</v>
          </cell>
          <cell r="C39" t="str">
            <v>VÕ VĂN THANH</v>
          </cell>
          <cell r="D39" t="str">
            <v xml:space="preserve">Nam </v>
          </cell>
          <cell r="E39">
            <v>34870</v>
          </cell>
          <cell r="F39" t="str">
            <v>Long An</v>
          </cell>
          <cell r="G39" t="str">
            <v>301573348</v>
          </cell>
          <cell r="H39">
            <v>41304</v>
          </cell>
          <cell r="I39" t="str">
            <v>Long An</v>
          </cell>
          <cell r="J39" t="str">
            <v>6/12</v>
          </cell>
          <cell r="K39" t="str">
            <v>Ấp Đông an, Xã Phước Vĩnh Đông, Cần Giuộc , Long An</v>
          </cell>
          <cell r="L39" t="str">
            <v>Long An</v>
          </cell>
          <cell r="M39" t="str">
            <v>Kinh</v>
          </cell>
          <cell r="N39" t="str">
            <v>Việt Nam</v>
          </cell>
          <cell r="O39" t="str">
            <v>Long An</v>
          </cell>
          <cell r="P39">
            <v>39575</v>
          </cell>
          <cell r="Q39">
            <v>0</v>
          </cell>
          <cell r="R39">
            <v>0</v>
          </cell>
          <cell r="S39" t="str">
            <v>công nhân</v>
          </cell>
          <cell r="T39">
            <v>1900000</v>
          </cell>
          <cell r="W39">
            <v>500000</v>
          </cell>
          <cell r="AB39">
            <v>25000</v>
          </cell>
          <cell r="AC39" t="str">
            <v>Hợp đồng thời vụ</v>
          </cell>
          <cell r="AD39" t="str">
            <v>Theo sự phân công, điều động của quản lý trực tiếp và Ban Giám Đốc công ty</v>
          </cell>
          <cell r="AE39">
            <v>41396</v>
          </cell>
          <cell r="AF39">
            <v>41457</v>
          </cell>
          <cell r="AG39">
            <v>5</v>
          </cell>
          <cell r="AH39">
            <v>8</v>
          </cell>
          <cell r="AI39" t="str">
            <v>Theo sự phân công, điều động của quản lý trực tiếp và Ban Giám Đốc công ty</v>
          </cell>
          <cell r="AJ39" t="str">
            <v>HDDTV2013.34</v>
          </cell>
          <cell r="AK39">
            <v>2</v>
          </cell>
          <cell r="AL39">
            <v>41458</v>
          </cell>
          <cell r="AM39">
            <v>41550</v>
          </cell>
          <cell r="AO39" t="str">
            <v>Ép Nhựa</v>
          </cell>
          <cell r="AP39" t="str">
            <v>out</v>
          </cell>
          <cell r="AQ39">
            <v>41330</v>
          </cell>
          <cell r="AR39" t="e">
            <v>#N/A</v>
          </cell>
          <cell r="AS39">
            <v>0</v>
          </cell>
        </row>
        <row r="40">
          <cell r="B40" t="str">
            <v>A349</v>
          </cell>
          <cell r="C40" t="str">
            <v>TRẦN TẤN LỰC</v>
          </cell>
          <cell r="D40" t="str">
            <v xml:space="preserve">Nam </v>
          </cell>
          <cell r="E40">
            <v>31787</v>
          </cell>
          <cell r="F40" t="str">
            <v>TPHCM</v>
          </cell>
          <cell r="G40" t="str">
            <v>023758721</v>
          </cell>
          <cell r="H40">
            <v>37197</v>
          </cell>
          <cell r="I40" t="str">
            <v>TPHCM</v>
          </cell>
          <cell r="J40" t="str">
            <v>9/12</v>
          </cell>
          <cell r="K40" t="str">
            <v>43 Âp2, Xã Long Thới, Nhà Bè</v>
          </cell>
          <cell r="L40" t="str">
            <v>TPHCM</v>
          </cell>
          <cell r="M40" t="str">
            <v>Kinh</v>
          </cell>
          <cell r="N40" t="str">
            <v>Việt Nam</v>
          </cell>
          <cell r="O40" t="str">
            <v>TPHCM</v>
          </cell>
          <cell r="P40">
            <v>39722</v>
          </cell>
          <cell r="Q40">
            <v>0</v>
          </cell>
          <cell r="R40">
            <v>0</v>
          </cell>
          <cell r="S40" t="str">
            <v>công nhân</v>
          </cell>
          <cell r="T40">
            <v>1900000</v>
          </cell>
          <cell r="W40">
            <v>500000</v>
          </cell>
          <cell r="AB40">
            <v>25000</v>
          </cell>
          <cell r="AC40" t="str">
            <v>Hợp đồng thời vụ</v>
          </cell>
          <cell r="AD40" t="str">
            <v>Theo sự phân công, điều động của quản lý trực tiếp và Ban Giám Đốc công ty</v>
          </cell>
          <cell r="AE40">
            <v>41396</v>
          </cell>
          <cell r="AF40">
            <v>41457</v>
          </cell>
          <cell r="AG40">
            <v>5</v>
          </cell>
          <cell r="AH40">
            <v>8</v>
          </cell>
          <cell r="AI40" t="str">
            <v>Theo sự phân công, điều động của quản lý trực tiếp và Ban Giám Đốc công ty</v>
          </cell>
          <cell r="AJ40" t="str">
            <v>HDDTV2013.35</v>
          </cell>
          <cell r="AK40">
            <v>2</v>
          </cell>
          <cell r="AL40">
            <v>41458</v>
          </cell>
          <cell r="AM40">
            <v>41550</v>
          </cell>
          <cell r="AO40" t="str">
            <v>chuyền 2</v>
          </cell>
          <cell r="AQ40">
            <v>41332</v>
          </cell>
          <cell r="AR40" t="e">
            <v>#N/A</v>
          </cell>
          <cell r="AS40">
            <v>0</v>
          </cell>
        </row>
        <row r="41">
          <cell r="B41" t="str">
            <v>A351</v>
          </cell>
          <cell r="C41" t="str">
            <v>PHẠM VŨ LINH</v>
          </cell>
          <cell r="D41" t="str">
            <v xml:space="preserve">Nam </v>
          </cell>
          <cell r="E41">
            <v>33734</v>
          </cell>
          <cell r="F41" t="str">
            <v>Bến Tre</v>
          </cell>
          <cell r="G41" t="str">
            <v>321456997</v>
          </cell>
          <cell r="H41">
            <v>39632</v>
          </cell>
          <cell r="I41" t="str">
            <v>Bến Tre</v>
          </cell>
          <cell r="J41" t="str">
            <v>10/12</v>
          </cell>
          <cell r="K41" t="str">
            <v>121/BH, Vĩnh Hòa, Ba Tri, Bến Tre</v>
          </cell>
          <cell r="L41" t="str">
            <v>Bến Tre</v>
          </cell>
          <cell r="M41" t="str">
            <v>Kinh</v>
          </cell>
          <cell r="N41" t="str">
            <v>Việt Nam</v>
          </cell>
          <cell r="O41" t="str">
            <v>Bến Tre</v>
          </cell>
          <cell r="P41">
            <v>39722</v>
          </cell>
          <cell r="Q41">
            <v>0</v>
          </cell>
          <cell r="R41">
            <v>0</v>
          </cell>
          <cell r="S41" t="str">
            <v>công nhân</v>
          </cell>
          <cell r="T41">
            <v>1900000</v>
          </cell>
          <cell r="W41">
            <v>500000</v>
          </cell>
          <cell r="AB41">
            <v>25000</v>
          </cell>
          <cell r="AC41" t="str">
            <v>Hợp đồng thời vụ</v>
          </cell>
          <cell r="AD41" t="str">
            <v>Theo sự phân công, điều động của quản lý trực tiếp và Ban Giám Đốc công ty</v>
          </cell>
          <cell r="AE41">
            <v>41396</v>
          </cell>
          <cell r="AF41">
            <v>41457</v>
          </cell>
          <cell r="AG41">
            <v>5</v>
          </cell>
          <cell r="AH41">
            <v>8</v>
          </cell>
          <cell r="AI41" t="str">
            <v>Theo sự phân công, điều động của quản lý trực tiếp và Ban Giám Đốc công ty</v>
          </cell>
          <cell r="AJ41" t="str">
            <v>HDDTV2013.36</v>
          </cell>
          <cell r="AK41">
            <v>2</v>
          </cell>
          <cell r="AL41">
            <v>41458</v>
          </cell>
          <cell r="AM41">
            <v>41550</v>
          </cell>
          <cell r="AO41" t="str">
            <v>QC</v>
          </cell>
          <cell r="AQ41">
            <v>41335</v>
          </cell>
          <cell r="AR41" t="e">
            <v>#N/A</v>
          </cell>
          <cell r="AS41">
            <v>0</v>
          </cell>
        </row>
        <row r="42">
          <cell r="B42" t="str">
            <v>A354</v>
          </cell>
          <cell r="C42" t="str">
            <v>ĐẶNG ỴẾN NHI</v>
          </cell>
          <cell r="D42" t="str">
            <v>Nữ</v>
          </cell>
          <cell r="E42">
            <v>34965</v>
          </cell>
          <cell r="F42" t="str">
            <v>TPHCM</v>
          </cell>
          <cell r="G42" t="str">
            <v>025276431</v>
          </cell>
          <cell r="H42">
            <v>40331</v>
          </cell>
          <cell r="I42" t="str">
            <v>TPHCM</v>
          </cell>
          <cell r="J42" t="str">
            <v>9/12</v>
          </cell>
          <cell r="K42" t="str">
            <v>458/31 Âp2, xã Long Thới, H.Nhà Bè</v>
          </cell>
          <cell r="L42" t="str">
            <v>TPHCM</v>
          </cell>
          <cell r="M42" t="str">
            <v>Kinh</v>
          </cell>
          <cell r="N42" t="str">
            <v>Việt Nam</v>
          </cell>
          <cell r="O42" t="str">
            <v>TPHCM</v>
          </cell>
          <cell r="P42">
            <v>39716</v>
          </cell>
          <cell r="Q42">
            <v>0</v>
          </cell>
          <cell r="R42">
            <v>0</v>
          </cell>
          <cell r="S42" t="str">
            <v>công nhân</v>
          </cell>
          <cell r="T42">
            <v>1900000</v>
          </cell>
          <cell r="W42">
            <v>500000</v>
          </cell>
          <cell r="AB42">
            <v>25000</v>
          </cell>
          <cell r="AC42" t="str">
            <v>Hợp đồng thời vụ</v>
          </cell>
          <cell r="AD42" t="str">
            <v>Theo sự phân công, điều động của quản lý trực tiếp và Ban Giám Đốc công ty</v>
          </cell>
          <cell r="AE42">
            <v>41396</v>
          </cell>
          <cell r="AF42">
            <v>41457</v>
          </cell>
          <cell r="AG42">
            <v>5</v>
          </cell>
          <cell r="AH42">
            <v>8</v>
          </cell>
          <cell r="AI42" t="str">
            <v>Theo sự phân công, điều động của quản lý trực tiếp và Ban Giám Đốc công ty</v>
          </cell>
          <cell r="AJ42" t="str">
            <v>HDDTV2013.37</v>
          </cell>
          <cell r="AK42">
            <v>2</v>
          </cell>
          <cell r="AL42">
            <v>41458</v>
          </cell>
          <cell r="AM42">
            <v>41550</v>
          </cell>
          <cell r="AO42" t="str">
            <v>chuyền 2</v>
          </cell>
          <cell r="AQ42">
            <v>41337</v>
          </cell>
          <cell r="AR42" t="e">
            <v>#N/A</v>
          </cell>
        </row>
        <row r="43">
          <cell r="B43" t="str">
            <v>A397</v>
          </cell>
          <cell r="C43" t="str">
            <v>PHAN VĂN TRUNG</v>
          </cell>
          <cell r="D43" t="str">
            <v xml:space="preserve">Nam </v>
          </cell>
          <cell r="E43">
            <v>32914</v>
          </cell>
          <cell r="F43" t="str">
            <v>Đồng Nai</v>
          </cell>
          <cell r="G43" t="str">
            <v>273414278</v>
          </cell>
          <cell r="H43">
            <v>39302</v>
          </cell>
          <cell r="I43" t="str">
            <v>BR-VT</v>
          </cell>
          <cell r="J43" t="str">
            <v>12/12</v>
          </cell>
          <cell r="K43" t="str">
            <v>tổ 8, Khu phố Kim Sơn, phường Kim Dinh,Bà Rịa - Vũng Tàu</v>
          </cell>
          <cell r="L43" t="str">
            <v>BR- VT</v>
          </cell>
          <cell r="M43" t="str">
            <v>Kinh</v>
          </cell>
          <cell r="N43" t="str">
            <v>Việt Nam</v>
          </cell>
          <cell r="O43" t="str">
            <v>Bến Tre</v>
          </cell>
          <cell r="P43">
            <v>39722</v>
          </cell>
          <cell r="Q43">
            <v>0</v>
          </cell>
          <cell r="R43">
            <v>0</v>
          </cell>
          <cell r="S43" t="str">
            <v>công nhân</v>
          </cell>
          <cell r="T43">
            <v>1900000</v>
          </cell>
          <cell r="W43">
            <v>500000</v>
          </cell>
          <cell r="AB43">
            <v>25000</v>
          </cell>
          <cell r="AC43" t="str">
            <v>Hợp đồng thời vụ</v>
          </cell>
          <cell r="AD43" t="str">
            <v>Theo sự phân công, điều động của quản lý trực tiếp và Ban Giám Đốc công ty</v>
          </cell>
          <cell r="AE43">
            <v>41426</v>
          </cell>
          <cell r="AF43">
            <v>41487</v>
          </cell>
          <cell r="AG43">
            <v>6</v>
          </cell>
          <cell r="AH43">
            <v>9</v>
          </cell>
          <cell r="AI43" t="str">
            <v>Theo sự phân công, điều động của quản lý trực tiếp và Ban Giám Đốc công ty</v>
          </cell>
          <cell r="AJ43" t="str">
            <v>HDDTV2013.38</v>
          </cell>
          <cell r="AK43">
            <v>2</v>
          </cell>
          <cell r="AL43">
            <v>41488</v>
          </cell>
          <cell r="AM43">
            <v>41580</v>
          </cell>
          <cell r="AO43" t="str">
            <v>Ép Nhựa</v>
          </cell>
          <cell r="AQ43">
            <v>41426</v>
          </cell>
          <cell r="AR43" t="e">
            <v>#N/A</v>
          </cell>
        </row>
        <row r="44">
          <cell r="B44" t="str">
            <v>A398</v>
          </cell>
          <cell r="C44" t="str">
            <v>TRẦN TẤN ViỆT</v>
          </cell>
          <cell r="D44" t="str">
            <v xml:space="preserve">Nam </v>
          </cell>
          <cell r="E44">
            <v>34974</v>
          </cell>
          <cell r="F44" t="str">
            <v>TPHCM</v>
          </cell>
          <cell r="G44" t="str">
            <v>025416135</v>
          </cell>
          <cell r="H44">
            <v>40599</v>
          </cell>
          <cell r="I44" t="str">
            <v>TPHCM</v>
          </cell>
          <cell r="J44" t="str">
            <v>9/12</v>
          </cell>
          <cell r="K44" t="str">
            <v>763/34 , Tổ 3, Ấp 1 Xã Long Thới, Nhà Bè</v>
          </cell>
          <cell r="L44" t="str">
            <v>TPHCM</v>
          </cell>
          <cell r="M44" t="str">
            <v>Kinh</v>
          </cell>
          <cell r="N44" t="str">
            <v>Việt Nam</v>
          </cell>
          <cell r="O44" t="str">
            <v>TPHCM</v>
          </cell>
          <cell r="P44">
            <v>39722</v>
          </cell>
          <cell r="Q44">
            <v>0</v>
          </cell>
          <cell r="R44">
            <v>0</v>
          </cell>
          <cell r="S44" t="str">
            <v>công nhân</v>
          </cell>
          <cell r="T44">
            <v>1900000</v>
          </cell>
          <cell r="W44">
            <v>500000</v>
          </cell>
          <cell r="AB44">
            <v>25000</v>
          </cell>
          <cell r="AC44" t="str">
            <v>Hợp đồng thời vụ</v>
          </cell>
          <cell r="AD44" t="str">
            <v>Theo sự phân công, điều động của quản lý trực tiếp và Ban Giám Đốc công ty</v>
          </cell>
          <cell r="AE44">
            <v>41426</v>
          </cell>
          <cell r="AF44">
            <v>41487</v>
          </cell>
          <cell r="AG44">
            <v>6</v>
          </cell>
          <cell r="AH44">
            <v>9</v>
          </cell>
          <cell r="AI44" t="str">
            <v>Theo sự phân công, điều động của quản lý trực tiếp và Ban Giám Đốc công ty</v>
          </cell>
          <cell r="AJ44" t="str">
            <v>HDDTV2013.39</v>
          </cell>
          <cell r="AK44">
            <v>2</v>
          </cell>
          <cell r="AL44">
            <v>41488</v>
          </cell>
          <cell r="AM44">
            <v>41580</v>
          </cell>
          <cell r="AO44" t="str">
            <v>QC</v>
          </cell>
          <cell r="AQ44">
            <v>41431</v>
          </cell>
          <cell r="AR44" t="e">
            <v>#N/A</v>
          </cell>
        </row>
        <row r="45">
          <cell r="B45" t="str">
            <v>A399</v>
          </cell>
          <cell r="C45" t="str">
            <v>ĐỖ AN KỶ</v>
          </cell>
          <cell r="D45" t="str">
            <v xml:space="preserve">Nam </v>
          </cell>
          <cell r="E45">
            <v>30926</v>
          </cell>
          <cell r="F45" t="str">
            <v>TPHCM</v>
          </cell>
          <cell r="G45" t="str">
            <v>023758730</v>
          </cell>
          <cell r="H45">
            <v>39427</v>
          </cell>
          <cell r="I45" t="str">
            <v>TPHCM</v>
          </cell>
          <cell r="J45" t="str">
            <v>7/12</v>
          </cell>
          <cell r="K45" t="str">
            <v>42 Ấp 1, xã Long Thới. H Nhà Bè</v>
          </cell>
          <cell r="L45" t="str">
            <v>TPHCM</v>
          </cell>
          <cell r="M45" t="str">
            <v>Kinh</v>
          </cell>
          <cell r="N45" t="str">
            <v>Việt Nam</v>
          </cell>
          <cell r="O45" t="str">
            <v>TPHCM</v>
          </cell>
          <cell r="P45">
            <v>39769</v>
          </cell>
          <cell r="Q45">
            <v>0</v>
          </cell>
          <cell r="R45">
            <v>0</v>
          </cell>
          <cell r="S45" t="str">
            <v>công nhân</v>
          </cell>
          <cell r="T45">
            <v>1900000</v>
          </cell>
          <cell r="W45">
            <v>500000</v>
          </cell>
          <cell r="AB45">
            <v>25000</v>
          </cell>
          <cell r="AC45" t="str">
            <v>Hợp đồng thời vụ</v>
          </cell>
          <cell r="AD45" t="str">
            <v>Theo sự phân công, điều động của quản lý trực tiếp và Ban Giám Đốc công ty</v>
          </cell>
          <cell r="AE45">
            <v>41426</v>
          </cell>
          <cell r="AF45">
            <v>41487</v>
          </cell>
          <cell r="AG45">
            <v>6</v>
          </cell>
          <cell r="AH45">
            <v>9</v>
          </cell>
          <cell r="AI45" t="str">
            <v>Theo sự phân công, điều động của quản lý trực tiếp và Ban Giám Đốc công ty</v>
          </cell>
          <cell r="AJ45" t="str">
            <v>HDDTV2013.40</v>
          </cell>
          <cell r="AK45">
            <v>2</v>
          </cell>
          <cell r="AL45">
            <v>41488</v>
          </cell>
          <cell r="AM45">
            <v>41580</v>
          </cell>
          <cell r="AO45" t="str">
            <v>Chuyền 1</v>
          </cell>
          <cell r="AP45" t="str">
            <v>OUT</v>
          </cell>
          <cell r="AQ45">
            <v>41443</v>
          </cell>
          <cell r="AR45" t="e">
            <v>#N/A</v>
          </cell>
          <cell r="AS45" t="str">
            <v>T8/13</v>
          </cell>
        </row>
        <row r="46">
          <cell r="B46" t="str">
            <v>A400</v>
          </cell>
          <cell r="C46" t="str">
            <v>LÊ KIM SOA</v>
          </cell>
          <cell r="D46" t="str">
            <v>Nữ</v>
          </cell>
          <cell r="E46">
            <v>32063</v>
          </cell>
          <cell r="F46" t="str">
            <v>TPHCM</v>
          </cell>
          <cell r="G46" t="str">
            <v>024060201</v>
          </cell>
          <cell r="H46">
            <v>37532</v>
          </cell>
          <cell r="I46" t="str">
            <v>TPHCM</v>
          </cell>
          <cell r="J46" t="str">
            <v>12/12</v>
          </cell>
          <cell r="K46" t="str">
            <v>22/3A Ấp 1, Phú Xuân, Nhà Bè, TPHCM</v>
          </cell>
          <cell r="L46" t="str">
            <v>TPHCM</v>
          </cell>
          <cell r="M46" t="str">
            <v>Kinh</v>
          </cell>
          <cell r="N46" t="str">
            <v>Việt Nam</v>
          </cell>
          <cell r="O46" t="str">
            <v>Long An</v>
          </cell>
          <cell r="P46">
            <v>39935</v>
          </cell>
          <cell r="Q46">
            <v>0</v>
          </cell>
          <cell r="R46">
            <v>0</v>
          </cell>
          <cell r="S46" t="str">
            <v>công nhân</v>
          </cell>
          <cell r="T46">
            <v>1900000</v>
          </cell>
          <cell r="W46">
            <v>500000</v>
          </cell>
          <cell r="AB46">
            <v>25000</v>
          </cell>
          <cell r="AC46" t="str">
            <v>Hợp đồng thời vụ</v>
          </cell>
          <cell r="AD46" t="str">
            <v>Theo sự phân công, điều động của quản lý trực tiếp và Ban Giám Đốc công ty</v>
          </cell>
          <cell r="AE46">
            <v>41426</v>
          </cell>
          <cell r="AF46">
            <v>41487</v>
          </cell>
          <cell r="AG46">
            <v>6</v>
          </cell>
          <cell r="AH46">
            <v>9</v>
          </cell>
          <cell r="AI46" t="str">
            <v>Theo sự phân công, điều động của quản lý trực tiếp và Ban Giám Đốc công ty</v>
          </cell>
          <cell r="AJ46" t="str">
            <v>HDDTV2013.41</v>
          </cell>
          <cell r="AK46">
            <v>2</v>
          </cell>
          <cell r="AL46">
            <v>41488</v>
          </cell>
          <cell r="AM46">
            <v>41580</v>
          </cell>
          <cell r="AO46" t="str">
            <v>QC</v>
          </cell>
          <cell r="AP46">
            <v>2010</v>
          </cell>
          <cell r="AQ46">
            <v>41444</v>
          </cell>
          <cell r="AR46" t="e">
            <v>#N/A</v>
          </cell>
        </row>
        <row r="47">
          <cell r="B47" t="str">
            <v>A401</v>
          </cell>
          <cell r="C47" t="str">
            <v>VÕ VĂN QUAN</v>
          </cell>
          <cell r="D47" t="str">
            <v xml:space="preserve">Nam </v>
          </cell>
          <cell r="E47">
            <v>32806</v>
          </cell>
          <cell r="F47" t="str">
            <v>Long An</v>
          </cell>
          <cell r="G47" t="str">
            <v>301228273</v>
          </cell>
          <cell r="H47">
            <v>40406</v>
          </cell>
          <cell r="I47" t="str">
            <v>Long An</v>
          </cell>
          <cell r="J47" t="str">
            <v>9/12</v>
          </cell>
          <cell r="K47" t="str">
            <v>Thạnh Trung,Phước Vĩnh Đông,Cần Giuộc , Long An</v>
          </cell>
          <cell r="L47" t="str">
            <v>Long An</v>
          </cell>
          <cell r="M47" t="str">
            <v>Kinh</v>
          </cell>
          <cell r="N47" t="str">
            <v>Việt Nam</v>
          </cell>
          <cell r="O47" t="str">
            <v>Long An</v>
          </cell>
          <cell r="P47">
            <v>39995</v>
          </cell>
          <cell r="Q47">
            <v>0</v>
          </cell>
          <cell r="R47">
            <v>0</v>
          </cell>
          <cell r="S47" t="str">
            <v>công nhân</v>
          </cell>
          <cell r="T47">
            <v>1900000</v>
          </cell>
          <cell r="W47">
            <v>500000</v>
          </cell>
          <cell r="AB47">
            <v>25000</v>
          </cell>
          <cell r="AC47" t="str">
            <v>Hợp đồng thời vụ</v>
          </cell>
          <cell r="AD47" t="str">
            <v>Theo sự phân công, điều động của quản lý trực tiếp và Ban Giám Đốc công ty</v>
          </cell>
          <cell r="AE47">
            <v>41426</v>
          </cell>
          <cell r="AF47">
            <v>41487</v>
          </cell>
          <cell r="AG47">
            <v>6</v>
          </cell>
          <cell r="AH47">
            <v>9</v>
          </cell>
          <cell r="AI47" t="str">
            <v>Theo sự phân công, điều động của quản lý trực tiếp và Ban Giám Đốc công ty</v>
          </cell>
          <cell r="AJ47" t="str">
            <v>HDDTV2013.42</v>
          </cell>
          <cell r="AK47">
            <v>2</v>
          </cell>
          <cell r="AL47">
            <v>41488</v>
          </cell>
          <cell r="AM47">
            <v>41580</v>
          </cell>
          <cell r="AO47" t="str">
            <v>QC</v>
          </cell>
          <cell r="AP47" t="str">
            <v>out</v>
          </cell>
          <cell r="AQ47">
            <v>41452</v>
          </cell>
          <cell r="AR47" t="e">
            <v>#N/A</v>
          </cell>
          <cell r="AS47">
            <v>0</v>
          </cell>
        </row>
        <row r="48">
          <cell r="B48" t="str">
            <v>A355</v>
          </cell>
          <cell r="C48" t="str">
            <v>ĐẶNG VĂN THẬT</v>
          </cell>
          <cell r="D48" t="str">
            <v xml:space="preserve">Nam </v>
          </cell>
          <cell r="E48" t="str">
            <v>1975</v>
          </cell>
          <cell r="F48" t="str">
            <v>An Giang</v>
          </cell>
          <cell r="G48" t="str">
            <v>351107858</v>
          </cell>
          <cell r="H48">
            <v>37944</v>
          </cell>
          <cell r="I48" t="str">
            <v>An Giang</v>
          </cell>
          <cell r="J48" t="str">
            <v>5/12</v>
          </cell>
          <cell r="K48" t="str">
            <v>An Thạnh,Hòa An, Chợ Mới, An Giang</v>
          </cell>
          <cell r="L48" t="str">
            <v>An Giang</v>
          </cell>
          <cell r="M48" t="str">
            <v>Kinh</v>
          </cell>
          <cell r="N48" t="str">
            <v>Việt Nam</v>
          </cell>
          <cell r="O48" t="str">
            <v>An Giang</v>
          </cell>
          <cell r="P48">
            <v>39995</v>
          </cell>
          <cell r="Q48">
            <v>0</v>
          </cell>
          <cell r="R48">
            <v>0</v>
          </cell>
          <cell r="S48" t="str">
            <v>công nhân</v>
          </cell>
          <cell r="T48">
            <v>1900000</v>
          </cell>
          <cell r="W48">
            <v>500000</v>
          </cell>
          <cell r="AB48">
            <v>25000</v>
          </cell>
          <cell r="AC48" t="str">
            <v>Hợp đồng thời vụ</v>
          </cell>
          <cell r="AD48" t="str">
            <v>Theo sự phân công, điều động của quản lý trực tiếp và Ban Giám Đốc công ty</v>
          </cell>
          <cell r="AE48">
            <v>41456</v>
          </cell>
          <cell r="AF48">
            <v>41518</v>
          </cell>
          <cell r="AG48">
            <v>7</v>
          </cell>
          <cell r="AH48">
            <v>10</v>
          </cell>
          <cell r="AI48" t="str">
            <v>Theo sự phân công, điều động của quản lý trực tiếp và Ban Giám Đốc công ty</v>
          </cell>
          <cell r="AJ48" t="str">
            <v>HDDTV2013.43</v>
          </cell>
          <cell r="AK48">
            <v>2</v>
          </cell>
          <cell r="AL48">
            <v>41519</v>
          </cell>
          <cell r="AM48">
            <v>41610</v>
          </cell>
          <cell r="AO48" t="str">
            <v>Chuyền 1</v>
          </cell>
          <cell r="AP48" t="str">
            <v>T Sản</v>
          </cell>
          <cell r="AQ48">
            <v>41338</v>
          </cell>
          <cell r="AR48" t="e">
            <v>#N/A</v>
          </cell>
          <cell r="AS48">
            <v>0</v>
          </cell>
        </row>
        <row r="49">
          <cell r="B49" t="str">
            <v>A356</v>
          </cell>
          <cell r="C49" t="str">
            <v>NGUYỄN VĂN TÙNG</v>
          </cell>
          <cell r="D49" t="str">
            <v xml:space="preserve">Nam </v>
          </cell>
          <cell r="E49" t="str">
            <v>1969</v>
          </cell>
          <cell r="F49" t="str">
            <v>An Giang</v>
          </cell>
          <cell r="G49" t="str">
            <v>350863877</v>
          </cell>
          <cell r="H49">
            <v>41239</v>
          </cell>
          <cell r="I49" t="str">
            <v>An Giang</v>
          </cell>
          <cell r="J49" t="str">
            <v>6/12</v>
          </cell>
          <cell r="K49" t="str">
            <v>Hòa Đông, Phú Hòa, Thoại Sơn, An Giang</v>
          </cell>
          <cell r="L49" t="str">
            <v>An Giang</v>
          </cell>
          <cell r="M49" t="str">
            <v>Kinh</v>
          </cell>
          <cell r="N49" t="str">
            <v>Việt Nam</v>
          </cell>
          <cell r="O49" t="str">
            <v>An Giang</v>
          </cell>
          <cell r="P49">
            <v>39902</v>
          </cell>
          <cell r="Q49">
            <v>0</v>
          </cell>
          <cell r="R49">
            <v>0</v>
          </cell>
          <cell r="S49" t="str">
            <v>công nhân</v>
          </cell>
          <cell r="T49">
            <v>1900000</v>
          </cell>
          <cell r="W49">
            <v>500000</v>
          </cell>
          <cell r="AB49">
            <v>25000</v>
          </cell>
          <cell r="AC49" t="str">
            <v>Hợp đồng thời vụ</v>
          </cell>
          <cell r="AD49" t="str">
            <v>Theo sự phân công, điều động của quản lý trực tiếp và Ban Giám Đốc công ty</v>
          </cell>
          <cell r="AE49">
            <v>41456</v>
          </cell>
          <cell r="AF49">
            <v>41518</v>
          </cell>
          <cell r="AG49">
            <v>7</v>
          </cell>
          <cell r="AH49">
            <v>10</v>
          </cell>
          <cell r="AI49" t="str">
            <v>Theo sự phân công, điều động của quản lý trực tiếp và Ban Giám Đốc công ty</v>
          </cell>
          <cell r="AJ49" t="str">
            <v>HDDTV2013.44</v>
          </cell>
          <cell r="AK49">
            <v>2</v>
          </cell>
          <cell r="AL49">
            <v>41519</v>
          </cell>
          <cell r="AM49">
            <v>41610</v>
          </cell>
          <cell r="AO49" t="str">
            <v>Chuyền 1</v>
          </cell>
          <cell r="AQ49">
            <v>41339</v>
          </cell>
          <cell r="AR49" t="e">
            <v>#N/A</v>
          </cell>
        </row>
        <row r="50">
          <cell r="B50" t="str">
            <v>A367</v>
          </cell>
          <cell r="C50" t="str">
            <v>LÊ THỊ THU THY</v>
          </cell>
          <cell r="D50" t="str">
            <v>Nữ</v>
          </cell>
          <cell r="E50">
            <v>32671</v>
          </cell>
          <cell r="F50" t="str">
            <v>Long An</v>
          </cell>
          <cell r="G50" t="str">
            <v>024438920</v>
          </cell>
          <cell r="H50">
            <v>38792</v>
          </cell>
          <cell r="I50" t="str">
            <v>TPHCM</v>
          </cell>
          <cell r="J50" t="str">
            <v>12/12</v>
          </cell>
          <cell r="K50" t="str">
            <v>350/15 Ấp 3, Xã Hiệp Phước, Nhà Bè TPHM</v>
          </cell>
          <cell r="L50" t="str">
            <v>TPHCM</v>
          </cell>
          <cell r="M50" t="str">
            <v>Kinh</v>
          </cell>
          <cell r="N50" t="str">
            <v>Việt Nam</v>
          </cell>
          <cell r="O50" t="str">
            <v>Long An</v>
          </cell>
          <cell r="P50">
            <v>39995</v>
          </cell>
          <cell r="Q50">
            <v>0</v>
          </cell>
          <cell r="R50">
            <v>0</v>
          </cell>
          <cell r="S50" t="str">
            <v>công nhân</v>
          </cell>
          <cell r="T50">
            <v>1900000</v>
          </cell>
          <cell r="W50">
            <v>500000</v>
          </cell>
          <cell r="AB50">
            <v>25000</v>
          </cell>
          <cell r="AC50" t="str">
            <v>Hợp đồng thời vụ</v>
          </cell>
          <cell r="AD50" t="str">
            <v>Theo sự phân công, điều động của quản lý trực tiếp và Ban Giám Đốc công ty</v>
          </cell>
          <cell r="AE50">
            <v>41456</v>
          </cell>
          <cell r="AF50">
            <v>41518</v>
          </cell>
          <cell r="AG50">
            <v>7</v>
          </cell>
          <cell r="AH50">
            <v>10</v>
          </cell>
          <cell r="AI50" t="str">
            <v>Theo sự phân công, điều động của quản lý trực tiếp và Ban Giám Đốc công ty</v>
          </cell>
          <cell r="AJ50" t="str">
            <v>HDDTV2013.45</v>
          </cell>
          <cell r="AK50">
            <v>2</v>
          </cell>
          <cell r="AL50">
            <v>41519</v>
          </cell>
          <cell r="AM50">
            <v>41610</v>
          </cell>
          <cell r="AO50" t="str">
            <v>QC</v>
          </cell>
          <cell r="AQ50">
            <v>41363</v>
          </cell>
          <cell r="AR50" t="e">
            <v>#N/A</v>
          </cell>
        </row>
        <row r="51">
          <cell r="B51" t="str">
            <v>A391</v>
          </cell>
          <cell r="C51" t="str">
            <v>PHẠM HỒ HOÀNG PHI</v>
          </cell>
          <cell r="D51" t="str">
            <v xml:space="preserve">Nam </v>
          </cell>
          <cell r="E51">
            <v>33469</v>
          </cell>
          <cell r="F51" t="str">
            <v>TPHCM</v>
          </cell>
          <cell r="G51" t="str">
            <v>024536248</v>
          </cell>
          <cell r="H51">
            <v>40961</v>
          </cell>
          <cell r="I51" t="str">
            <v>TPHCM</v>
          </cell>
          <cell r="J51" t="str">
            <v>9/12</v>
          </cell>
          <cell r="K51" t="str">
            <v>124 Ấp 1, Xã Long Thới, H. Nhà Bè</v>
          </cell>
          <cell r="L51" t="str">
            <v>TPHCM</v>
          </cell>
          <cell r="M51" t="str">
            <v>Kinh</v>
          </cell>
          <cell r="N51" t="str">
            <v>Việt Nam</v>
          </cell>
          <cell r="O51" t="str">
            <v>TPHCM</v>
          </cell>
          <cell r="P51">
            <v>39995</v>
          </cell>
          <cell r="Q51">
            <v>0</v>
          </cell>
          <cell r="R51">
            <v>0</v>
          </cell>
          <cell r="S51" t="str">
            <v>công nhân</v>
          </cell>
          <cell r="T51">
            <v>1900000</v>
          </cell>
          <cell r="W51">
            <v>500000</v>
          </cell>
          <cell r="AB51">
            <v>25000</v>
          </cell>
          <cell r="AC51" t="str">
            <v>Hợp đồng thời vụ</v>
          </cell>
          <cell r="AD51" t="str">
            <v>Theo sự phân công, điều động của quản lý trực tiếp và Ban Giám Đốc công ty</v>
          </cell>
          <cell r="AE51">
            <v>41456</v>
          </cell>
          <cell r="AF51">
            <v>41518</v>
          </cell>
          <cell r="AG51">
            <v>7</v>
          </cell>
          <cell r="AH51">
            <v>10</v>
          </cell>
          <cell r="AI51" t="str">
            <v>Theo sự phân công, điều động của quản lý trực tiếp và Ban Giám Đốc công ty</v>
          </cell>
          <cell r="AJ51" t="str">
            <v>HDDTV2013.46</v>
          </cell>
          <cell r="AK51">
            <v>2</v>
          </cell>
          <cell r="AL51">
            <v>41519</v>
          </cell>
          <cell r="AM51">
            <v>41610</v>
          </cell>
          <cell r="AO51" t="str">
            <v>Chuyền 3</v>
          </cell>
          <cell r="AQ51">
            <v>41400</v>
          </cell>
          <cell r="AR51" t="e">
            <v>#N/A</v>
          </cell>
          <cell r="AS51" t="str">
            <v>out</v>
          </cell>
        </row>
        <row r="52">
          <cell r="B52" t="str">
            <v>A392</v>
          </cell>
          <cell r="C52" t="str">
            <v>HUỲNH PHÚ HỮU</v>
          </cell>
          <cell r="D52" t="str">
            <v xml:space="preserve">Nam </v>
          </cell>
          <cell r="E52">
            <v>32509</v>
          </cell>
          <cell r="F52" t="str">
            <v xml:space="preserve">Sóc Trăng </v>
          </cell>
          <cell r="G52" t="str">
            <v>365898859</v>
          </cell>
          <cell r="H52">
            <v>41233</v>
          </cell>
          <cell r="I52" t="str">
            <v>Sóc Trăng</v>
          </cell>
          <cell r="J52" t="str">
            <v>12/12</v>
          </cell>
          <cell r="K52" t="str">
            <v>60, Ấp Hòa Hưng, Xã Hòa Tú 2 , Mỹ Xuyên, Sóc Trăng</v>
          </cell>
          <cell r="L52" t="str">
            <v>Sóc Trăng</v>
          </cell>
          <cell r="M52" t="str">
            <v>Kinh</v>
          </cell>
          <cell r="N52" t="str">
            <v>Việt Nam</v>
          </cell>
          <cell r="O52" t="str">
            <v>Sóc Trăng</v>
          </cell>
          <cell r="P52">
            <v>39995</v>
          </cell>
          <cell r="Q52">
            <v>0</v>
          </cell>
          <cell r="R52">
            <v>0</v>
          </cell>
          <cell r="S52" t="str">
            <v>công nhân</v>
          </cell>
          <cell r="T52">
            <v>1900000</v>
          </cell>
          <cell r="W52">
            <v>500000</v>
          </cell>
          <cell r="AB52">
            <v>25000</v>
          </cell>
          <cell r="AC52" t="str">
            <v>Hợp đồng thời vụ</v>
          </cell>
          <cell r="AD52" t="str">
            <v>Theo sự phân công, điều động của quản lý trực tiếp và Ban Giám Đốc công ty</v>
          </cell>
          <cell r="AE52">
            <v>41456</v>
          </cell>
          <cell r="AF52">
            <v>41518</v>
          </cell>
          <cell r="AG52">
            <v>7</v>
          </cell>
          <cell r="AH52">
            <v>10</v>
          </cell>
          <cell r="AI52" t="str">
            <v>Theo sự phân công, điều động của quản lý trực tiếp và Ban Giám Đốc công ty</v>
          </cell>
          <cell r="AJ52" t="str">
            <v>HDDTV2013.47</v>
          </cell>
          <cell r="AK52">
            <v>2</v>
          </cell>
          <cell r="AL52">
            <v>41519</v>
          </cell>
          <cell r="AM52">
            <v>41610</v>
          </cell>
          <cell r="AO52" t="str">
            <v>Xử lý nước</v>
          </cell>
          <cell r="AQ52">
            <v>41402</v>
          </cell>
          <cell r="AR52" t="e">
            <v>#N/A</v>
          </cell>
          <cell r="AS52" t="str">
            <v>out</v>
          </cell>
        </row>
        <row r="53">
          <cell r="B53" t="str">
            <v>A394</v>
          </cell>
          <cell r="C53" t="str">
            <v>LÂM TUẤN THANH</v>
          </cell>
          <cell r="D53" t="str">
            <v xml:space="preserve">Nam </v>
          </cell>
          <cell r="E53">
            <v>33183</v>
          </cell>
          <cell r="F53" t="str">
            <v>Long An</v>
          </cell>
          <cell r="G53" t="str">
            <v>301342583</v>
          </cell>
          <cell r="H53">
            <v>39232</v>
          </cell>
          <cell r="I53" t="str">
            <v>Long An</v>
          </cell>
          <cell r="J53" t="str">
            <v>12/12</v>
          </cell>
          <cell r="K53" t="str">
            <v>Long Hậu, Cần Giuộc, Long An</v>
          </cell>
          <cell r="L53" t="str">
            <v>Long An</v>
          </cell>
          <cell r="M53" t="str">
            <v>Kinh</v>
          </cell>
          <cell r="N53" t="str">
            <v>Việt Nam</v>
          </cell>
          <cell r="O53" t="str">
            <v>Long An</v>
          </cell>
          <cell r="P53">
            <v>39995</v>
          </cell>
          <cell r="Q53">
            <v>0</v>
          </cell>
          <cell r="R53">
            <v>0</v>
          </cell>
          <cell r="S53" t="str">
            <v>công nhân</v>
          </cell>
          <cell r="T53">
            <v>1900000</v>
          </cell>
          <cell r="W53">
            <v>500000</v>
          </cell>
          <cell r="AB53">
            <v>25000</v>
          </cell>
          <cell r="AC53" t="str">
            <v>Hợp đồng thời vụ</v>
          </cell>
          <cell r="AD53" t="str">
            <v>Theo sự phân công, điều động của quản lý trực tiếp và Ban Giám Đốc công ty</v>
          </cell>
          <cell r="AE53">
            <v>41456</v>
          </cell>
          <cell r="AF53">
            <v>41518</v>
          </cell>
          <cell r="AG53">
            <v>7</v>
          </cell>
          <cell r="AH53">
            <v>10</v>
          </cell>
          <cell r="AI53" t="str">
            <v>Theo sự phân công, điều động của quản lý trực tiếp và Ban Giám Đốc công ty</v>
          </cell>
          <cell r="AJ53" t="str">
            <v>HDDTV2013.48</v>
          </cell>
          <cell r="AK53">
            <v>2</v>
          </cell>
          <cell r="AL53">
            <v>41519</v>
          </cell>
          <cell r="AM53">
            <v>41610</v>
          </cell>
          <cell r="AO53" t="str">
            <v>Chuyền 1</v>
          </cell>
          <cell r="AQ53">
            <v>41405</v>
          </cell>
          <cell r="AR53" t="e">
            <v>#N/A</v>
          </cell>
        </row>
        <row r="54">
          <cell r="B54" t="str">
            <v>A403</v>
          </cell>
          <cell r="C54" t="str">
            <v>ĐẶNG HẢI HƯNG</v>
          </cell>
          <cell r="D54" t="str">
            <v xml:space="preserve">Nam </v>
          </cell>
          <cell r="E54">
            <v>32177</v>
          </cell>
          <cell r="F54" t="str">
            <v>TPHCM</v>
          </cell>
          <cell r="G54" t="str">
            <v>024060906</v>
          </cell>
          <cell r="H54">
            <v>39450</v>
          </cell>
          <cell r="I54" t="str">
            <v>TPHCM</v>
          </cell>
          <cell r="J54" t="str">
            <v>12/12</v>
          </cell>
          <cell r="K54" t="str">
            <v>111/5B Nguyễn Văn Tạo, Hiệp Phước, Nhà Bè</v>
          </cell>
          <cell r="L54" t="str">
            <v>TPHCM</v>
          </cell>
          <cell r="M54" t="str">
            <v>Kinh</v>
          </cell>
          <cell r="N54" t="str">
            <v>Việt Nam</v>
          </cell>
          <cell r="O54" t="str">
            <v>TPHCM</v>
          </cell>
          <cell r="P54">
            <v>39995</v>
          </cell>
          <cell r="Q54">
            <v>0</v>
          </cell>
          <cell r="R54">
            <v>0</v>
          </cell>
          <cell r="S54" t="str">
            <v>công nhân</v>
          </cell>
          <cell r="T54">
            <v>1900000</v>
          </cell>
          <cell r="W54">
            <v>500000</v>
          </cell>
          <cell r="AB54">
            <v>25000</v>
          </cell>
          <cell r="AC54" t="str">
            <v>Hợp đồng thời vụ</v>
          </cell>
          <cell r="AD54" t="str">
            <v>Theo sự phân công, điều động của quản lý trực tiếp và Ban Giám Đốc công ty</v>
          </cell>
          <cell r="AE54">
            <v>41456</v>
          </cell>
          <cell r="AF54">
            <v>41518</v>
          </cell>
          <cell r="AG54">
            <v>7</v>
          </cell>
          <cell r="AH54">
            <v>10</v>
          </cell>
          <cell r="AI54" t="str">
            <v>Theo sự phân công, điều động của quản lý trực tiếp và Ban Giám Đốc công ty</v>
          </cell>
          <cell r="AJ54" t="str">
            <v>HDDTV2013.49</v>
          </cell>
          <cell r="AK54">
            <v>2</v>
          </cell>
          <cell r="AL54">
            <v>41519</v>
          </cell>
          <cell r="AM54">
            <v>41610</v>
          </cell>
          <cell r="AO54" t="str">
            <v>Kho</v>
          </cell>
          <cell r="AQ54">
            <v>41458</v>
          </cell>
          <cell r="AR54" t="e">
            <v>#N/A</v>
          </cell>
          <cell r="AS54" t="str">
            <v>out</v>
          </cell>
        </row>
        <row r="55">
          <cell r="B55" t="str">
            <v>A404</v>
          </cell>
          <cell r="C55" t="str">
            <v>BÙI ANH HÙNG</v>
          </cell>
          <cell r="D55" t="str">
            <v xml:space="preserve">Nam </v>
          </cell>
          <cell r="E55">
            <v>27995</v>
          </cell>
          <cell r="F55" t="str">
            <v>Tiền Giang</v>
          </cell>
          <cell r="G55" t="str">
            <v>025416186</v>
          </cell>
          <cell r="H55">
            <v>40611</v>
          </cell>
          <cell r="I55" t="str">
            <v>TPHCM</v>
          </cell>
          <cell r="J55" t="str">
            <v>9/12</v>
          </cell>
          <cell r="K55" t="str">
            <v>214/9 A61p3, Xã Hiệp Phước, Huyện Nhà Bè</v>
          </cell>
          <cell r="L55" t="str">
            <v>TPHCM</v>
          </cell>
          <cell r="M55" t="str">
            <v>Kinh</v>
          </cell>
          <cell r="N55" t="str">
            <v>Việt Nam</v>
          </cell>
          <cell r="O55" t="str">
            <v xml:space="preserve">Tiền Giang </v>
          </cell>
          <cell r="P55">
            <v>40238</v>
          </cell>
          <cell r="Q55">
            <v>0</v>
          </cell>
          <cell r="R55">
            <v>0</v>
          </cell>
          <cell r="S55" t="str">
            <v>công nhân</v>
          </cell>
          <cell r="T55">
            <v>1900000</v>
          </cell>
          <cell r="W55">
            <v>500000</v>
          </cell>
          <cell r="AB55">
            <v>25000</v>
          </cell>
          <cell r="AC55" t="str">
            <v>Hợp đồng thời vụ</v>
          </cell>
          <cell r="AD55" t="str">
            <v>Theo sự phân công, điều động của quản lý trực tiếp và Ban Giám Đốc công ty</v>
          </cell>
          <cell r="AE55">
            <v>41456</v>
          </cell>
          <cell r="AF55">
            <v>41518</v>
          </cell>
          <cell r="AG55">
            <v>7</v>
          </cell>
          <cell r="AH55">
            <v>10</v>
          </cell>
          <cell r="AI55" t="str">
            <v>Theo sự phân công, điều động của quản lý trực tiếp và Ban Giám Đốc công ty</v>
          </cell>
          <cell r="AJ55" t="str">
            <v>HDDTV2013.50</v>
          </cell>
          <cell r="AK55">
            <v>2</v>
          </cell>
          <cell r="AL55">
            <v>41519</v>
          </cell>
          <cell r="AM55">
            <v>41610</v>
          </cell>
          <cell r="AO55" t="str">
            <v>chuyền 2</v>
          </cell>
          <cell r="AQ55">
            <v>41470</v>
          </cell>
          <cell r="AR55" t="e">
            <v>#N/A</v>
          </cell>
          <cell r="AS55" t="str">
            <v>T10/13</v>
          </cell>
        </row>
        <row r="56">
          <cell r="B56" t="str">
            <v>A405</v>
          </cell>
          <cell r="C56" t="str">
            <v>PHẠM TRƯỜNG GIANG</v>
          </cell>
          <cell r="D56" t="str">
            <v xml:space="preserve">Nam </v>
          </cell>
          <cell r="E56">
            <v>34694</v>
          </cell>
          <cell r="F56" t="str">
            <v>TPHCM</v>
          </cell>
          <cell r="G56" t="str">
            <v>025055759</v>
          </cell>
          <cell r="H56">
            <v>40477</v>
          </cell>
          <cell r="I56" t="str">
            <v>TPHCM</v>
          </cell>
          <cell r="J56" t="str">
            <v>12/12</v>
          </cell>
          <cell r="K56" t="str">
            <v>1456/74/61 Nguyễn Văn Tạo, Ấp 4, Xã Hiệp Phước, Huyện Nhà Bè</v>
          </cell>
          <cell r="L56" t="str">
            <v>TPHCM</v>
          </cell>
          <cell r="M56" t="str">
            <v xml:space="preserve">Kinh </v>
          </cell>
          <cell r="N56" t="str">
            <v>Việt Nam</v>
          </cell>
          <cell r="O56" t="str">
            <v>TPHCM</v>
          </cell>
          <cell r="P56">
            <v>40087</v>
          </cell>
          <cell r="Q56">
            <v>0</v>
          </cell>
          <cell r="R56">
            <v>0</v>
          </cell>
          <cell r="S56" t="str">
            <v>công nhân</v>
          </cell>
          <cell r="T56">
            <v>1900000</v>
          </cell>
          <cell r="W56">
            <v>500000</v>
          </cell>
          <cell r="AB56">
            <v>25000</v>
          </cell>
          <cell r="AC56" t="str">
            <v>Hợp đồng thời vụ</v>
          </cell>
          <cell r="AD56" t="str">
            <v>Theo sự phân công, điều động của quản lý trực tiếp và Ban Giám Đốc công ty</v>
          </cell>
          <cell r="AE56">
            <v>41456</v>
          </cell>
          <cell r="AF56">
            <v>41518</v>
          </cell>
          <cell r="AG56">
            <v>7</v>
          </cell>
          <cell r="AH56">
            <v>10</v>
          </cell>
          <cell r="AI56" t="str">
            <v>Theo sự phân công, điều động của quản lý trực tiếp và Ban Giám Đốc công ty</v>
          </cell>
          <cell r="AJ56" t="str">
            <v>HDDTV2013.51</v>
          </cell>
          <cell r="AK56">
            <v>2</v>
          </cell>
          <cell r="AL56">
            <v>41519</v>
          </cell>
          <cell r="AM56">
            <v>41610</v>
          </cell>
          <cell r="AO56" t="str">
            <v>QC</v>
          </cell>
          <cell r="AQ56">
            <v>41473</v>
          </cell>
          <cell r="AR56" t="e">
            <v>#N/A</v>
          </cell>
        </row>
        <row r="57">
          <cell r="B57" t="str">
            <v>A406</v>
          </cell>
          <cell r="C57" t="str">
            <v>NGUYỄN TRÚC PHƯƠNG</v>
          </cell>
          <cell r="D57" t="str">
            <v xml:space="preserve">Nam </v>
          </cell>
          <cell r="E57">
            <v>33682</v>
          </cell>
          <cell r="F57" t="str">
            <v>TPHCM</v>
          </cell>
          <cell r="G57" t="str">
            <v>024768712</v>
          </cell>
          <cell r="H57">
            <v>40952</v>
          </cell>
          <cell r="I57" t="str">
            <v>TPHCM</v>
          </cell>
          <cell r="J57" t="str">
            <v>11/12</v>
          </cell>
          <cell r="K57" t="str">
            <v>121/6 Ấp 3, Xã Hiệp Phước, Huyện Nhà Bè</v>
          </cell>
          <cell r="L57" t="str">
            <v>TPHCM</v>
          </cell>
          <cell r="M57" t="str">
            <v>Kinh</v>
          </cell>
          <cell r="N57" t="str">
            <v>Việt Nam</v>
          </cell>
          <cell r="O57" t="str">
            <v>TPHCM</v>
          </cell>
          <cell r="P57">
            <v>39937</v>
          </cell>
          <cell r="Q57">
            <v>0</v>
          </cell>
          <cell r="R57">
            <v>0</v>
          </cell>
          <cell r="S57" t="str">
            <v>công nhân</v>
          </cell>
          <cell r="T57">
            <v>1900000</v>
          </cell>
          <cell r="W57">
            <v>500000</v>
          </cell>
          <cell r="AB57">
            <v>25000</v>
          </cell>
          <cell r="AC57" t="str">
            <v>Hợp đồng thời vụ</v>
          </cell>
          <cell r="AD57" t="str">
            <v>Theo sự phân công, điều động của quản lý trực tiếp và Ban Giám Đốc công ty</v>
          </cell>
          <cell r="AE57">
            <v>41456</v>
          </cell>
          <cell r="AF57">
            <v>41518</v>
          </cell>
          <cell r="AG57">
            <v>7</v>
          </cell>
          <cell r="AH57">
            <v>10</v>
          </cell>
          <cell r="AI57" t="str">
            <v>Theo sự phân công, điều động của quản lý trực tiếp và Ban Giám Đốc công ty</v>
          </cell>
          <cell r="AJ57" t="str">
            <v>HDDTV2013.52</v>
          </cell>
          <cell r="AK57">
            <v>2</v>
          </cell>
          <cell r="AL57">
            <v>41519</v>
          </cell>
          <cell r="AM57">
            <v>41610</v>
          </cell>
          <cell r="AO57" t="str">
            <v>QC</v>
          </cell>
          <cell r="AQ57">
            <v>41475</v>
          </cell>
          <cell r="AR57" t="e">
            <v>#N/A</v>
          </cell>
        </row>
        <row r="58">
          <cell r="B58" t="str">
            <v>A407</v>
          </cell>
          <cell r="C58" t="str">
            <v>NGÔ VĂN LỢI</v>
          </cell>
          <cell r="D58" t="str">
            <v xml:space="preserve">Nam </v>
          </cell>
          <cell r="E58">
            <v>33828</v>
          </cell>
          <cell r="F58" t="str">
            <v>TPHCM</v>
          </cell>
          <cell r="G58" t="str">
            <v>024536781</v>
          </cell>
          <cell r="H58">
            <v>41131</v>
          </cell>
          <cell r="I58" t="str">
            <v>TPHCM</v>
          </cell>
          <cell r="J58" t="str">
            <v>10/12</v>
          </cell>
          <cell r="K58" t="str">
            <v>185/6 Ấp 3, Xã Hiệp Phước, Huyện Nhà Bè</v>
          </cell>
          <cell r="L58" t="str">
            <v>TPHCM</v>
          </cell>
          <cell r="M58" t="str">
            <v>Kinh</v>
          </cell>
          <cell r="N58" t="str">
            <v>Việt Nam</v>
          </cell>
          <cell r="O58" t="str">
            <v>Long An</v>
          </cell>
          <cell r="P58">
            <v>40087</v>
          </cell>
          <cell r="Q58">
            <v>0</v>
          </cell>
          <cell r="R58">
            <v>0</v>
          </cell>
          <cell r="S58" t="str">
            <v>công nhân</v>
          </cell>
          <cell r="T58">
            <v>1900000</v>
          </cell>
          <cell r="W58">
            <v>500000</v>
          </cell>
          <cell r="AB58">
            <v>25000</v>
          </cell>
          <cell r="AC58" t="str">
            <v>Hợp đồng thời vụ</v>
          </cell>
          <cell r="AD58" t="str">
            <v>Theo sự phân công, điều động của quản lý trực tiếp và Ban Giám Đốc công ty</v>
          </cell>
          <cell r="AE58">
            <v>41456</v>
          </cell>
          <cell r="AF58">
            <v>41518</v>
          </cell>
          <cell r="AG58">
            <v>7</v>
          </cell>
          <cell r="AH58">
            <v>10</v>
          </cell>
          <cell r="AI58" t="str">
            <v>Theo sự phân công, điều động của quản lý trực tiếp và Ban Giám Đốc công ty</v>
          </cell>
          <cell r="AJ58" t="str">
            <v>HDDTV2013.53</v>
          </cell>
          <cell r="AK58">
            <v>2</v>
          </cell>
          <cell r="AL58">
            <v>41519</v>
          </cell>
          <cell r="AM58">
            <v>41610</v>
          </cell>
          <cell r="AO58" t="str">
            <v>QC</v>
          </cell>
          <cell r="AQ58">
            <v>41475</v>
          </cell>
          <cell r="AR58" t="e">
            <v>#N/A</v>
          </cell>
        </row>
        <row r="59">
          <cell r="B59" t="str">
            <v>A408</v>
          </cell>
          <cell r="C59" t="str">
            <v>VÕ MINH TÂM</v>
          </cell>
          <cell r="D59" t="str">
            <v xml:space="preserve">Nam </v>
          </cell>
          <cell r="E59" t="str">
            <v>1985</v>
          </cell>
          <cell r="F59" t="str">
            <v>TPHCM</v>
          </cell>
          <cell r="G59" t="str">
            <v>024770545</v>
          </cell>
          <cell r="H59">
            <v>39379</v>
          </cell>
          <cell r="I59" t="str">
            <v>TPHCM</v>
          </cell>
          <cell r="J59" t="str">
            <v>9/12</v>
          </cell>
          <cell r="K59" t="str">
            <v xml:space="preserve">Ấp Doi Lầu, An Thới Đông,Cần Giờ </v>
          </cell>
          <cell r="L59" t="str">
            <v>TPHCM</v>
          </cell>
          <cell r="M59" t="str">
            <v>Kinh</v>
          </cell>
          <cell r="N59" t="str">
            <v>Việt Nam</v>
          </cell>
          <cell r="O59" t="str">
            <v>TPHCM</v>
          </cell>
          <cell r="P59">
            <v>40087</v>
          </cell>
          <cell r="Q59">
            <v>0</v>
          </cell>
          <cell r="R59">
            <v>0</v>
          </cell>
          <cell r="S59" t="str">
            <v>công nhân</v>
          </cell>
          <cell r="T59">
            <v>1900000</v>
          </cell>
          <cell r="W59">
            <v>500000</v>
          </cell>
          <cell r="AB59">
            <v>25000</v>
          </cell>
          <cell r="AC59" t="str">
            <v>Hợp đồng thời vụ</v>
          </cell>
          <cell r="AD59" t="str">
            <v>Theo sự phân công, điều động của quản lý trực tiếp và Ban Giám Đốc công ty</v>
          </cell>
          <cell r="AE59">
            <v>41456</v>
          </cell>
          <cell r="AF59">
            <v>41518</v>
          </cell>
          <cell r="AG59">
            <v>7</v>
          </cell>
          <cell r="AH59">
            <v>10</v>
          </cell>
          <cell r="AI59" t="str">
            <v>Theo sự phân công, điều động của quản lý trực tiếp và Ban Giám Đốc công ty</v>
          </cell>
          <cell r="AJ59" t="str">
            <v>HDDTV2013.54</v>
          </cell>
          <cell r="AK59">
            <v>2</v>
          </cell>
          <cell r="AL59">
            <v>41519</v>
          </cell>
          <cell r="AM59">
            <v>41610</v>
          </cell>
          <cell r="AO59" t="str">
            <v>QC</v>
          </cell>
          <cell r="AQ59">
            <v>41478</v>
          </cell>
          <cell r="AR59" t="e">
            <v>#N/A</v>
          </cell>
        </row>
        <row r="60">
          <cell r="B60" t="str">
            <v>A409</v>
          </cell>
          <cell r="C60" t="str">
            <v>LÊ MINH NHỰT</v>
          </cell>
          <cell r="D60" t="str">
            <v xml:space="preserve">Nam </v>
          </cell>
          <cell r="E60" t="str">
            <v>1988</v>
          </cell>
          <cell r="F60" t="str">
            <v>Long An</v>
          </cell>
          <cell r="G60" t="str">
            <v>301259610</v>
          </cell>
          <cell r="H60">
            <v>41145</v>
          </cell>
          <cell r="I60" t="str">
            <v>Long An</v>
          </cell>
          <cell r="J60" t="str">
            <v>10/12</v>
          </cell>
          <cell r="K60" t="str">
            <v>Ấp 1, Xã Phước Vĩnh Tây,Huyện Cần Giuộc</v>
          </cell>
          <cell r="L60" t="str">
            <v>Long An</v>
          </cell>
          <cell r="M60" t="str">
            <v>Kinh</v>
          </cell>
          <cell r="N60" t="str">
            <v>Việt Nam</v>
          </cell>
          <cell r="O60" t="str">
            <v>Long An</v>
          </cell>
          <cell r="P60">
            <v>40330</v>
          </cell>
          <cell r="Q60">
            <v>0</v>
          </cell>
          <cell r="R60">
            <v>0</v>
          </cell>
          <cell r="S60" t="str">
            <v>công nhân</v>
          </cell>
          <cell r="T60">
            <v>1900000</v>
          </cell>
          <cell r="W60">
            <v>500000</v>
          </cell>
          <cell r="AB60">
            <v>25000</v>
          </cell>
          <cell r="AC60" t="str">
            <v>Hợp đồng thời vụ</v>
          </cell>
          <cell r="AD60" t="str">
            <v>Theo sự phân công, điều động của quản lý trực tiếp và Ban Giám Đốc công ty</v>
          </cell>
          <cell r="AE60">
            <v>41456</v>
          </cell>
          <cell r="AF60">
            <v>41518</v>
          </cell>
          <cell r="AG60">
            <v>7</v>
          </cell>
          <cell r="AH60">
            <v>10</v>
          </cell>
          <cell r="AI60" t="str">
            <v>Theo sự phân công, điều động của quản lý trực tiếp và Ban Giám Đốc công ty</v>
          </cell>
          <cell r="AJ60" t="str">
            <v>HDDTV2013.55</v>
          </cell>
          <cell r="AK60">
            <v>2</v>
          </cell>
          <cell r="AL60">
            <v>41519</v>
          </cell>
          <cell r="AM60">
            <v>41610</v>
          </cell>
          <cell r="AO60" t="str">
            <v>QC</v>
          </cell>
          <cell r="AQ60">
            <v>41478</v>
          </cell>
          <cell r="AR60" t="e">
            <v>#N/A</v>
          </cell>
          <cell r="AS60" t="str">
            <v>17/06/2012</v>
          </cell>
        </row>
        <row r="61">
          <cell r="B61" t="str">
            <v>A411</v>
          </cell>
          <cell r="C61" t="str">
            <v>HỒ VĂN ĐiỀN</v>
          </cell>
          <cell r="D61" t="str">
            <v xml:space="preserve">Nam </v>
          </cell>
          <cell r="E61">
            <v>32796</v>
          </cell>
          <cell r="F61" t="str">
            <v>Long Hậu, Long An</v>
          </cell>
          <cell r="G61" t="str">
            <v>301353202</v>
          </cell>
          <cell r="H61">
            <v>38649</v>
          </cell>
          <cell r="I61" t="str">
            <v>Long An</v>
          </cell>
          <cell r="J61" t="str">
            <v>10/12</v>
          </cell>
          <cell r="K61" t="str">
            <v>2/5 Long Hậu, Cần Giuộc, Long An</v>
          </cell>
          <cell r="L61" t="str">
            <v>Long An</v>
          </cell>
          <cell r="M61" t="str">
            <v>Kinh</v>
          </cell>
          <cell r="N61" t="str">
            <v>Việt Nam</v>
          </cell>
          <cell r="O61" t="str">
            <v>Long An</v>
          </cell>
          <cell r="P61">
            <v>40330</v>
          </cell>
          <cell r="Q61">
            <v>0</v>
          </cell>
          <cell r="R61">
            <v>0</v>
          </cell>
          <cell r="S61" t="str">
            <v>công nhân</v>
          </cell>
          <cell r="T61">
            <v>1900000</v>
          </cell>
          <cell r="W61">
            <v>500000</v>
          </cell>
          <cell r="AB61">
            <v>25000</v>
          </cell>
          <cell r="AC61" t="str">
            <v>Hợp đồng thời vụ</v>
          </cell>
          <cell r="AD61" t="str">
            <v>Theo sự phân công, điều động của quản lý trực tiếp và Ban Giám Đốc công ty</v>
          </cell>
          <cell r="AE61">
            <v>41487</v>
          </cell>
          <cell r="AF61">
            <v>41548</v>
          </cell>
          <cell r="AG61">
            <v>8</v>
          </cell>
          <cell r="AH61">
            <v>11</v>
          </cell>
          <cell r="AI61" t="str">
            <v>Theo sự phân công, điều động của quản lý trực tiếp và Ban Giám Đốc công ty</v>
          </cell>
          <cell r="AJ61" t="str">
            <v>HDDTV2013.56</v>
          </cell>
          <cell r="AK61">
            <v>2</v>
          </cell>
          <cell r="AL61">
            <v>41549</v>
          </cell>
          <cell r="AM61">
            <v>41641</v>
          </cell>
          <cell r="AO61" t="str">
            <v>QC</v>
          </cell>
          <cell r="AQ61">
            <v>41487</v>
          </cell>
          <cell r="AR61" t="e">
            <v>#N/A</v>
          </cell>
        </row>
        <row r="62">
          <cell r="B62" t="str">
            <v>A430</v>
          </cell>
          <cell r="C62" t="str">
            <v>NGUYỄN VĂN THỌ</v>
          </cell>
          <cell r="D62" t="str">
            <v xml:space="preserve">Nam </v>
          </cell>
          <cell r="E62">
            <v>33879</v>
          </cell>
          <cell r="F62" t="str">
            <v>Ninh Hải, Ninh Thuận</v>
          </cell>
          <cell r="G62" t="str">
            <v>264374640</v>
          </cell>
          <cell r="H62">
            <v>39373</v>
          </cell>
          <cell r="I62" t="str">
            <v>Ninh Thuận</v>
          </cell>
          <cell r="J62" t="str">
            <v>8/12</v>
          </cell>
          <cell r="K62" t="str">
            <v>Mỹ Tường 1, Nhơn Hải, Ninh Hải, Ninh Thuận</v>
          </cell>
          <cell r="L62" t="str">
            <v>NT</v>
          </cell>
          <cell r="M62" t="str">
            <v>Kinh</v>
          </cell>
          <cell r="N62" t="str">
            <v xml:space="preserve">Việt Nam </v>
          </cell>
          <cell r="O62" t="str">
            <v>Ninh Thuận</v>
          </cell>
          <cell r="P62">
            <v>40330</v>
          </cell>
          <cell r="Q62">
            <v>0</v>
          </cell>
          <cell r="R62">
            <v>0</v>
          </cell>
          <cell r="S62" t="str">
            <v>công nhân</v>
          </cell>
          <cell r="T62">
            <v>1900000</v>
          </cell>
          <cell r="W62">
            <v>500000</v>
          </cell>
          <cell r="AB62">
            <v>25000</v>
          </cell>
          <cell r="AC62" t="str">
            <v>Hợp đồng thời vụ</v>
          </cell>
          <cell r="AD62" t="str">
            <v>Theo sự phân công, điều động của quản lý trực tiếp và Ban Giám Đốc công ty</v>
          </cell>
          <cell r="AE62">
            <v>41487</v>
          </cell>
          <cell r="AF62">
            <v>41548</v>
          </cell>
          <cell r="AG62">
            <v>8</v>
          </cell>
          <cell r="AH62">
            <v>11</v>
          </cell>
          <cell r="AI62" t="str">
            <v>Theo sự phân công, điều động của quản lý trực tiếp và Ban Giám Đốc công ty</v>
          </cell>
          <cell r="AJ62" t="str">
            <v>HDDTV2013.57</v>
          </cell>
          <cell r="AK62">
            <v>2</v>
          </cell>
          <cell r="AL62">
            <v>41549</v>
          </cell>
          <cell r="AM62">
            <v>41641</v>
          </cell>
          <cell r="AO62" t="str">
            <v>XK</v>
          </cell>
          <cell r="AP62" t="str">
            <v>out</v>
          </cell>
          <cell r="AQ62">
            <v>41561</v>
          </cell>
          <cell r="AR62" t="e">
            <v>#N/A</v>
          </cell>
          <cell r="AS62">
            <v>0</v>
          </cell>
        </row>
        <row r="63">
          <cell r="B63" t="str">
            <v>A431</v>
          </cell>
          <cell r="C63" t="str">
            <v>BIỆN VĂN LINH</v>
          </cell>
          <cell r="D63" t="str">
            <v xml:space="preserve">Nam </v>
          </cell>
          <cell r="E63" t="str">
            <v>1990</v>
          </cell>
          <cell r="F63" t="str">
            <v xml:space="preserve">Cà Mau </v>
          </cell>
          <cell r="G63" t="str">
            <v>381621444</v>
          </cell>
          <cell r="H63">
            <v>40448</v>
          </cell>
          <cell r="I63" t="str">
            <v xml:space="preserve">Cà Mau </v>
          </cell>
          <cell r="J63" t="str">
            <v>9/12</v>
          </cell>
          <cell r="K63" t="str">
            <v>Tân phú, Tân Hưng Đông, Cái Nước, Cà Mau</v>
          </cell>
          <cell r="L63" t="str">
            <v>Cà Mau</v>
          </cell>
          <cell r="M63" t="str">
            <v>Kinh</v>
          </cell>
          <cell r="N63" t="str">
            <v>Việt Nam</v>
          </cell>
          <cell r="O63" t="str">
            <v>Cà Mau</v>
          </cell>
          <cell r="P63">
            <v>40330</v>
          </cell>
          <cell r="Q63">
            <v>0</v>
          </cell>
          <cell r="R63">
            <v>0</v>
          </cell>
          <cell r="S63" t="str">
            <v>công nhân</v>
          </cell>
          <cell r="T63">
            <v>1900000</v>
          </cell>
          <cell r="W63">
            <v>500000</v>
          </cell>
          <cell r="AB63">
            <v>25000</v>
          </cell>
          <cell r="AC63" t="str">
            <v>Hợp đồng thời vụ</v>
          </cell>
          <cell r="AD63" t="str">
            <v>Theo sự phân công, điều động của quản lý trực tiếp và Ban Giám Đốc công ty</v>
          </cell>
          <cell r="AE63">
            <v>41487</v>
          </cell>
          <cell r="AF63">
            <v>41548</v>
          </cell>
          <cell r="AG63">
            <v>8</v>
          </cell>
          <cell r="AH63">
            <v>11</v>
          </cell>
          <cell r="AI63" t="str">
            <v>Theo sự phân công, điều động của quản lý trực tiếp và Ban Giám Đốc công ty</v>
          </cell>
          <cell r="AJ63" t="str">
            <v>HDDTV2013.58</v>
          </cell>
          <cell r="AK63">
            <v>2</v>
          </cell>
          <cell r="AL63">
            <v>41549</v>
          </cell>
          <cell r="AM63">
            <v>41641</v>
          </cell>
          <cell r="AO63" t="str">
            <v>Ép Nhựa</v>
          </cell>
          <cell r="AQ63">
            <v>41331</v>
          </cell>
          <cell r="AR63" t="e">
            <v>#N/A</v>
          </cell>
        </row>
        <row r="64">
          <cell r="B64" t="str">
            <v>A365</v>
          </cell>
          <cell r="C64" t="str">
            <v>TRẦN VĂN HỌC</v>
          </cell>
          <cell r="D64" t="str">
            <v xml:space="preserve">Nam </v>
          </cell>
          <cell r="E64">
            <v>32694</v>
          </cell>
          <cell r="F64" t="str">
            <v>Quảng Trị</v>
          </cell>
          <cell r="G64" t="str">
            <v>197244459</v>
          </cell>
          <cell r="H64">
            <v>39492</v>
          </cell>
          <cell r="I64" t="str">
            <v>Quảng Trị</v>
          </cell>
          <cell r="J64" t="str">
            <v>12/12</v>
          </cell>
          <cell r="K64" t="str">
            <v>Nam Phú, Vĩnh Nam,Vĩnh Linh, Quảng Trị</v>
          </cell>
          <cell r="L64" t="str">
            <v>Quảng Trị</v>
          </cell>
          <cell r="M64" t="str">
            <v>Kinh</v>
          </cell>
          <cell r="N64" t="str">
            <v>Việt Nam</v>
          </cell>
          <cell r="O64" t="str">
            <v>Quảng Trị</v>
          </cell>
          <cell r="P64">
            <v>39977</v>
          </cell>
          <cell r="Q64">
            <v>0</v>
          </cell>
          <cell r="R64">
            <v>0</v>
          </cell>
          <cell r="S64" t="str">
            <v>công nhân</v>
          </cell>
          <cell r="T64">
            <v>1900000</v>
          </cell>
          <cell r="W64">
            <v>500000</v>
          </cell>
          <cell r="AB64">
            <v>25000</v>
          </cell>
          <cell r="AC64" t="str">
            <v>Hợp đồng thời vụ</v>
          </cell>
          <cell r="AD64" t="str">
            <v>Theo sự phân công, điều động của quản lý trực tiếp và Ban Giám Đốc công ty</v>
          </cell>
          <cell r="AE64">
            <v>41487</v>
          </cell>
          <cell r="AF64">
            <v>41548</v>
          </cell>
          <cell r="AG64">
            <v>8</v>
          </cell>
          <cell r="AH64">
            <v>11</v>
          </cell>
          <cell r="AI64" t="str">
            <v>Theo sự phân công, điều động của quản lý trực tiếp và Ban Giám Đốc công ty</v>
          </cell>
          <cell r="AJ64" t="str">
            <v>HDDTV2013.59</v>
          </cell>
          <cell r="AK64">
            <v>2</v>
          </cell>
          <cell r="AL64">
            <v>41549</v>
          </cell>
          <cell r="AM64">
            <v>41641</v>
          </cell>
          <cell r="AO64" t="str">
            <v>Chuyền 1</v>
          </cell>
          <cell r="AP64" t="str">
            <v>OUT</v>
          </cell>
          <cell r="AQ64">
            <v>41362</v>
          </cell>
          <cell r="AR64" t="e">
            <v>#N/A</v>
          </cell>
          <cell r="AS64">
            <v>0</v>
          </cell>
        </row>
        <row r="65">
          <cell r="B65" t="str">
            <v>A368</v>
          </cell>
          <cell r="C65" t="str">
            <v>NGÔ THỊ TUYẾT NHUNG</v>
          </cell>
          <cell r="D65" t="str">
            <v>Nữ</v>
          </cell>
          <cell r="E65">
            <v>32464</v>
          </cell>
          <cell r="F65" t="str">
            <v>Vĩnh Long</v>
          </cell>
          <cell r="G65" t="str">
            <v>331527379</v>
          </cell>
          <cell r="H65">
            <v>40304</v>
          </cell>
          <cell r="I65" t="str">
            <v>Vĩnh Long</v>
          </cell>
          <cell r="J65" t="str">
            <v>12/12</v>
          </cell>
          <cell r="K65" t="str">
            <v>Hòa Thới, Nguyễn Văn Thành, Bình Tân, Vĩnh Long</v>
          </cell>
          <cell r="L65" t="str">
            <v>Vĩnh Long</v>
          </cell>
          <cell r="M65" t="str">
            <v>Kinh</v>
          </cell>
          <cell r="N65" t="str">
            <v>Việt Nam</v>
          </cell>
          <cell r="O65" t="str">
            <v>Vĩnh Long</v>
          </cell>
          <cell r="P65">
            <v>40330</v>
          </cell>
          <cell r="Q65">
            <v>0</v>
          </cell>
          <cell r="R65">
            <v>0</v>
          </cell>
          <cell r="S65" t="str">
            <v>công nhân</v>
          </cell>
          <cell r="T65">
            <v>1900000</v>
          </cell>
          <cell r="W65">
            <v>500000</v>
          </cell>
          <cell r="AB65">
            <v>25000</v>
          </cell>
          <cell r="AC65" t="str">
            <v>Hợp đồng thời vụ</v>
          </cell>
          <cell r="AD65" t="str">
            <v>Theo sự phân công, điều động của quản lý trực tiếp và Ban Giám Đốc công ty</v>
          </cell>
          <cell r="AE65">
            <v>41487</v>
          </cell>
          <cell r="AF65">
            <v>41548</v>
          </cell>
          <cell r="AG65">
            <v>8</v>
          </cell>
          <cell r="AH65">
            <v>11</v>
          </cell>
          <cell r="AI65" t="str">
            <v>Theo sự phân công, điều động của quản lý trực tiếp và Ban Giám Đốc công ty</v>
          </cell>
          <cell r="AJ65" t="str">
            <v>HDDTV2013.60</v>
          </cell>
          <cell r="AK65">
            <v>2</v>
          </cell>
          <cell r="AL65">
            <v>41549</v>
          </cell>
          <cell r="AM65">
            <v>41641</v>
          </cell>
          <cell r="AO65" t="str">
            <v>QC</v>
          </cell>
          <cell r="AQ65">
            <v>41365</v>
          </cell>
          <cell r="AR65" t="e">
            <v>#N/A</v>
          </cell>
        </row>
        <row r="66">
          <cell r="B66" t="str">
            <v>A410</v>
          </cell>
          <cell r="C66" t="str">
            <v>MẠCH DUY PHƯƠNG</v>
          </cell>
          <cell r="D66" t="str">
            <v xml:space="preserve">Nam </v>
          </cell>
          <cell r="E66">
            <v>30240</v>
          </cell>
          <cell r="F66" t="str">
            <v>TPHCM</v>
          </cell>
          <cell r="G66" t="str">
            <v>023648661</v>
          </cell>
          <cell r="H66">
            <v>36342</v>
          </cell>
          <cell r="I66" t="str">
            <v>TPHCM</v>
          </cell>
          <cell r="J66" t="str">
            <v>12/12</v>
          </cell>
          <cell r="K66" t="str">
            <v>160 Nguyễn Văn Linh, P Tân Thuận , Q7</v>
          </cell>
          <cell r="L66" t="str">
            <v>TPHCM</v>
          </cell>
          <cell r="M66" t="str">
            <v>Kinh</v>
          </cell>
          <cell r="N66" t="str">
            <v>Việt Nam</v>
          </cell>
          <cell r="O66" t="str">
            <v>TPHCM</v>
          </cell>
          <cell r="P66">
            <v>40301</v>
          </cell>
          <cell r="Q66">
            <v>0</v>
          </cell>
          <cell r="R66">
            <v>0</v>
          </cell>
          <cell r="S66" t="str">
            <v>công nhân</v>
          </cell>
          <cell r="T66">
            <v>1900000</v>
          </cell>
          <cell r="W66">
            <v>500000</v>
          </cell>
          <cell r="AB66">
            <v>25000</v>
          </cell>
          <cell r="AC66" t="str">
            <v>Hợp đồng thời vụ</v>
          </cell>
          <cell r="AD66" t="str">
            <v>Theo sự phân công, điều động của quản lý trực tiếp và Ban Giám Đốc công ty</v>
          </cell>
          <cell r="AE66">
            <v>41487</v>
          </cell>
          <cell r="AF66">
            <v>41548</v>
          </cell>
          <cell r="AG66">
            <v>8</v>
          </cell>
          <cell r="AH66">
            <v>11</v>
          </cell>
          <cell r="AI66" t="str">
            <v>Theo sự phân công, điều động của quản lý trực tiếp và Ban Giám Đốc công ty</v>
          </cell>
          <cell r="AJ66" t="str">
            <v>HDDTV2013.61</v>
          </cell>
          <cell r="AK66">
            <v>2</v>
          </cell>
          <cell r="AL66">
            <v>41549</v>
          </cell>
          <cell r="AM66">
            <v>41641</v>
          </cell>
          <cell r="AO66" t="str">
            <v>kho</v>
          </cell>
          <cell r="AP66" t="str">
            <v>OUT</v>
          </cell>
          <cell r="AQ66">
            <v>41478</v>
          </cell>
          <cell r="AR66" t="e">
            <v>#N/A</v>
          </cell>
          <cell r="AS66">
            <v>0</v>
          </cell>
        </row>
        <row r="67">
          <cell r="B67" t="str">
            <v>A376</v>
          </cell>
          <cell r="C67" t="str">
            <v>NGUYỄN TRUNG HiẾU</v>
          </cell>
          <cell r="D67" t="str">
            <v xml:space="preserve">Nam </v>
          </cell>
          <cell r="E67">
            <v>34454</v>
          </cell>
          <cell r="F67" t="str">
            <v>TPHCM</v>
          </cell>
          <cell r="G67" t="str">
            <v>024896515</v>
          </cell>
          <cell r="H67">
            <v>40959</v>
          </cell>
          <cell r="I67" t="str">
            <v>TPHCM</v>
          </cell>
          <cell r="J67" t="str">
            <v>9/12</v>
          </cell>
          <cell r="K67" t="str">
            <v>1/29 Ấp 2, xã Nhơn Đức, H. Nhà Bè</v>
          </cell>
          <cell r="L67" t="str">
            <v>TPHCM</v>
          </cell>
          <cell r="M67" t="str">
            <v>Kinh</v>
          </cell>
          <cell r="N67" t="str">
            <v>Việt Nam</v>
          </cell>
          <cell r="O67" t="str">
            <v>TPHCM</v>
          </cell>
          <cell r="P67">
            <v>40301</v>
          </cell>
          <cell r="Q67">
            <v>0</v>
          </cell>
          <cell r="R67">
            <v>0</v>
          </cell>
          <cell r="S67" t="str">
            <v>công nhân</v>
          </cell>
          <cell r="T67">
            <v>1900000</v>
          </cell>
          <cell r="W67">
            <v>500000</v>
          </cell>
          <cell r="AB67">
            <v>25000</v>
          </cell>
          <cell r="AC67" t="str">
            <v>Hợp đồng thời vụ</v>
          </cell>
          <cell r="AD67" t="str">
            <v>Theo sự phân công, điều động của quản lý trực tiếp và Ban Giám Đốc công ty</v>
          </cell>
          <cell r="AE67">
            <v>41487</v>
          </cell>
          <cell r="AF67">
            <v>41548</v>
          </cell>
          <cell r="AG67">
            <v>8</v>
          </cell>
          <cell r="AH67">
            <v>11</v>
          </cell>
          <cell r="AI67" t="str">
            <v>Theo sự phân công, điều động của quản lý trực tiếp và Ban Giám Đốc công ty</v>
          </cell>
          <cell r="AJ67" t="str">
            <v>HDDTV2013.62</v>
          </cell>
          <cell r="AK67">
            <v>2</v>
          </cell>
          <cell r="AL67">
            <v>41549</v>
          </cell>
          <cell r="AM67">
            <v>41641</v>
          </cell>
          <cell r="AO67" t="str">
            <v>QC</v>
          </cell>
          <cell r="AQ67">
            <v>41372</v>
          </cell>
          <cell r="AR67" t="e">
            <v>#N/A</v>
          </cell>
        </row>
        <row r="68">
          <cell r="B68" t="str">
            <v>A377</v>
          </cell>
          <cell r="C68" t="str">
            <v>NGUYỄN MINH PHỤNG</v>
          </cell>
          <cell r="D68" t="str">
            <v xml:space="preserve">Nam </v>
          </cell>
          <cell r="E68" t="str">
            <v>1992</v>
          </cell>
          <cell r="F68" t="str">
            <v>Long An</v>
          </cell>
          <cell r="G68" t="str">
            <v>301562019</v>
          </cell>
          <cell r="H68">
            <v>40480</v>
          </cell>
          <cell r="I68" t="str">
            <v>Long An</v>
          </cell>
          <cell r="J68" t="str">
            <v>9/12</v>
          </cell>
          <cell r="K68" t="str">
            <v>Bào Dài, Phước Lại, Cần Giuộc, Long An</v>
          </cell>
          <cell r="L68" t="str">
            <v>Long An</v>
          </cell>
          <cell r="M68" t="str">
            <v xml:space="preserve">Kinh </v>
          </cell>
          <cell r="N68" t="str">
            <v>Việt Nam</v>
          </cell>
          <cell r="O68" t="str">
            <v>Long An</v>
          </cell>
          <cell r="P68">
            <v>40301</v>
          </cell>
          <cell r="Q68">
            <v>0</v>
          </cell>
          <cell r="R68">
            <v>0</v>
          </cell>
          <cell r="S68" t="str">
            <v>công nhân</v>
          </cell>
          <cell r="T68">
            <v>1900000</v>
          </cell>
          <cell r="W68">
            <v>500000</v>
          </cell>
          <cell r="AB68">
            <v>25000</v>
          </cell>
          <cell r="AC68" t="str">
            <v>Hợp đồng thời vụ</v>
          </cell>
          <cell r="AD68" t="str">
            <v>Theo sự phân công, điều động của quản lý trực tiếp và Ban Giám Đốc công ty</v>
          </cell>
          <cell r="AE68">
            <v>41487</v>
          </cell>
          <cell r="AF68">
            <v>41548</v>
          </cell>
          <cell r="AG68">
            <v>8</v>
          </cell>
          <cell r="AH68">
            <v>11</v>
          </cell>
          <cell r="AI68" t="str">
            <v>Theo sự phân công, điều động của quản lý trực tiếp và Ban Giám Đốc công ty</v>
          </cell>
          <cell r="AJ68" t="str">
            <v>HDDTV2013.63</v>
          </cell>
          <cell r="AK68">
            <v>2</v>
          </cell>
          <cell r="AL68">
            <v>41549</v>
          </cell>
          <cell r="AM68">
            <v>41641</v>
          </cell>
          <cell r="AO68" t="str">
            <v>Chuyền 1</v>
          </cell>
          <cell r="AQ68">
            <v>41375</v>
          </cell>
          <cell r="AR68" t="e">
            <v>#N/A</v>
          </cell>
        </row>
        <row r="69">
          <cell r="B69" t="str">
            <v>A378</v>
          </cell>
          <cell r="C69" t="str">
            <v>NGUYỄN HỮU QUÂN</v>
          </cell>
          <cell r="D69" t="str">
            <v xml:space="preserve">Nam </v>
          </cell>
          <cell r="E69">
            <v>31547</v>
          </cell>
          <cell r="F69" t="str">
            <v>Thanh Hóa</v>
          </cell>
          <cell r="G69" t="str">
            <v>025710209</v>
          </cell>
          <cell r="H69">
            <v>41334</v>
          </cell>
          <cell r="I69" t="str">
            <v>TPHCM</v>
          </cell>
          <cell r="J69" t="str">
            <v>9/12</v>
          </cell>
          <cell r="K69" t="str">
            <v>4/4 Âp2, Xã Phú Xuân,Huyện Nhà Bè</v>
          </cell>
          <cell r="L69" t="str">
            <v>TPHCM</v>
          </cell>
          <cell r="M69" t="str">
            <v>Kinh</v>
          </cell>
          <cell r="N69" t="str">
            <v>Việt Nam</v>
          </cell>
          <cell r="O69" t="str">
            <v>TPHCM</v>
          </cell>
          <cell r="P69">
            <v>40301</v>
          </cell>
          <cell r="Q69">
            <v>0</v>
          </cell>
          <cell r="R69">
            <v>0</v>
          </cell>
          <cell r="S69" t="str">
            <v>công nhân</v>
          </cell>
          <cell r="T69">
            <v>1900000</v>
          </cell>
          <cell r="W69">
            <v>500000</v>
          </cell>
          <cell r="AB69">
            <v>25000</v>
          </cell>
          <cell r="AC69" t="str">
            <v>Hợp đồng thời vụ</v>
          </cell>
          <cell r="AD69" t="str">
            <v>Theo sự phân công, điều động của quản lý trực tiếp và Ban Giám Đốc công ty</v>
          </cell>
          <cell r="AE69">
            <v>41487</v>
          </cell>
          <cell r="AF69">
            <v>41548</v>
          </cell>
          <cell r="AG69">
            <v>8</v>
          </cell>
          <cell r="AH69">
            <v>11</v>
          </cell>
          <cell r="AI69" t="str">
            <v>Theo sự phân công, điều động của quản lý trực tiếp và Ban Giám Đốc công ty</v>
          </cell>
          <cell r="AJ69" t="str">
            <v>HDDTV2013.64</v>
          </cell>
          <cell r="AK69">
            <v>2</v>
          </cell>
          <cell r="AL69">
            <v>41549</v>
          </cell>
          <cell r="AM69">
            <v>41641</v>
          </cell>
          <cell r="AO69" t="str">
            <v>Ép Nhựa</v>
          </cell>
          <cell r="AP69" t="str">
            <v>OUT</v>
          </cell>
          <cell r="AQ69">
            <v>41376</v>
          </cell>
          <cell r="AR69" t="e">
            <v>#N/A</v>
          </cell>
          <cell r="AS69">
            <v>0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HD thu viec"/>
      <sheetName val="form HDLD"/>
      <sheetName val="input"/>
      <sheetName val="NV HDTV"/>
      <sheetName val="NV HD2013"/>
      <sheetName val="Sheet1"/>
      <sheetName val="NV HD"/>
      <sheetName val="Sheet3"/>
      <sheetName val="NVHD2013"/>
      <sheetName val="DSDONGBH"/>
      <sheetName val="NVTVU"/>
      <sheetName val="NVTVU (2)"/>
      <sheetName val="NVTVU (thucte)"/>
      <sheetName val="CHAMCONGT01"/>
      <sheetName val="LUONGT13"/>
      <sheetName val="LUONGT01"/>
      <sheetName val="CHAMCONGT02"/>
      <sheetName val="LUONGT02"/>
      <sheetName val="CHAMCONGT03"/>
      <sheetName val="LUONGT03"/>
      <sheetName val="CHAMCONGT04"/>
      <sheetName val="LUONGT04"/>
      <sheetName val="CHAMCONGT05"/>
      <sheetName val="LUONGT05"/>
      <sheetName val="CHAMCONGT06"/>
      <sheetName val="LUONGT06"/>
      <sheetName val="CHAMCONGT07"/>
      <sheetName val="LUONGT07"/>
      <sheetName val="THUONG6THANG"/>
      <sheetName val="CHAMCONGT08"/>
      <sheetName val="LUONGT08"/>
      <sheetName val="CHAMCONGT09"/>
      <sheetName val="LUONGT09"/>
      <sheetName val="thuong2-9"/>
      <sheetName val="CHAMCONGT10"/>
      <sheetName val="LUONGT10"/>
      <sheetName val="CHAMCONGT11"/>
      <sheetName val="LUONGT11"/>
      <sheetName val="CHAMCONGT12"/>
      <sheetName val="LUONGT12"/>
      <sheetName val="LUONGT13+thuongtetAL"/>
    </sheetNames>
    <sheetDataSet>
      <sheetData sheetId="0"/>
      <sheetData sheetId="1"/>
      <sheetData sheetId="2">
        <row r="10">
          <cell r="B10" t="str">
            <v>A001</v>
          </cell>
          <cell r="C10" t="str">
            <v>TỐNG VIẾT CƯỜNG</v>
          </cell>
          <cell r="D10" t="str">
            <v xml:space="preserve">Nam </v>
          </cell>
          <cell r="E10">
            <v>26915</v>
          </cell>
          <cell r="F10" t="str">
            <v>Lạng Sơn</v>
          </cell>
          <cell r="G10" t="str">
            <v>022763420</v>
          </cell>
          <cell r="H10">
            <v>36341</v>
          </cell>
          <cell r="I10" t="str">
            <v>TPHCM</v>
          </cell>
          <cell r="J10" t="str">
            <v>Đại học</v>
          </cell>
          <cell r="K10" t="str">
            <v>53/68 Trần Khánh Dư, Tân Định, Q1, TPHCM</v>
          </cell>
          <cell r="L10" t="str">
            <v>TPHCM</v>
          </cell>
          <cell r="M10" t="str">
            <v>Kinh</v>
          </cell>
          <cell r="N10" t="str">
            <v xml:space="preserve">Việt Nam </v>
          </cell>
          <cell r="O10" t="str">
            <v>Hà Tĩnh</v>
          </cell>
          <cell r="P10">
            <v>0</v>
          </cell>
          <cell r="Q10">
            <v>0</v>
          </cell>
          <cell r="R10">
            <v>0</v>
          </cell>
          <cell r="S10" t="str">
            <v>Kỹ sư</v>
          </cell>
          <cell r="T10" t="str">
            <v>Kỹ sư hóa</v>
          </cell>
          <cell r="U10" t="str">
            <v xml:space="preserve">Giám đốc </v>
          </cell>
          <cell r="V10" t="str">
            <v>Quản lý</v>
          </cell>
          <cell r="W10" t="str">
            <v>VP</v>
          </cell>
          <cell r="X10" t="str">
            <v>0903.626364</v>
          </cell>
          <cell r="Y10">
            <v>0</v>
          </cell>
          <cell r="Z10">
            <v>0</v>
          </cell>
          <cell r="AA10">
            <v>0</v>
          </cell>
          <cell r="AB10" t="str">
            <v>A001</v>
          </cell>
          <cell r="AE10" t="str">
            <v>A001</v>
          </cell>
          <cell r="AF10" t="str">
            <v>TỐNG VIẾT CƯỜNG</v>
          </cell>
        </row>
        <row r="11">
          <cell r="B11" t="str">
            <v>A002</v>
          </cell>
          <cell r="C11" t="str">
            <v>TỐNG PHƯỚC TÂN</v>
          </cell>
          <cell r="D11" t="str">
            <v xml:space="preserve">Nam </v>
          </cell>
          <cell r="E11">
            <v>27883</v>
          </cell>
          <cell r="F11" t="str">
            <v>TPHCM</v>
          </cell>
          <cell r="G11" t="str">
            <v>023312912</v>
          </cell>
          <cell r="H11">
            <v>38264</v>
          </cell>
          <cell r="I11" t="str">
            <v>TPHCM</v>
          </cell>
          <cell r="J11" t="str">
            <v>12/12</v>
          </cell>
          <cell r="K11" t="str">
            <v>53/73 Trần Khánh Dư, Tân Định, Q1, TPHCM</v>
          </cell>
          <cell r="L11" t="str">
            <v>TPHCM</v>
          </cell>
          <cell r="M11" t="str">
            <v>Kinh</v>
          </cell>
          <cell r="N11" t="str">
            <v xml:space="preserve">Việt Nam </v>
          </cell>
          <cell r="O11" t="str">
            <v>Hà Nội</v>
          </cell>
          <cell r="P11" t="e">
            <v>#REF!</v>
          </cell>
          <cell r="Q11">
            <v>37987</v>
          </cell>
          <cell r="R11" t="str">
            <v>out</v>
          </cell>
          <cell r="S11">
            <v>0</v>
          </cell>
          <cell r="T11">
            <v>0</v>
          </cell>
          <cell r="U11" t="str">
            <v>Thủ kho</v>
          </cell>
          <cell r="V11" t="str">
            <v>Quản lý</v>
          </cell>
          <cell r="W11" t="str">
            <v>kho</v>
          </cell>
          <cell r="X11" t="str">
            <v>0908.929898</v>
          </cell>
          <cell r="Y11">
            <v>0</v>
          </cell>
          <cell r="Z11">
            <v>0</v>
          </cell>
          <cell r="AA11">
            <v>37987</v>
          </cell>
          <cell r="AB11" t="str">
            <v>A002</v>
          </cell>
          <cell r="AE11" t="str">
            <v>A002</v>
          </cell>
          <cell r="AF11" t="str">
            <v>TỐNG PHƯỚC TÂN</v>
          </cell>
        </row>
        <row r="12">
          <cell r="B12" t="str">
            <v>A003</v>
          </cell>
          <cell r="C12" t="str">
            <v>TỐNG PHƯỚC TIẾN</v>
          </cell>
          <cell r="D12" t="str">
            <v xml:space="preserve">Nam </v>
          </cell>
          <cell r="E12">
            <v>28447</v>
          </cell>
          <cell r="F12" t="str">
            <v>TPHCM</v>
          </cell>
          <cell r="G12" t="str">
            <v>023316372</v>
          </cell>
          <cell r="H12">
            <v>39467</v>
          </cell>
          <cell r="I12" t="str">
            <v>TPHCM</v>
          </cell>
          <cell r="J12" t="str">
            <v>Cao Đẳng</v>
          </cell>
          <cell r="K12" t="str">
            <v>53/73 Trần Khánh Dư, Tân Định, Q1, TPHCM</v>
          </cell>
          <cell r="L12" t="str">
            <v>TPHCM</v>
          </cell>
          <cell r="M12" t="str">
            <v>Kinh</v>
          </cell>
          <cell r="N12" t="str">
            <v xml:space="preserve">Việt Nam </v>
          </cell>
          <cell r="O12" t="str">
            <v>Hà Nội</v>
          </cell>
          <cell r="P12" t="e">
            <v>#REF!</v>
          </cell>
          <cell r="Q12">
            <v>37987</v>
          </cell>
          <cell r="R12">
            <v>0</v>
          </cell>
          <cell r="S12">
            <v>0</v>
          </cell>
          <cell r="T12">
            <v>0</v>
          </cell>
          <cell r="U12" t="str">
            <v xml:space="preserve">Phụ trách cung tiêu </v>
          </cell>
          <cell r="V12" t="str">
            <v>Quản lý</v>
          </cell>
          <cell r="W12" t="str">
            <v>VP</v>
          </cell>
          <cell r="X12" t="str">
            <v>0908.404032</v>
          </cell>
          <cell r="Y12">
            <v>0</v>
          </cell>
          <cell r="Z12">
            <v>0</v>
          </cell>
          <cell r="AA12">
            <v>37987</v>
          </cell>
          <cell r="AB12" t="str">
            <v>A003</v>
          </cell>
          <cell r="AE12" t="str">
            <v>A003</v>
          </cell>
          <cell r="AF12" t="str">
            <v>TỐNG PHƯỚC TIẾN</v>
          </cell>
        </row>
        <row r="13">
          <cell r="B13" t="str">
            <v>A004</v>
          </cell>
          <cell r="C13" t="str">
            <v>CAO TẤN THANH BÌNH</v>
          </cell>
          <cell r="D13" t="str">
            <v xml:space="preserve">Nam </v>
          </cell>
          <cell r="E13">
            <v>28374</v>
          </cell>
          <cell r="F13" t="str">
            <v>TPHCM</v>
          </cell>
          <cell r="G13" t="str">
            <v>022973406</v>
          </cell>
          <cell r="H13">
            <v>36990</v>
          </cell>
          <cell r="I13" t="str">
            <v>TPHCM</v>
          </cell>
          <cell r="J13" t="str">
            <v>Đại học</v>
          </cell>
          <cell r="K13" t="str">
            <v>25/21 Trần Khắc Chân, Tân Định, Q1, TPHCM</v>
          </cell>
          <cell r="L13" t="str">
            <v>TPHCM</v>
          </cell>
          <cell r="M13" t="str">
            <v>Kinh</v>
          </cell>
          <cell r="N13" t="str">
            <v xml:space="preserve">Việt Nam </v>
          </cell>
          <cell r="O13" t="str">
            <v>Bình Dương</v>
          </cell>
          <cell r="P13" t="e">
            <v>#REF!</v>
          </cell>
          <cell r="Q13">
            <v>38384</v>
          </cell>
          <cell r="R13">
            <v>0</v>
          </cell>
          <cell r="S13" t="str">
            <v>Kỹ sư</v>
          </cell>
          <cell r="T13" t="str">
            <v xml:space="preserve">Kinh tế bưu chính viễn thông </v>
          </cell>
          <cell r="U13" t="str">
            <v>Trưởng phòng Nhân Sự</v>
          </cell>
          <cell r="V13" t="str">
            <v>Quản lý</v>
          </cell>
          <cell r="W13" t="str">
            <v>QL</v>
          </cell>
          <cell r="X13" t="str">
            <v>0908.535628</v>
          </cell>
          <cell r="Y13">
            <v>0</v>
          </cell>
          <cell r="Z13">
            <v>0</v>
          </cell>
          <cell r="AA13">
            <v>38384</v>
          </cell>
          <cell r="AB13" t="str">
            <v>A004</v>
          </cell>
          <cell r="AE13" t="str">
            <v>A004</v>
          </cell>
          <cell r="AF13" t="str">
            <v>CAO TẤN THANH BÌNH</v>
          </cell>
        </row>
        <row r="14">
          <cell r="B14" t="str">
            <v>A005</v>
          </cell>
          <cell r="C14" t="str">
            <v>TRẦN THANH BÌNH</v>
          </cell>
          <cell r="D14" t="str">
            <v xml:space="preserve">Nam </v>
          </cell>
          <cell r="E14">
            <v>25819</v>
          </cell>
          <cell r="F14" t="str">
            <v>TPHCM</v>
          </cell>
          <cell r="G14" t="str">
            <v>022309752</v>
          </cell>
          <cell r="H14">
            <v>38839</v>
          </cell>
          <cell r="I14" t="str">
            <v>TPHCM</v>
          </cell>
          <cell r="J14" t="str">
            <v>12/12</v>
          </cell>
          <cell r="K14" t="str">
            <v>53/4 Trần Khánh Dư, Tân Định, Q1, TPHCM</v>
          </cell>
          <cell r="L14" t="str">
            <v>TPHCM</v>
          </cell>
          <cell r="M14" t="str">
            <v>Kinh</v>
          </cell>
          <cell r="N14" t="str">
            <v xml:space="preserve">Việt Nam </v>
          </cell>
          <cell r="O14" t="str">
            <v>TPHCM</v>
          </cell>
          <cell r="P14" t="e">
            <v>#REF!</v>
          </cell>
          <cell r="Q14">
            <v>38384</v>
          </cell>
          <cell r="R14">
            <v>0</v>
          </cell>
          <cell r="S14">
            <v>0</v>
          </cell>
          <cell r="T14">
            <v>0</v>
          </cell>
          <cell r="U14" t="str">
            <v>Trưởng xưởng</v>
          </cell>
          <cell r="V14" t="str">
            <v>Quản lý</v>
          </cell>
          <cell r="W14" t="str">
            <v>XK</v>
          </cell>
          <cell r="X14" t="str">
            <v>0913.671514</v>
          </cell>
          <cell r="Y14">
            <v>0</v>
          </cell>
          <cell r="Z14">
            <v>0</v>
          </cell>
          <cell r="AA14">
            <v>38384</v>
          </cell>
          <cell r="AB14" t="str">
            <v>A005</v>
          </cell>
          <cell r="AE14" t="str">
            <v>A005</v>
          </cell>
          <cell r="AF14" t="str">
            <v>TRẦN THANH BÌNH</v>
          </cell>
        </row>
        <row r="15">
          <cell r="B15" t="str">
            <v>A006</v>
          </cell>
          <cell r="C15" t="str">
            <v>BÙI QUANG HIẾU</v>
          </cell>
          <cell r="D15" t="str">
            <v xml:space="preserve">Nam </v>
          </cell>
          <cell r="E15">
            <v>29486</v>
          </cell>
          <cell r="F15" t="str">
            <v xml:space="preserve">Đồng Nai </v>
          </cell>
          <cell r="G15" t="str">
            <v>024768561</v>
          </cell>
          <cell r="H15">
            <v>39402</v>
          </cell>
          <cell r="I15" t="str">
            <v>TPHCM</v>
          </cell>
          <cell r="J15" t="str">
            <v>12/12</v>
          </cell>
          <cell r="K15" t="str">
            <v xml:space="preserve">Cây Xăng, Phú Túc, Định Quán, Đồng Nai </v>
          </cell>
          <cell r="L15" t="str">
            <v>Đồng Nai</v>
          </cell>
          <cell r="M15" t="str">
            <v>Kinh</v>
          </cell>
          <cell r="N15" t="str">
            <v xml:space="preserve">Việt Nam </v>
          </cell>
          <cell r="O15" t="str">
            <v>Hải Hưng</v>
          </cell>
          <cell r="P15" t="e">
            <v>#REF!</v>
          </cell>
          <cell r="Q15">
            <v>38384</v>
          </cell>
          <cell r="R15">
            <v>0</v>
          </cell>
          <cell r="S15">
            <v>0</v>
          </cell>
          <cell r="T15">
            <v>0</v>
          </cell>
          <cell r="U15" t="str">
            <v xml:space="preserve">Trưởng chuyền </v>
          </cell>
          <cell r="V15" t="str">
            <v>Chuyền 3</v>
          </cell>
          <cell r="W15" t="str">
            <v>C3</v>
          </cell>
          <cell r="X15">
            <v>0</v>
          </cell>
          <cell r="Y15">
            <v>0</v>
          </cell>
          <cell r="Z15">
            <v>0</v>
          </cell>
          <cell r="AA15">
            <v>38384</v>
          </cell>
          <cell r="AB15" t="str">
            <v>A006</v>
          </cell>
          <cell r="AE15" t="str">
            <v>A006</v>
          </cell>
          <cell r="AF15" t="str">
            <v>BÙI QUANG HIẾU</v>
          </cell>
        </row>
        <row r="16">
          <cell r="B16" t="str">
            <v>A007</v>
          </cell>
          <cell r="C16" t="str">
            <v>ĐÀO THANH ĐIỀN</v>
          </cell>
          <cell r="D16" t="str">
            <v xml:space="preserve">Nam </v>
          </cell>
          <cell r="E16">
            <v>30640</v>
          </cell>
          <cell r="F16" t="str">
            <v xml:space="preserve">Bình Định </v>
          </cell>
          <cell r="G16" t="str">
            <v>211778667</v>
          </cell>
          <cell r="H16">
            <v>38253</v>
          </cell>
          <cell r="I16" t="str">
            <v>Bình Định</v>
          </cell>
          <cell r="J16" t="str">
            <v>9/12</v>
          </cell>
          <cell r="K16" t="str">
            <v>Phước Thắng, Tuy Phước, Bình Định</v>
          </cell>
          <cell r="L16" t="str">
            <v>Bình Định</v>
          </cell>
          <cell r="M16" t="str">
            <v>Kinh</v>
          </cell>
          <cell r="N16" t="str">
            <v xml:space="preserve">Việt Nam </v>
          </cell>
          <cell r="O16" t="str">
            <v>Bình Định</v>
          </cell>
          <cell r="P16" t="e">
            <v>#REF!</v>
          </cell>
          <cell r="Q16">
            <v>38384</v>
          </cell>
          <cell r="R16">
            <v>0</v>
          </cell>
          <cell r="S16">
            <v>0</v>
          </cell>
          <cell r="T16">
            <v>0</v>
          </cell>
          <cell r="U16" t="str">
            <v xml:space="preserve">Trưởng chuyền </v>
          </cell>
          <cell r="V16" t="str">
            <v>Chuyền 1</v>
          </cell>
          <cell r="W16" t="str">
            <v>C1</v>
          </cell>
          <cell r="X16">
            <v>0</v>
          </cell>
          <cell r="Y16">
            <v>0</v>
          </cell>
          <cell r="Z16">
            <v>0</v>
          </cell>
          <cell r="AA16">
            <v>38384</v>
          </cell>
          <cell r="AB16" t="str">
            <v>A007</v>
          </cell>
          <cell r="AE16" t="str">
            <v>A007</v>
          </cell>
          <cell r="AF16" t="str">
            <v>ĐÀO THANH ĐIỀN</v>
          </cell>
        </row>
        <row r="17">
          <cell r="B17" t="str">
            <v>A008</v>
          </cell>
          <cell r="C17" t="str">
            <v>HÀ NGỌC LONG</v>
          </cell>
          <cell r="D17" t="str">
            <v xml:space="preserve">Nam </v>
          </cell>
          <cell r="E17">
            <v>30664</v>
          </cell>
          <cell r="F17" t="str">
            <v xml:space="preserve">Đà Nẵng </v>
          </cell>
          <cell r="G17" t="str">
            <v>271534278</v>
          </cell>
          <cell r="H17">
            <v>37883</v>
          </cell>
          <cell r="I17" t="str">
            <v xml:space="preserve">Đồng Nai </v>
          </cell>
          <cell r="J17" t="str">
            <v>12/12</v>
          </cell>
          <cell r="K17" t="str">
            <v>Gia Hòa, Xuân Trường, Xuân Lộc, Đồng Nai</v>
          </cell>
          <cell r="L17" t="str">
            <v>Đồng Nai</v>
          </cell>
          <cell r="M17" t="str">
            <v>Kinh</v>
          </cell>
          <cell r="N17" t="str">
            <v xml:space="preserve">Việt Nam </v>
          </cell>
          <cell r="O17" t="str">
            <v xml:space="preserve">Quảng Nam </v>
          </cell>
          <cell r="P17" t="e">
            <v>#REF!</v>
          </cell>
          <cell r="Q17">
            <v>38384</v>
          </cell>
          <cell r="R17">
            <v>0</v>
          </cell>
          <cell r="S17">
            <v>0</v>
          </cell>
          <cell r="T17">
            <v>0</v>
          </cell>
          <cell r="U17" t="str">
            <v>công nhân</v>
          </cell>
          <cell r="V17" t="str">
            <v>XK</v>
          </cell>
          <cell r="W17" t="str">
            <v>XK</v>
          </cell>
          <cell r="X17" t="str">
            <v>0902.786.345</v>
          </cell>
          <cell r="Y17">
            <v>0</v>
          </cell>
          <cell r="Z17">
            <v>0</v>
          </cell>
          <cell r="AA17">
            <v>38384</v>
          </cell>
          <cell r="AB17" t="str">
            <v>A008</v>
          </cell>
          <cell r="AE17" t="str">
            <v>A008</v>
          </cell>
          <cell r="AF17" t="str">
            <v>HÀ NGỌC LONG</v>
          </cell>
        </row>
        <row r="18">
          <cell r="B18" t="str">
            <v>A009</v>
          </cell>
          <cell r="C18" t="str">
            <v>LÂM VĂN ĐIỆP</v>
          </cell>
          <cell r="D18" t="str">
            <v xml:space="preserve">Nam </v>
          </cell>
          <cell r="E18">
            <v>29418</v>
          </cell>
          <cell r="F18" t="str">
            <v xml:space="preserve">Bình Định </v>
          </cell>
          <cell r="G18" t="str">
            <v>211816634</v>
          </cell>
          <cell r="H18">
            <v>39136</v>
          </cell>
          <cell r="I18" t="str">
            <v>Bình Định</v>
          </cell>
          <cell r="J18" t="str">
            <v>8/12</v>
          </cell>
          <cell r="K18" t="str">
            <v>Phước Thắng, Tuy Phước, Bình Định</v>
          </cell>
          <cell r="L18" t="str">
            <v>Bình Định</v>
          </cell>
          <cell r="M18" t="str">
            <v>Kinh</v>
          </cell>
          <cell r="N18" t="str">
            <v xml:space="preserve">Việt Nam </v>
          </cell>
          <cell r="O18" t="str">
            <v xml:space="preserve">Bình Định </v>
          </cell>
          <cell r="P18" t="e">
            <v>#REF!</v>
          </cell>
          <cell r="Q18">
            <v>38384</v>
          </cell>
          <cell r="R18" t="str">
            <v>out</v>
          </cell>
          <cell r="S18">
            <v>0</v>
          </cell>
          <cell r="T18">
            <v>0</v>
          </cell>
          <cell r="U18" t="str">
            <v>công nhân</v>
          </cell>
          <cell r="V18" t="str">
            <v>XK</v>
          </cell>
          <cell r="W18" t="str">
            <v>XK</v>
          </cell>
          <cell r="X18">
            <v>0</v>
          </cell>
          <cell r="Y18">
            <v>0</v>
          </cell>
          <cell r="Z18">
            <v>0</v>
          </cell>
          <cell r="AA18">
            <v>38384</v>
          </cell>
          <cell r="AB18" t="str">
            <v>A009</v>
          </cell>
          <cell r="AE18" t="str">
            <v>A009</v>
          </cell>
          <cell r="AF18" t="str">
            <v>LÂM VĂN ĐIỆP</v>
          </cell>
        </row>
        <row r="19">
          <cell r="B19" t="str">
            <v>A010</v>
          </cell>
          <cell r="C19" t="str">
            <v>DƯƠNG KHÁNH LINH</v>
          </cell>
          <cell r="D19" t="str">
            <v xml:space="preserve">Nữ </v>
          </cell>
          <cell r="E19">
            <v>23626</v>
          </cell>
          <cell r="F19" t="str">
            <v>An Giang</v>
          </cell>
          <cell r="G19" t="str">
            <v>350614408</v>
          </cell>
          <cell r="H19">
            <v>37481</v>
          </cell>
          <cell r="I19" t="str">
            <v>An Giang</v>
          </cell>
          <cell r="J19" t="str">
            <v>12/12</v>
          </cell>
          <cell r="K19" t="str">
            <v>155 Trần Hưng Đạo, Châu Đốc, An Giang</v>
          </cell>
          <cell r="L19" t="str">
            <v>An Giang</v>
          </cell>
          <cell r="M19" t="str">
            <v>Hoa</v>
          </cell>
          <cell r="N19" t="str">
            <v xml:space="preserve">Việt Nam </v>
          </cell>
          <cell r="O19" t="str">
            <v xml:space="preserve">Trung Quốc </v>
          </cell>
          <cell r="P19" t="e">
            <v>#REF!</v>
          </cell>
          <cell r="Q19">
            <v>38412</v>
          </cell>
          <cell r="R19">
            <v>40941</v>
          </cell>
          <cell r="S19">
            <v>0</v>
          </cell>
          <cell r="T19">
            <v>0</v>
          </cell>
          <cell r="U19" t="str">
            <v>Thủ quỹ</v>
          </cell>
          <cell r="V19" t="str">
            <v>Quản lý</v>
          </cell>
          <cell r="W19" t="str">
            <v>VP</v>
          </cell>
          <cell r="X19" t="str">
            <v>0903.986.939</v>
          </cell>
          <cell r="Y19">
            <v>0</v>
          </cell>
          <cell r="Z19">
            <v>0</v>
          </cell>
          <cell r="AA19">
            <v>38412</v>
          </cell>
          <cell r="AB19" t="str">
            <v>A010</v>
          </cell>
          <cell r="AE19" t="str">
            <v>A010</v>
          </cell>
          <cell r="AF19" t="str">
            <v>DƯƠNG KHÁNH LINH</v>
          </cell>
        </row>
        <row r="20">
          <cell r="B20" t="str">
            <v>A011</v>
          </cell>
          <cell r="C20" t="str">
            <v>HUỲNH THỊ LỆ</v>
          </cell>
          <cell r="D20" t="str">
            <v xml:space="preserve">Nữ </v>
          </cell>
          <cell r="E20">
            <v>25934</v>
          </cell>
          <cell r="F20" t="str">
            <v>An Giang</v>
          </cell>
          <cell r="G20" t="str">
            <v>351020238</v>
          </cell>
          <cell r="H20">
            <v>39694</v>
          </cell>
          <cell r="I20" t="str">
            <v>An Giang</v>
          </cell>
          <cell r="J20" t="str">
            <v>7/12</v>
          </cell>
          <cell r="K20" t="str">
            <v>Trung Phú 2, Vĩnh Phú, Thoại Sơn, An Giang</v>
          </cell>
          <cell r="L20" t="str">
            <v>AG</v>
          </cell>
          <cell r="M20" t="str">
            <v>Kinh</v>
          </cell>
          <cell r="N20" t="str">
            <v xml:space="preserve">Việt Nam </v>
          </cell>
          <cell r="O20" t="str">
            <v>An Giang</v>
          </cell>
          <cell r="P20" t="e">
            <v>#REF!</v>
          </cell>
          <cell r="Q20">
            <v>38443</v>
          </cell>
          <cell r="R20" t="str">
            <v>out</v>
          </cell>
          <cell r="S20">
            <v>0</v>
          </cell>
          <cell r="T20">
            <v>0</v>
          </cell>
          <cell r="U20" t="str">
            <v>công nhân</v>
          </cell>
          <cell r="V20" t="str">
            <v>chuyền 2</v>
          </cell>
          <cell r="W20" t="str">
            <v>C2</v>
          </cell>
          <cell r="X20" t="str">
            <v>0933.790870</v>
          </cell>
          <cell r="Y20">
            <v>0</v>
          </cell>
          <cell r="Z20">
            <v>0</v>
          </cell>
          <cell r="AA20">
            <v>38443</v>
          </cell>
          <cell r="AB20" t="str">
            <v>A011</v>
          </cell>
          <cell r="AE20" t="str">
            <v>A011</v>
          </cell>
          <cell r="AF20" t="str">
            <v>HUỲNH THỊ LỆ</v>
          </cell>
        </row>
        <row r="21">
          <cell r="B21" t="str">
            <v>A012</v>
          </cell>
          <cell r="C21" t="str">
            <v>NGUYỄN THỊ LƯỢM</v>
          </cell>
          <cell r="D21" t="str">
            <v xml:space="preserve">Nữ </v>
          </cell>
          <cell r="E21">
            <v>25919</v>
          </cell>
          <cell r="F21" t="str">
            <v>TPHCM</v>
          </cell>
          <cell r="G21" t="str">
            <v>022557251</v>
          </cell>
          <cell r="H21">
            <v>37585</v>
          </cell>
          <cell r="I21" t="str">
            <v>TPHCM</v>
          </cell>
          <cell r="J21" t="str">
            <v>4/12</v>
          </cell>
          <cell r="K21" t="str">
            <v>797/62A Hưng Phú, P9, XK, TPHCM</v>
          </cell>
          <cell r="L21" t="str">
            <v>TPHCM</v>
          </cell>
          <cell r="M21" t="str">
            <v>Kinh</v>
          </cell>
          <cell r="N21" t="str">
            <v xml:space="preserve">Việt Nam </v>
          </cell>
          <cell r="O21" t="str">
            <v>Long An</v>
          </cell>
          <cell r="P21" t="e">
            <v>#REF!</v>
          </cell>
          <cell r="Q21">
            <v>38443</v>
          </cell>
          <cell r="R21">
            <v>0</v>
          </cell>
          <cell r="S21">
            <v>0</v>
          </cell>
          <cell r="T21">
            <v>0</v>
          </cell>
          <cell r="U21" t="str">
            <v>công nhân</v>
          </cell>
          <cell r="V21" t="str">
            <v>chuyền 2</v>
          </cell>
          <cell r="W21" t="str">
            <v>C2</v>
          </cell>
          <cell r="X21" t="str">
            <v>0938.418438</v>
          </cell>
          <cell r="Y21">
            <v>0</v>
          </cell>
          <cell r="Z21">
            <v>0</v>
          </cell>
          <cell r="AA21">
            <v>38443</v>
          </cell>
          <cell r="AB21" t="str">
            <v>A012</v>
          </cell>
          <cell r="AE21" t="str">
            <v>A012</v>
          </cell>
          <cell r="AF21" t="str">
            <v>NGUYỄN THỊ LƯỢM</v>
          </cell>
        </row>
        <row r="22">
          <cell r="B22" t="str">
            <v>A013</v>
          </cell>
          <cell r="C22" t="str">
            <v>CAO TẤN VIỆT CƯỜNG</v>
          </cell>
          <cell r="D22" t="str">
            <v xml:space="preserve">Nam </v>
          </cell>
          <cell r="E22">
            <v>29024</v>
          </cell>
          <cell r="F22" t="str">
            <v>TPHCM</v>
          </cell>
          <cell r="G22" t="str">
            <v>023315557</v>
          </cell>
          <cell r="H22">
            <v>39218</v>
          </cell>
          <cell r="I22" t="str">
            <v>TPHCM</v>
          </cell>
          <cell r="J22" t="str">
            <v>Đại học</v>
          </cell>
          <cell r="K22" t="str">
            <v>41 Đinh Tiên Hoàng, Bến Nghé, Q1, TPHCM</v>
          </cell>
          <cell r="L22" t="str">
            <v>TPHCM</v>
          </cell>
          <cell r="M22" t="str">
            <v>Kinh</v>
          </cell>
          <cell r="N22" t="str">
            <v xml:space="preserve">Việt Nam </v>
          </cell>
          <cell r="O22" t="str">
            <v>Bình Dương</v>
          </cell>
          <cell r="P22" t="e">
            <v>#REF!</v>
          </cell>
          <cell r="Q22">
            <v>38443</v>
          </cell>
          <cell r="R22">
            <v>0</v>
          </cell>
          <cell r="S22" t="str">
            <v>Kỹ sư</v>
          </cell>
          <cell r="T22" t="str">
            <v>Kỹ thuật điện, điện tử</v>
          </cell>
          <cell r="U22" t="str">
            <v xml:space="preserve">Tổ trưởng </v>
          </cell>
          <cell r="V22" t="str">
            <v xml:space="preserve">Cơ điện </v>
          </cell>
          <cell r="W22" t="str">
            <v>CĐ</v>
          </cell>
          <cell r="X22">
            <v>0</v>
          </cell>
          <cell r="Y22">
            <v>0</v>
          </cell>
          <cell r="Z22">
            <v>0</v>
          </cell>
          <cell r="AA22">
            <v>38443</v>
          </cell>
          <cell r="AB22" t="str">
            <v>A013</v>
          </cell>
          <cell r="AE22" t="str">
            <v>A013</v>
          </cell>
          <cell r="AF22" t="str">
            <v>CAO TẤN VIỆT CƯỜNG</v>
          </cell>
        </row>
        <row r="23">
          <cell r="B23" t="str">
            <v>A014</v>
          </cell>
          <cell r="C23" t="str">
            <v>NGUYỄN THỊ THANH TRÚC</v>
          </cell>
          <cell r="D23" t="str">
            <v xml:space="preserve">Nữ </v>
          </cell>
          <cell r="E23">
            <v>28568</v>
          </cell>
          <cell r="F23" t="str">
            <v>TPHCM</v>
          </cell>
          <cell r="G23" t="str">
            <v>023112805</v>
          </cell>
          <cell r="H23">
            <v>34124</v>
          </cell>
          <cell r="I23" t="str">
            <v>TPHCM</v>
          </cell>
          <cell r="J23" t="str">
            <v>5/12</v>
          </cell>
          <cell r="K23" t="str">
            <v>797/62A Hưng Phú, P9, XK, TPHCM</v>
          </cell>
          <cell r="L23" t="str">
            <v>TPHCM</v>
          </cell>
          <cell r="M23" t="str">
            <v>Kinh</v>
          </cell>
          <cell r="N23" t="str">
            <v xml:space="preserve">Việt Nam </v>
          </cell>
          <cell r="O23" t="str">
            <v>TPHCM</v>
          </cell>
          <cell r="P23" t="e">
            <v>#REF!</v>
          </cell>
          <cell r="Q23">
            <v>38443</v>
          </cell>
          <cell r="R23" t="str">
            <v>out</v>
          </cell>
          <cell r="S23">
            <v>0</v>
          </cell>
          <cell r="T23">
            <v>0</v>
          </cell>
          <cell r="U23" t="str">
            <v>công nhân</v>
          </cell>
          <cell r="V23" t="str">
            <v>QC</v>
          </cell>
          <cell r="W23" t="str">
            <v>QC</v>
          </cell>
          <cell r="X23">
            <v>0</v>
          </cell>
          <cell r="Y23">
            <v>0</v>
          </cell>
          <cell r="Z23">
            <v>0</v>
          </cell>
          <cell r="AA23">
            <v>38443</v>
          </cell>
          <cell r="AB23" t="str">
            <v>A014</v>
          </cell>
          <cell r="AE23" t="str">
            <v>A014</v>
          </cell>
          <cell r="AF23" t="str">
            <v>NGUYỄN THỊ THANH TRÚC</v>
          </cell>
        </row>
        <row r="24">
          <cell r="B24" t="str">
            <v>A015</v>
          </cell>
          <cell r="C24" t="str">
            <v>NGUYỄN VĂN NĂM</v>
          </cell>
          <cell r="D24" t="str">
            <v xml:space="preserve">Nam </v>
          </cell>
          <cell r="E24">
            <v>28496</v>
          </cell>
          <cell r="F24" t="str">
            <v>TPHCM</v>
          </cell>
          <cell r="G24" t="str">
            <v>022885853</v>
          </cell>
          <cell r="H24">
            <v>34057</v>
          </cell>
          <cell r="I24" t="str">
            <v>TPHCM</v>
          </cell>
          <cell r="J24" t="str">
            <v>8/12</v>
          </cell>
          <cell r="K24" t="str">
            <v>765/8B Ấp 1, Long Thới, Nhà Bè, TPHCM</v>
          </cell>
          <cell r="L24" t="str">
            <v>TPHCM</v>
          </cell>
          <cell r="M24" t="str">
            <v>Kinh</v>
          </cell>
          <cell r="N24" t="str">
            <v xml:space="preserve">Việt Nam </v>
          </cell>
          <cell r="O24" t="str">
            <v>TPHCM</v>
          </cell>
          <cell r="P24" t="e">
            <v>#REF!</v>
          </cell>
          <cell r="Q24">
            <v>38446</v>
          </cell>
          <cell r="R24">
            <v>0</v>
          </cell>
          <cell r="S24">
            <v>0</v>
          </cell>
          <cell r="T24">
            <v>0</v>
          </cell>
          <cell r="U24" t="str">
            <v>công nhân</v>
          </cell>
          <cell r="V24" t="str">
            <v>chuyền 2</v>
          </cell>
          <cell r="W24" t="str">
            <v>C2</v>
          </cell>
          <cell r="X24">
            <v>0</v>
          </cell>
          <cell r="Y24">
            <v>0</v>
          </cell>
          <cell r="Z24">
            <v>0</v>
          </cell>
          <cell r="AA24">
            <v>38446</v>
          </cell>
          <cell r="AB24" t="str">
            <v>A015</v>
          </cell>
          <cell r="AE24" t="str">
            <v>A015</v>
          </cell>
          <cell r="AF24" t="str">
            <v>NGƯYỄN VĂN NĂM</v>
          </cell>
        </row>
        <row r="25">
          <cell r="B25" t="str">
            <v>A016</v>
          </cell>
          <cell r="C25" t="str">
            <v>NGUYỄN THỊ KIM NGUYÊN</v>
          </cell>
          <cell r="D25" t="str">
            <v>Nữ</v>
          </cell>
          <cell r="E25">
            <v>29977</v>
          </cell>
          <cell r="F25" t="str">
            <v>TPHCM</v>
          </cell>
          <cell r="G25" t="str">
            <v>023755856</v>
          </cell>
          <cell r="H25">
            <v>36622</v>
          </cell>
          <cell r="I25" t="str">
            <v>TPHCM</v>
          </cell>
          <cell r="J25" t="str">
            <v>8/12</v>
          </cell>
          <cell r="K25" t="str">
            <v>765/8B Ấp 1, Long Thới, Nhà Bè, TPHCM</v>
          </cell>
          <cell r="L25" t="str">
            <v>TPHCM</v>
          </cell>
          <cell r="M25" t="str">
            <v>Kinh</v>
          </cell>
          <cell r="N25" t="str">
            <v xml:space="preserve">Việt Nam </v>
          </cell>
          <cell r="O25" t="str">
            <v>TPHCM</v>
          </cell>
          <cell r="P25" t="e">
            <v>#REF!</v>
          </cell>
          <cell r="Q25">
            <v>38446</v>
          </cell>
          <cell r="R25">
            <v>40943</v>
          </cell>
          <cell r="S25">
            <v>0</v>
          </cell>
          <cell r="T25">
            <v>0</v>
          </cell>
          <cell r="U25" t="str">
            <v>công nhân</v>
          </cell>
          <cell r="V25" t="str">
            <v>Chuyền 3</v>
          </cell>
          <cell r="W25" t="str">
            <v>C3</v>
          </cell>
          <cell r="X25" t="str">
            <v>0167.3197318</v>
          </cell>
          <cell r="Y25">
            <v>0</v>
          </cell>
          <cell r="Z25">
            <v>0</v>
          </cell>
          <cell r="AA25">
            <v>38446</v>
          </cell>
          <cell r="AB25" t="str">
            <v>A016</v>
          </cell>
          <cell r="AE25" t="str">
            <v>A016</v>
          </cell>
          <cell r="AF25" t="str">
            <v>NGUYỄN THỊ KIM NGUYÊN</v>
          </cell>
        </row>
        <row r="26">
          <cell r="B26" t="str">
            <v>A017</v>
          </cell>
          <cell r="C26" t="str">
            <v>LÊ KIM DIỆU</v>
          </cell>
          <cell r="D26" t="str">
            <v>Nữ</v>
          </cell>
          <cell r="E26">
            <v>32422</v>
          </cell>
          <cell r="F26" t="str">
            <v>TPHCM</v>
          </cell>
          <cell r="G26" t="str">
            <v>024060486</v>
          </cell>
          <cell r="H26">
            <v>37601</v>
          </cell>
          <cell r="I26" t="str">
            <v>TPHCM</v>
          </cell>
          <cell r="J26" t="str">
            <v>11/12</v>
          </cell>
          <cell r="K26" t="str">
            <v>347 Ấp 2, Long Thới, Nhà Bè, TPHCM</v>
          </cell>
          <cell r="L26" t="str">
            <v>TPHCM</v>
          </cell>
          <cell r="M26" t="str">
            <v>Kinh</v>
          </cell>
          <cell r="N26" t="str">
            <v xml:space="preserve">Việt Nam </v>
          </cell>
          <cell r="O26" t="str">
            <v>TPHCM</v>
          </cell>
          <cell r="P26" t="e">
            <v>#REF!</v>
          </cell>
          <cell r="Q26">
            <v>38465</v>
          </cell>
          <cell r="R26">
            <v>0</v>
          </cell>
          <cell r="S26">
            <v>0</v>
          </cell>
          <cell r="T26">
            <v>0</v>
          </cell>
          <cell r="U26" t="str">
            <v>công nhân</v>
          </cell>
          <cell r="V26" t="str">
            <v>Kho</v>
          </cell>
          <cell r="W26" t="str">
            <v>kho</v>
          </cell>
          <cell r="X26" t="str">
            <v>0938.202027</v>
          </cell>
          <cell r="Y26">
            <v>0</v>
          </cell>
          <cell r="Z26">
            <v>0</v>
          </cell>
          <cell r="AA26">
            <v>38465</v>
          </cell>
          <cell r="AB26" t="str">
            <v>A017</v>
          </cell>
          <cell r="AE26" t="str">
            <v>A017</v>
          </cell>
          <cell r="AF26" t="str">
            <v>LÊ KIM DIỆU</v>
          </cell>
        </row>
        <row r="27">
          <cell r="B27" t="str">
            <v>A018</v>
          </cell>
          <cell r="C27" t="str">
            <v>NGUYỄN VĂN TRẮNG</v>
          </cell>
          <cell r="D27" t="str">
            <v xml:space="preserve">Nam </v>
          </cell>
          <cell r="E27">
            <v>28594</v>
          </cell>
          <cell r="F27" t="str">
            <v>Long An</v>
          </cell>
          <cell r="G27" t="str">
            <v>024536743</v>
          </cell>
          <cell r="H27">
            <v>39148</v>
          </cell>
          <cell r="I27" t="str">
            <v>TPHCM</v>
          </cell>
          <cell r="J27" t="str">
            <v>7/12</v>
          </cell>
          <cell r="K27" t="str">
            <v>1415/14/56/44 Ấp 3, Hiệp Phước, Nhà Bè, TPHCM</v>
          </cell>
          <cell r="L27" t="str">
            <v>TPHCM</v>
          </cell>
          <cell r="M27" t="str">
            <v>Kinh</v>
          </cell>
          <cell r="N27" t="str">
            <v xml:space="preserve">Việt Nam </v>
          </cell>
          <cell r="O27" t="str">
            <v>Long An</v>
          </cell>
          <cell r="P27" t="e">
            <v>#REF!</v>
          </cell>
          <cell r="Q27">
            <v>38551</v>
          </cell>
          <cell r="R27">
            <v>40612</v>
          </cell>
          <cell r="S27">
            <v>0</v>
          </cell>
          <cell r="T27">
            <v>0</v>
          </cell>
          <cell r="U27" t="str">
            <v>công nhân</v>
          </cell>
          <cell r="V27" t="str">
            <v>Xử lý nước</v>
          </cell>
          <cell r="W27" t="str">
            <v>XLN</v>
          </cell>
          <cell r="X27" t="str">
            <v>0121.8691934</v>
          </cell>
          <cell r="Y27">
            <v>0</v>
          </cell>
          <cell r="Z27">
            <v>0</v>
          </cell>
          <cell r="AA27">
            <v>38551</v>
          </cell>
          <cell r="AB27" t="str">
            <v>A018</v>
          </cell>
          <cell r="AE27" t="str">
            <v>A018</v>
          </cell>
          <cell r="AF27" t="str">
            <v>NGUYỄN VĂN TRẮNG</v>
          </cell>
        </row>
        <row r="28">
          <cell r="B28" t="str">
            <v>A019</v>
          </cell>
          <cell r="C28" t="str">
            <v>ĐOÀN THANH HẢI</v>
          </cell>
          <cell r="D28" t="str">
            <v xml:space="preserve">Nam </v>
          </cell>
          <cell r="E28">
            <v>28687</v>
          </cell>
          <cell r="F28" t="str">
            <v>TPHCM</v>
          </cell>
          <cell r="G28" t="str">
            <v>023295734</v>
          </cell>
          <cell r="H28">
            <v>35612</v>
          </cell>
          <cell r="I28" t="str">
            <v>TPHCM</v>
          </cell>
          <cell r="J28" t="str">
            <v>9/12</v>
          </cell>
          <cell r="K28" t="str">
            <v>137/6 Ấp 1, Hiệp Phước, Nhà Bè, TPHCM</v>
          </cell>
          <cell r="L28" t="str">
            <v>TPHCM</v>
          </cell>
          <cell r="M28" t="str">
            <v>Kinh</v>
          </cell>
          <cell r="N28" t="str">
            <v xml:space="preserve">Việt Nam </v>
          </cell>
          <cell r="O28" t="str">
            <v>TPHCM</v>
          </cell>
          <cell r="P28" t="e">
            <v>#REF!</v>
          </cell>
          <cell r="Q28">
            <v>38608</v>
          </cell>
          <cell r="R28">
            <v>0</v>
          </cell>
          <cell r="S28">
            <v>0</v>
          </cell>
          <cell r="T28">
            <v>0</v>
          </cell>
          <cell r="U28" t="str">
            <v>công nhân</v>
          </cell>
          <cell r="V28" t="str">
            <v>Chuyền 1</v>
          </cell>
          <cell r="W28" t="str">
            <v>C1</v>
          </cell>
          <cell r="X28" t="str">
            <v>0169.9045672</v>
          </cell>
          <cell r="Y28">
            <v>0</v>
          </cell>
          <cell r="Z28">
            <v>0</v>
          </cell>
          <cell r="AA28">
            <v>38608</v>
          </cell>
          <cell r="AB28" t="str">
            <v>A019</v>
          </cell>
          <cell r="AE28" t="str">
            <v>A019</v>
          </cell>
          <cell r="AF28" t="str">
            <v>ĐOÀN THANH HẢI</v>
          </cell>
        </row>
        <row r="29">
          <cell r="B29" t="str">
            <v>A020</v>
          </cell>
          <cell r="C29" t="str">
            <v>NGUYỄN THỊ KIM LAN</v>
          </cell>
          <cell r="D29" t="str">
            <v xml:space="preserve">Nữ </v>
          </cell>
          <cell r="E29">
            <v>30029</v>
          </cell>
          <cell r="F29" t="str">
            <v>Long An</v>
          </cell>
          <cell r="G29" t="str">
            <v>024536754</v>
          </cell>
          <cell r="H29">
            <v>39148</v>
          </cell>
          <cell r="I29" t="str">
            <v>TPHCM</v>
          </cell>
          <cell r="J29" t="str">
            <v>7/12</v>
          </cell>
          <cell r="K29" t="str">
            <v>1415/14/56/44 Ấp 3, Hiệp Phước, Nhà Bè, TPHCM</v>
          </cell>
          <cell r="L29" t="str">
            <v>TPHCM</v>
          </cell>
          <cell r="M29" t="str">
            <v>Kinh</v>
          </cell>
          <cell r="N29" t="str">
            <v xml:space="preserve">Việt Nam </v>
          </cell>
          <cell r="O29" t="str">
            <v>Long An</v>
          </cell>
          <cell r="P29" t="e">
            <v>#REF!</v>
          </cell>
          <cell r="Q29">
            <v>38765</v>
          </cell>
          <cell r="R29" t="str">
            <v>out</v>
          </cell>
          <cell r="S29">
            <v>0</v>
          </cell>
          <cell r="T29">
            <v>0</v>
          </cell>
          <cell r="U29" t="str">
            <v>công nhân</v>
          </cell>
          <cell r="V29" t="str">
            <v>Chuyền 1</v>
          </cell>
          <cell r="W29" t="str">
            <v>C1</v>
          </cell>
          <cell r="X29" t="str">
            <v>0121.5563440</v>
          </cell>
          <cell r="Y29">
            <v>0</v>
          </cell>
          <cell r="Z29">
            <v>0</v>
          </cell>
          <cell r="AA29">
            <v>38765</v>
          </cell>
          <cell r="AB29" t="str">
            <v>A020</v>
          </cell>
          <cell r="AE29" t="str">
            <v>A020</v>
          </cell>
          <cell r="AF29" t="str">
            <v>NGUYỄN THỊ KIM LAN</v>
          </cell>
        </row>
        <row r="30">
          <cell r="B30" t="str">
            <v>A021</v>
          </cell>
          <cell r="C30" t="str">
            <v>CAO THỊ KIM THU</v>
          </cell>
          <cell r="D30" t="str">
            <v xml:space="preserve">Nữ </v>
          </cell>
          <cell r="E30">
            <v>27740</v>
          </cell>
          <cell r="F30" t="str">
            <v>Quãng Ngãi</v>
          </cell>
          <cell r="G30" t="str">
            <v>260959597</v>
          </cell>
          <cell r="H30">
            <v>36824</v>
          </cell>
          <cell r="I30" t="str">
            <v>Bình Thuận</v>
          </cell>
          <cell r="J30" t="str">
            <v>9/12</v>
          </cell>
          <cell r="K30" t="str">
            <v>25A Ấp 3, Long Thới, Nhà Bè, TPHCM</v>
          </cell>
          <cell r="L30" t="str">
            <v>TPHCM</v>
          </cell>
          <cell r="M30" t="str">
            <v>Kinh</v>
          </cell>
          <cell r="N30" t="str">
            <v xml:space="preserve">Việt Nam </v>
          </cell>
          <cell r="O30" t="str">
            <v xml:space="preserve">Quãng Ngải </v>
          </cell>
          <cell r="P30" t="e">
            <v>#REF!</v>
          </cell>
          <cell r="Q30">
            <v>38811</v>
          </cell>
          <cell r="R30">
            <v>0</v>
          </cell>
          <cell r="S30">
            <v>0</v>
          </cell>
          <cell r="T30">
            <v>0</v>
          </cell>
          <cell r="U30" t="str">
            <v>công nhân</v>
          </cell>
          <cell r="V30" t="str">
            <v>QC</v>
          </cell>
          <cell r="W30" t="str">
            <v>QC</v>
          </cell>
          <cell r="X30" t="str">
            <v>0166.7050360</v>
          </cell>
          <cell r="Y30">
            <v>0</v>
          </cell>
          <cell r="Z30">
            <v>0</v>
          </cell>
          <cell r="AA30">
            <v>38811</v>
          </cell>
          <cell r="AB30" t="str">
            <v>A021</v>
          </cell>
          <cell r="AE30" t="str">
            <v>A021</v>
          </cell>
          <cell r="AF30" t="str">
            <v>CAO THỊ KIM THU</v>
          </cell>
        </row>
        <row r="31">
          <cell r="B31" t="str">
            <v>A022</v>
          </cell>
          <cell r="C31" t="str">
            <v>NGUYỄN THÀNH E LINH</v>
          </cell>
          <cell r="D31" t="str">
            <v xml:space="preserve">Nam </v>
          </cell>
          <cell r="E31">
            <v>28403</v>
          </cell>
          <cell r="F31" t="str">
            <v>TPHCM</v>
          </cell>
          <cell r="G31" t="str">
            <v>023029224</v>
          </cell>
          <cell r="H31">
            <v>34401</v>
          </cell>
          <cell r="I31" t="str">
            <v>TPHCM</v>
          </cell>
          <cell r="J31" t="str">
            <v>4/12</v>
          </cell>
          <cell r="K31" t="str">
            <v>797/62A Hưng Phú, P9, XK, TPHCM</v>
          </cell>
          <cell r="L31" t="str">
            <v>TPHCM</v>
          </cell>
          <cell r="M31" t="str">
            <v>Kinh</v>
          </cell>
          <cell r="N31" t="str">
            <v xml:space="preserve">Việt Nam </v>
          </cell>
          <cell r="O31" t="str">
            <v>Long An</v>
          </cell>
          <cell r="P31" t="e">
            <v>#REF!</v>
          </cell>
          <cell r="Q31">
            <v>38859</v>
          </cell>
          <cell r="R31" t="str">
            <v>out</v>
          </cell>
          <cell r="S31">
            <v>0</v>
          </cell>
          <cell r="T31">
            <v>0</v>
          </cell>
          <cell r="U31" t="str">
            <v>công nhân</v>
          </cell>
          <cell r="V31" t="str">
            <v>Gá</v>
          </cell>
          <cell r="W31" t="str">
            <v>GA</v>
          </cell>
          <cell r="X31" t="str">
            <v>0166.3521997</v>
          </cell>
          <cell r="Y31">
            <v>0</v>
          </cell>
          <cell r="Z31">
            <v>0</v>
          </cell>
          <cell r="AA31">
            <v>38859</v>
          </cell>
          <cell r="AB31" t="str">
            <v>A022</v>
          </cell>
          <cell r="AE31" t="str">
            <v>A022</v>
          </cell>
          <cell r="AF31" t="str">
            <v>NGUYỄN THÀNH E LINH</v>
          </cell>
        </row>
        <row r="32">
          <cell r="B32" t="str">
            <v>A023</v>
          </cell>
          <cell r="C32" t="str">
            <v>NGUYỄN VĂN MỪNG</v>
          </cell>
          <cell r="D32" t="str">
            <v xml:space="preserve">Nam </v>
          </cell>
          <cell r="E32">
            <v>30634</v>
          </cell>
          <cell r="F32" t="str">
            <v>TPHCM</v>
          </cell>
          <cell r="G32" t="str">
            <v>023757482</v>
          </cell>
          <cell r="H32">
            <v>37013</v>
          </cell>
          <cell r="I32" t="str">
            <v>TPHCM</v>
          </cell>
          <cell r="J32" t="str">
            <v>7/12</v>
          </cell>
          <cell r="K32" t="str">
            <v>62 Ấp 1, Long Thới, Nhà Bè, TPHCM</v>
          </cell>
          <cell r="L32" t="str">
            <v>TPHCM</v>
          </cell>
          <cell r="M32" t="str">
            <v>Kinh</v>
          </cell>
          <cell r="N32" t="str">
            <v xml:space="preserve">Việt Nam </v>
          </cell>
          <cell r="O32" t="str">
            <v>TPHCM</v>
          </cell>
          <cell r="P32" t="e">
            <v>#REF!</v>
          </cell>
          <cell r="Q32">
            <v>38930</v>
          </cell>
          <cell r="R32">
            <v>0</v>
          </cell>
          <cell r="S32">
            <v>0</v>
          </cell>
          <cell r="T32">
            <v>0</v>
          </cell>
          <cell r="U32" t="str">
            <v>công nhân</v>
          </cell>
          <cell r="V32" t="str">
            <v>Chuyền 1</v>
          </cell>
          <cell r="W32" t="str">
            <v>C1</v>
          </cell>
          <cell r="X32">
            <v>0</v>
          </cell>
          <cell r="Y32">
            <v>0</v>
          </cell>
          <cell r="Z32">
            <v>0</v>
          </cell>
          <cell r="AA32">
            <v>38930</v>
          </cell>
          <cell r="AB32" t="str">
            <v>A023</v>
          </cell>
          <cell r="AE32" t="str">
            <v>A023</v>
          </cell>
          <cell r="AF32" t="str">
            <v>NGUYỄN VĂN MỪNG</v>
          </cell>
        </row>
        <row r="33">
          <cell r="B33" t="str">
            <v>A024</v>
          </cell>
          <cell r="C33" t="str">
            <v>LÂM VĂN TIỀM</v>
          </cell>
          <cell r="D33" t="str">
            <v xml:space="preserve">Nam </v>
          </cell>
          <cell r="E33">
            <v>32078</v>
          </cell>
          <cell r="F33" t="str">
            <v>TPHCM</v>
          </cell>
          <cell r="G33" t="str">
            <v>024195104</v>
          </cell>
          <cell r="H33">
            <v>38092</v>
          </cell>
          <cell r="I33" t="str">
            <v>TPHCM</v>
          </cell>
          <cell r="J33" t="str">
            <v>8/12</v>
          </cell>
          <cell r="K33" t="str">
            <v>446/12 Ấp 3, Hiệp Phước, Nhà Bè, TPHCM</v>
          </cell>
          <cell r="L33" t="str">
            <v>TPHCM</v>
          </cell>
          <cell r="M33" t="str">
            <v>Kinh</v>
          </cell>
          <cell r="N33" t="str">
            <v xml:space="preserve">Việt Nam </v>
          </cell>
          <cell r="O33" t="str">
            <v>Long An</v>
          </cell>
          <cell r="P33" t="e">
            <v>#REF!</v>
          </cell>
          <cell r="Q33">
            <v>38994</v>
          </cell>
          <cell r="R33">
            <v>40638</v>
          </cell>
          <cell r="S33">
            <v>0</v>
          </cell>
          <cell r="T33">
            <v>0</v>
          </cell>
          <cell r="U33" t="str">
            <v>công nhân</v>
          </cell>
          <cell r="V33" t="str">
            <v>chuyền 2</v>
          </cell>
          <cell r="W33" t="str">
            <v>C2</v>
          </cell>
          <cell r="X33" t="str">
            <v>0167.9115907</v>
          </cell>
          <cell r="Y33">
            <v>0</v>
          </cell>
          <cell r="Z33">
            <v>0</v>
          </cell>
          <cell r="AA33">
            <v>38994</v>
          </cell>
          <cell r="AB33" t="str">
            <v>A024</v>
          </cell>
          <cell r="AE33" t="str">
            <v>A024</v>
          </cell>
          <cell r="AF33" t="str">
            <v>LÂM VĂN TIỀM</v>
          </cell>
        </row>
        <row r="34">
          <cell r="B34" t="str">
            <v>A025</v>
          </cell>
          <cell r="C34" t="str">
            <v>HUỲNH HỮU KHÁ</v>
          </cell>
          <cell r="D34" t="str">
            <v xml:space="preserve">Nam </v>
          </cell>
          <cell r="E34">
            <v>32296</v>
          </cell>
          <cell r="F34" t="str">
            <v>Vĩnh Long</v>
          </cell>
          <cell r="G34" t="str">
            <v>331531022</v>
          </cell>
          <cell r="H34">
            <v>37728</v>
          </cell>
          <cell r="I34" t="str">
            <v>Vĩnh Long</v>
          </cell>
          <cell r="J34" t="str">
            <v>9/12</v>
          </cell>
          <cell r="K34" t="str">
            <v>Ấp 2, Hòa Thạnh, Tam Bình, Vĩnh Long</v>
          </cell>
          <cell r="L34" t="str">
            <v>VL</v>
          </cell>
          <cell r="M34" t="str">
            <v>Kinh</v>
          </cell>
          <cell r="N34" t="str">
            <v xml:space="preserve">Việt Nam </v>
          </cell>
          <cell r="O34" t="str">
            <v>Vĩnh Long</v>
          </cell>
          <cell r="P34" t="e">
            <v>#REF!</v>
          </cell>
          <cell r="Q34">
            <v>39183</v>
          </cell>
          <cell r="R34" t="str">
            <v>out</v>
          </cell>
          <cell r="S34">
            <v>0</v>
          </cell>
          <cell r="T34">
            <v>0</v>
          </cell>
          <cell r="U34" t="str">
            <v>công nhân</v>
          </cell>
          <cell r="V34" t="str">
            <v>chuyền 2</v>
          </cell>
          <cell r="W34" t="str">
            <v>C2</v>
          </cell>
          <cell r="X34" t="str">
            <v>0932.815520</v>
          </cell>
          <cell r="Y34">
            <v>0</v>
          </cell>
          <cell r="Z34">
            <v>0</v>
          </cell>
          <cell r="AA34">
            <v>39183</v>
          </cell>
          <cell r="AB34" t="str">
            <v>A025</v>
          </cell>
          <cell r="AE34" t="str">
            <v>A025</v>
          </cell>
          <cell r="AF34" t="str">
            <v>HUỲNH HỮU KHÁ</v>
          </cell>
        </row>
        <row r="35">
          <cell r="B35" t="str">
            <v>A026</v>
          </cell>
          <cell r="C35" t="str">
            <v>NGUYỄN VĂN BÌNH</v>
          </cell>
          <cell r="D35" t="str">
            <v xml:space="preserve">Nam </v>
          </cell>
          <cell r="E35">
            <v>32761</v>
          </cell>
          <cell r="F35" t="str">
            <v>Long An</v>
          </cell>
          <cell r="G35" t="str">
            <v>301289246</v>
          </cell>
          <cell r="H35">
            <v>38197</v>
          </cell>
          <cell r="I35" t="str">
            <v>Long An</v>
          </cell>
          <cell r="J35" t="str">
            <v>10/12</v>
          </cell>
          <cell r="K35" t="str">
            <v>Tân Thanh B, Phước Lại, Cần Giuộc, Long An</v>
          </cell>
          <cell r="L35" t="str">
            <v>Long An</v>
          </cell>
          <cell r="M35" t="str">
            <v>Kinh</v>
          </cell>
          <cell r="N35" t="str">
            <v xml:space="preserve">Việt Nam </v>
          </cell>
          <cell r="O35" t="str">
            <v>Long An</v>
          </cell>
          <cell r="P35" t="e">
            <v>#REF!</v>
          </cell>
          <cell r="Q35">
            <v>39224</v>
          </cell>
          <cell r="R35">
            <v>0</v>
          </cell>
          <cell r="S35">
            <v>0</v>
          </cell>
          <cell r="T35">
            <v>0</v>
          </cell>
          <cell r="U35" t="str">
            <v>công nhân</v>
          </cell>
          <cell r="V35" t="str">
            <v>Chuyền 1</v>
          </cell>
          <cell r="W35" t="str">
            <v>C1</v>
          </cell>
          <cell r="X35" t="str">
            <v>072.3731128</v>
          </cell>
          <cell r="Y35">
            <v>0</v>
          </cell>
          <cell r="Z35">
            <v>0</v>
          </cell>
          <cell r="AA35">
            <v>39224</v>
          </cell>
          <cell r="AB35" t="str">
            <v>A026</v>
          </cell>
          <cell r="AE35" t="str">
            <v>A026</v>
          </cell>
          <cell r="AF35" t="str">
            <v>NGUYỄN VĂN BÌNH</v>
          </cell>
        </row>
        <row r="36">
          <cell r="B36" t="str">
            <v>A027</v>
          </cell>
          <cell r="C36" t="str">
            <v>ĐỖ TẤN LẠNH</v>
          </cell>
          <cell r="D36" t="str">
            <v xml:space="preserve">Nam </v>
          </cell>
          <cell r="E36">
            <v>32509</v>
          </cell>
          <cell r="F36" t="str">
            <v>TPHCM</v>
          </cell>
          <cell r="G36" t="str">
            <v>024061897</v>
          </cell>
          <cell r="H36">
            <v>37860</v>
          </cell>
          <cell r="I36" t="str">
            <v>TPHCM</v>
          </cell>
          <cell r="J36" t="str">
            <v>7/12</v>
          </cell>
          <cell r="K36" t="str">
            <v>272 Ấp 2, Long Thới, Nhà Bè, TPHCM</v>
          </cell>
          <cell r="L36" t="str">
            <v>TPHCM</v>
          </cell>
          <cell r="M36" t="str">
            <v>Kinh</v>
          </cell>
          <cell r="N36" t="str">
            <v xml:space="preserve">Việt Nam </v>
          </cell>
          <cell r="O36" t="str">
            <v>TPHCM</v>
          </cell>
          <cell r="P36" t="e">
            <v>#REF!</v>
          </cell>
          <cell r="Q36">
            <v>39265</v>
          </cell>
          <cell r="R36">
            <v>0</v>
          </cell>
          <cell r="S36">
            <v>0</v>
          </cell>
          <cell r="T36">
            <v>0</v>
          </cell>
          <cell r="U36" t="str">
            <v>công nhân</v>
          </cell>
          <cell r="V36" t="str">
            <v>Chuyền 1</v>
          </cell>
          <cell r="W36" t="str">
            <v>C1</v>
          </cell>
          <cell r="X36" t="str">
            <v>0976.308938</v>
          </cell>
          <cell r="Y36">
            <v>0</v>
          </cell>
          <cell r="Z36">
            <v>0</v>
          </cell>
          <cell r="AA36">
            <v>39265</v>
          </cell>
          <cell r="AB36" t="str">
            <v>A027</v>
          </cell>
          <cell r="AE36" t="str">
            <v>A027</v>
          </cell>
          <cell r="AF36" t="str">
            <v>ĐỖ TẤN LẠNH</v>
          </cell>
        </row>
        <row r="37">
          <cell r="B37" t="str">
            <v>A028</v>
          </cell>
          <cell r="C37" t="str">
            <v>NGUYỄN TRUNG LẬP</v>
          </cell>
          <cell r="D37" t="str">
            <v xml:space="preserve">Nam </v>
          </cell>
          <cell r="E37">
            <v>32873</v>
          </cell>
          <cell r="F37" t="str">
            <v>TPHCM</v>
          </cell>
          <cell r="G37" t="str">
            <v>024195073</v>
          </cell>
          <cell r="H37">
            <v>38092</v>
          </cell>
          <cell r="I37" t="str">
            <v>TPHCM</v>
          </cell>
          <cell r="J37" t="str">
            <v>8/12</v>
          </cell>
          <cell r="K37" t="str">
            <v>339/14 Ấp 3, Hiệp Phước, Nhà Bè, TPHCM</v>
          </cell>
          <cell r="L37" t="str">
            <v>TPHCM</v>
          </cell>
          <cell r="M37" t="str">
            <v>Kinh</v>
          </cell>
          <cell r="N37" t="str">
            <v xml:space="preserve">Việt Nam </v>
          </cell>
          <cell r="O37" t="str">
            <v>TPHCM</v>
          </cell>
          <cell r="P37" t="e">
            <v>#REF!</v>
          </cell>
          <cell r="Q37">
            <v>39272</v>
          </cell>
          <cell r="R37">
            <v>0</v>
          </cell>
          <cell r="S37">
            <v>0</v>
          </cell>
          <cell r="T37">
            <v>0</v>
          </cell>
          <cell r="U37" t="str">
            <v>công nhân</v>
          </cell>
          <cell r="V37" t="str">
            <v>Chuyền 1</v>
          </cell>
          <cell r="W37" t="str">
            <v>C1</v>
          </cell>
          <cell r="X37" t="str">
            <v>083.8886468</v>
          </cell>
          <cell r="Y37">
            <v>0</v>
          </cell>
          <cell r="Z37">
            <v>0</v>
          </cell>
          <cell r="AA37">
            <v>39272</v>
          </cell>
          <cell r="AB37" t="str">
            <v>A028</v>
          </cell>
          <cell r="AE37" t="str">
            <v>A028</v>
          </cell>
          <cell r="AF37" t="str">
            <v>NGUYỄN TRUNG LẬP</v>
          </cell>
        </row>
        <row r="38">
          <cell r="B38" t="str">
            <v>A029</v>
          </cell>
          <cell r="C38" t="str">
            <v>NGÔ THỊ ÁNH HỒNG</v>
          </cell>
          <cell r="D38" t="str">
            <v xml:space="preserve">Nữ </v>
          </cell>
          <cell r="E38">
            <v>29862</v>
          </cell>
          <cell r="F38" t="str">
            <v>An Giang</v>
          </cell>
          <cell r="G38" t="str">
            <v>351408377</v>
          </cell>
          <cell r="H38">
            <v>35585</v>
          </cell>
          <cell r="I38" t="str">
            <v>An Giang</v>
          </cell>
          <cell r="J38" t="str">
            <v xml:space="preserve">Trung cấp </v>
          </cell>
          <cell r="K38" t="str">
            <v>Tổ 2, Châu Long 8, Châu Phú B, Châu Đốc, An Giang</v>
          </cell>
          <cell r="L38" t="str">
            <v>AG</v>
          </cell>
          <cell r="M38" t="str">
            <v>Kinh</v>
          </cell>
          <cell r="N38" t="str">
            <v xml:space="preserve">Việt Nam </v>
          </cell>
          <cell r="O38" t="str">
            <v>An Giang</v>
          </cell>
          <cell r="P38" t="e">
            <v>#REF!</v>
          </cell>
          <cell r="Q38">
            <v>39286</v>
          </cell>
          <cell r="R38" t="str">
            <v>out</v>
          </cell>
          <cell r="S38" t="str">
            <v xml:space="preserve">Kỹ thuật viên </v>
          </cell>
          <cell r="T38" t="str">
            <v xml:space="preserve">Kế toán </v>
          </cell>
          <cell r="U38" t="str">
            <v xml:space="preserve">Kế toán trưởng </v>
          </cell>
          <cell r="V38" t="str">
            <v>Quản lý</v>
          </cell>
          <cell r="W38" t="str">
            <v>QL</v>
          </cell>
          <cell r="X38" t="str">
            <v>0907.805038</v>
          </cell>
          <cell r="Y38">
            <v>0</v>
          </cell>
          <cell r="Z38">
            <v>0</v>
          </cell>
          <cell r="AA38">
            <v>39286</v>
          </cell>
          <cell r="AB38" t="str">
            <v>A029</v>
          </cell>
          <cell r="AE38" t="str">
            <v>A029</v>
          </cell>
          <cell r="AF38" t="str">
            <v>NGÔ THỊ ÁNH HỒNG</v>
          </cell>
        </row>
        <row r="39">
          <cell r="B39" t="str">
            <v>A030</v>
          </cell>
          <cell r="C39" t="str">
            <v>PHẠM TẤN MINH</v>
          </cell>
          <cell r="D39" t="str">
            <v xml:space="preserve">Nam </v>
          </cell>
          <cell r="E39">
            <v>28396</v>
          </cell>
          <cell r="F39" t="str">
            <v>Long An</v>
          </cell>
          <cell r="G39" t="str">
            <v>023293506</v>
          </cell>
          <cell r="H39">
            <v>35046</v>
          </cell>
          <cell r="I39" t="str">
            <v>TPHCM</v>
          </cell>
          <cell r="J39" t="str">
            <v>8/12</v>
          </cell>
          <cell r="K39" t="str">
            <v>337/3 Ấp 1, Hiệp Phước, Nhà Bè, TPHCM</v>
          </cell>
          <cell r="L39" t="str">
            <v>TPHCM</v>
          </cell>
          <cell r="M39" t="str">
            <v>Kinh</v>
          </cell>
          <cell r="N39" t="str">
            <v xml:space="preserve">Việt Nam </v>
          </cell>
          <cell r="O39" t="str">
            <v>Long An</v>
          </cell>
          <cell r="P39" t="e">
            <v>#REF!</v>
          </cell>
          <cell r="Q39">
            <v>39360</v>
          </cell>
          <cell r="R39">
            <v>0</v>
          </cell>
          <cell r="S39">
            <v>0</v>
          </cell>
          <cell r="T39">
            <v>0</v>
          </cell>
          <cell r="U39" t="str">
            <v>công nhân</v>
          </cell>
          <cell r="V39" t="str">
            <v>chuyền 2</v>
          </cell>
          <cell r="W39" t="str">
            <v>C2</v>
          </cell>
          <cell r="X39">
            <v>0</v>
          </cell>
          <cell r="Y39">
            <v>0</v>
          </cell>
          <cell r="Z39">
            <v>0</v>
          </cell>
          <cell r="AA39">
            <v>39360</v>
          </cell>
          <cell r="AB39" t="str">
            <v>A030</v>
          </cell>
          <cell r="AE39" t="str">
            <v>A030</v>
          </cell>
          <cell r="AF39" t="str">
            <v>PHẠM TẤN MINH</v>
          </cell>
        </row>
        <row r="40">
          <cell r="B40" t="str">
            <v>A031</v>
          </cell>
          <cell r="C40" t="str">
            <v>HỒ NGỌC LINH</v>
          </cell>
          <cell r="D40" t="str">
            <v xml:space="preserve">Nam </v>
          </cell>
          <cell r="E40" t="str">
            <v>1973</v>
          </cell>
          <cell r="F40" t="str">
            <v>Long An</v>
          </cell>
          <cell r="G40" t="str">
            <v>300932762</v>
          </cell>
          <cell r="H40" t="str">
            <v>12/12/1994</v>
          </cell>
          <cell r="I40" t="str">
            <v>Long An</v>
          </cell>
          <cell r="J40" t="str">
            <v>8/12</v>
          </cell>
          <cell r="K40" t="str">
            <v>Ấp 4, Long Hậu, Cần Giuộc, Long An</v>
          </cell>
          <cell r="L40" t="str">
            <v>LA</v>
          </cell>
          <cell r="M40" t="str">
            <v>Kinh</v>
          </cell>
          <cell r="N40" t="str">
            <v xml:space="preserve">Việt Nam </v>
          </cell>
          <cell r="O40" t="str">
            <v>Long An</v>
          </cell>
          <cell r="P40" t="e">
            <v>#REF!</v>
          </cell>
          <cell r="Q40">
            <v>39497</v>
          </cell>
          <cell r="R40" t="str">
            <v>out</v>
          </cell>
          <cell r="S40">
            <v>0</v>
          </cell>
          <cell r="T40">
            <v>0</v>
          </cell>
          <cell r="U40" t="str">
            <v>công nhân</v>
          </cell>
          <cell r="V40" t="str">
            <v>Chuyền 1</v>
          </cell>
          <cell r="W40" t="str">
            <v>C1</v>
          </cell>
          <cell r="X40">
            <v>0</v>
          </cell>
          <cell r="Y40">
            <v>0</v>
          </cell>
          <cell r="Z40">
            <v>0</v>
          </cell>
          <cell r="AA40">
            <v>39497</v>
          </cell>
          <cell r="AB40" t="str">
            <v>A031</v>
          </cell>
          <cell r="AE40" t="str">
            <v>A031</v>
          </cell>
          <cell r="AF40" t="str">
            <v>HỒ NGỌC LINH</v>
          </cell>
        </row>
        <row r="41">
          <cell r="B41" t="str">
            <v>A032</v>
          </cell>
          <cell r="C41" t="str">
            <v>LÝ TUỆ VÂN</v>
          </cell>
          <cell r="D41" t="str">
            <v xml:space="preserve">Nữ </v>
          </cell>
          <cell r="E41">
            <v>22537</v>
          </cell>
          <cell r="F41" t="str">
            <v xml:space="preserve">Sóc Trăng </v>
          </cell>
          <cell r="G41" t="str">
            <v>020534399</v>
          </cell>
          <cell r="H41">
            <v>39616</v>
          </cell>
          <cell r="I41" t="str">
            <v>TPHCM</v>
          </cell>
          <cell r="J41" t="str">
            <v>12/12</v>
          </cell>
          <cell r="K41" t="str">
            <v>60 Chu Văn An, P1, Q6, TPHCM</v>
          </cell>
          <cell r="L41" t="str">
            <v>TPHCM</v>
          </cell>
          <cell r="M41" t="str">
            <v>Hoa</v>
          </cell>
          <cell r="N41" t="str">
            <v xml:space="preserve">Việt Nam </v>
          </cell>
          <cell r="O41" t="str">
            <v xml:space="preserve">Trung Quốc </v>
          </cell>
          <cell r="P41" t="e">
            <v>#REF!</v>
          </cell>
          <cell r="Q41">
            <v>39508</v>
          </cell>
          <cell r="R41">
            <v>0</v>
          </cell>
          <cell r="S41">
            <v>0</v>
          </cell>
          <cell r="T41">
            <v>0</v>
          </cell>
          <cell r="U41" t="str">
            <v xml:space="preserve">Kế toán viên </v>
          </cell>
          <cell r="V41" t="str">
            <v>Quản lý</v>
          </cell>
          <cell r="W41" t="str">
            <v>VP</v>
          </cell>
          <cell r="X41" t="str">
            <v>0908.502888</v>
          </cell>
          <cell r="Y41">
            <v>0</v>
          </cell>
          <cell r="Z41">
            <v>0</v>
          </cell>
          <cell r="AA41">
            <v>39508</v>
          </cell>
          <cell r="AB41" t="str">
            <v>A032</v>
          </cell>
          <cell r="AE41" t="str">
            <v>A032</v>
          </cell>
          <cell r="AF41" t="str">
            <v>LÝ TUỆ VÂN</v>
          </cell>
        </row>
        <row r="42">
          <cell r="B42" t="str">
            <v>A033</v>
          </cell>
          <cell r="C42" t="str">
            <v>HÀ CÔNG HOÀNG MINH</v>
          </cell>
          <cell r="D42" t="str">
            <v xml:space="preserve">Nam </v>
          </cell>
          <cell r="E42">
            <v>30234</v>
          </cell>
          <cell r="F42" t="str">
            <v>TPHCM</v>
          </cell>
          <cell r="G42" t="str">
            <v>023297055</v>
          </cell>
          <cell r="H42">
            <v>35755</v>
          </cell>
          <cell r="I42" t="str">
            <v>TPHCM</v>
          </cell>
          <cell r="J42" t="str">
            <v>6/12</v>
          </cell>
          <cell r="K42" t="str">
            <v>191A Ấp 2, Long Thới, Nhà Bè, TPHCM</v>
          </cell>
          <cell r="L42" t="str">
            <v>TPHCM</v>
          </cell>
          <cell r="M42" t="str">
            <v>Kinh</v>
          </cell>
          <cell r="N42" t="str">
            <v xml:space="preserve">Việt Nam </v>
          </cell>
          <cell r="O42" t="str">
            <v>TPHCM</v>
          </cell>
          <cell r="P42" t="e">
            <v>#REF!</v>
          </cell>
          <cell r="Q42">
            <v>39520</v>
          </cell>
          <cell r="R42">
            <v>0</v>
          </cell>
          <cell r="S42">
            <v>0</v>
          </cell>
          <cell r="T42">
            <v>0</v>
          </cell>
          <cell r="U42" t="str">
            <v>công nhân</v>
          </cell>
          <cell r="V42" t="str">
            <v>Chuyền 1</v>
          </cell>
          <cell r="W42" t="str">
            <v>C1</v>
          </cell>
          <cell r="X42" t="str">
            <v>0972.801422</v>
          </cell>
          <cell r="Y42">
            <v>0</v>
          </cell>
          <cell r="Z42">
            <v>0</v>
          </cell>
          <cell r="AA42">
            <v>39520</v>
          </cell>
          <cell r="AB42" t="str">
            <v>A033</v>
          </cell>
          <cell r="AE42" t="str">
            <v>A033</v>
          </cell>
          <cell r="AF42" t="str">
            <v>HÀ CÔNG HOÀNG MINH</v>
          </cell>
        </row>
        <row r="43">
          <cell r="B43" t="str">
            <v>A034</v>
          </cell>
          <cell r="C43" t="str">
            <v>VÕ THÁI NGUYÊN</v>
          </cell>
          <cell r="D43" t="str">
            <v xml:space="preserve">Nam </v>
          </cell>
          <cell r="E43">
            <v>30360</v>
          </cell>
          <cell r="F43" t="str">
            <v>Tây Ninh</v>
          </cell>
          <cell r="G43" t="str">
            <v>290741299</v>
          </cell>
          <cell r="H43">
            <v>36502</v>
          </cell>
          <cell r="I43" t="str">
            <v>Tây Ninh</v>
          </cell>
          <cell r="J43" t="str">
            <v>Đại học</v>
          </cell>
          <cell r="K43" t="str">
            <v>Phước Hưng, Phước Chỉ, Trảng Bàng, Tây Ninh</v>
          </cell>
          <cell r="L43" t="str">
            <v>Tây Ninh</v>
          </cell>
          <cell r="M43" t="str">
            <v>Kinh</v>
          </cell>
          <cell r="N43" t="str">
            <v xml:space="preserve">Việt Nam </v>
          </cell>
          <cell r="O43" t="str">
            <v>Tây Ninh</v>
          </cell>
          <cell r="P43" t="e">
            <v>#REF!</v>
          </cell>
          <cell r="Q43">
            <v>39548</v>
          </cell>
          <cell r="R43">
            <v>0</v>
          </cell>
          <cell r="S43" t="str">
            <v>Kỹ sư</v>
          </cell>
          <cell r="T43">
            <v>0</v>
          </cell>
          <cell r="U43" t="str">
            <v xml:space="preserve">Kỹ thuật chuyền </v>
          </cell>
          <cell r="V43" t="str">
            <v>Quản lý</v>
          </cell>
          <cell r="W43" t="str">
            <v>kho</v>
          </cell>
          <cell r="X43" t="str">
            <v>0122.8900682</v>
          </cell>
          <cell r="Y43">
            <v>0</v>
          </cell>
          <cell r="Z43">
            <v>0</v>
          </cell>
          <cell r="AA43">
            <v>39548</v>
          </cell>
          <cell r="AB43" t="str">
            <v>A034</v>
          </cell>
          <cell r="AE43" t="str">
            <v>A034</v>
          </cell>
          <cell r="AF43" t="str">
            <v>VÕ THÁI NGUYÊN</v>
          </cell>
        </row>
        <row r="44">
          <cell r="B44" t="str">
            <v>A035</v>
          </cell>
          <cell r="C44" t="str">
            <v>PHẠM HỒNG NGỌT</v>
          </cell>
          <cell r="D44" t="str">
            <v xml:space="preserve">Nữ </v>
          </cell>
          <cell r="E44">
            <v>28495</v>
          </cell>
          <cell r="F44" t="str">
            <v>TPHCM</v>
          </cell>
          <cell r="G44" t="str">
            <v>022888437</v>
          </cell>
          <cell r="H44" t="str">
            <v>02/03/1994</v>
          </cell>
          <cell r="I44" t="str">
            <v>TPHCM</v>
          </cell>
          <cell r="J44" t="str">
            <v>12/12</v>
          </cell>
          <cell r="K44" t="str">
            <v>314/6 Ấp 1, Hiệp Phước, Nhà Bè, TPHCM</v>
          </cell>
          <cell r="L44" t="str">
            <v>TPHCM</v>
          </cell>
          <cell r="M44" t="str">
            <v>Kinh</v>
          </cell>
          <cell r="N44" t="str">
            <v xml:space="preserve">Việt Nam </v>
          </cell>
          <cell r="O44" t="str">
            <v>TPHCM</v>
          </cell>
          <cell r="P44" t="e">
            <v>#REF!</v>
          </cell>
          <cell r="Q44">
            <v>39575</v>
          </cell>
          <cell r="R44">
            <v>40575</v>
          </cell>
          <cell r="S44">
            <v>0</v>
          </cell>
          <cell r="T44">
            <v>0</v>
          </cell>
          <cell r="U44" t="str">
            <v xml:space="preserve">Tổ trưởng </v>
          </cell>
          <cell r="V44" t="str">
            <v>QC</v>
          </cell>
          <cell r="W44" t="str">
            <v>QC</v>
          </cell>
          <cell r="X44">
            <v>0</v>
          </cell>
          <cell r="Y44">
            <v>0</v>
          </cell>
          <cell r="Z44">
            <v>0</v>
          </cell>
          <cell r="AA44">
            <v>39575</v>
          </cell>
          <cell r="AB44" t="str">
            <v>A035</v>
          </cell>
          <cell r="AE44" t="str">
            <v>A035</v>
          </cell>
          <cell r="AF44" t="str">
            <v>PHẠM HỒNG NGỌT</v>
          </cell>
        </row>
        <row r="45">
          <cell r="B45" t="str">
            <v>A036</v>
          </cell>
          <cell r="C45" t="str">
            <v>LÊ VĂN ĐẦY</v>
          </cell>
          <cell r="D45" t="str">
            <v xml:space="preserve">Nam </v>
          </cell>
          <cell r="E45">
            <v>31216</v>
          </cell>
          <cell r="F45" t="str">
            <v>Long An</v>
          </cell>
          <cell r="G45" t="str">
            <v>301135484</v>
          </cell>
          <cell r="H45">
            <v>36633</v>
          </cell>
          <cell r="I45" t="str">
            <v>Long An</v>
          </cell>
          <cell r="J45" t="str">
            <v xml:space="preserve">Trung cấp </v>
          </cell>
          <cell r="K45" t="str">
            <v>195 Khu 3, TT Cần Đước, Cần Đước, Long An</v>
          </cell>
          <cell r="L45" t="str">
            <v>LA</v>
          </cell>
          <cell r="M45" t="str">
            <v>Kinh</v>
          </cell>
          <cell r="N45" t="str">
            <v xml:space="preserve">Việt Nam </v>
          </cell>
          <cell r="O45" t="str">
            <v>Long An</v>
          </cell>
          <cell r="P45" t="e">
            <v>#REF!</v>
          </cell>
          <cell r="Q45">
            <v>39707</v>
          </cell>
          <cell r="R45" t="str">
            <v>out</v>
          </cell>
          <cell r="S45" t="str">
            <v xml:space="preserve">Kỹ thuật viên </v>
          </cell>
          <cell r="T45" t="str">
            <v>Công nghệ hóa học</v>
          </cell>
          <cell r="U45" t="str">
            <v xml:space="preserve">Trưởng chuyền </v>
          </cell>
          <cell r="V45" t="str">
            <v>Chuyền 3</v>
          </cell>
          <cell r="W45" t="str">
            <v>C3</v>
          </cell>
          <cell r="X45">
            <v>0</v>
          </cell>
          <cell r="Y45">
            <v>0</v>
          </cell>
          <cell r="Z45">
            <v>0</v>
          </cell>
          <cell r="AA45">
            <v>39707</v>
          </cell>
          <cell r="AB45" t="str">
            <v>A036</v>
          </cell>
          <cell r="AE45" t="str">
            <v>A036</v>
          </cell>
          <cell r="AF45" t="str">
            <v>LÊ VĂN ĐẦY</v>
          </cell>
        </row>
        <row r="46">
          <cell r="B46" t="str">
            <v>A037</v>
          </cell>
          <cell r="C46" t="str">
            <v>TRẦN BÌNH THUẬN</v>
          </cell>
          <cell r="D46" t="str">
            <v xml:space="preserve">Nam </v>
          </cell>
          <cell r="E46">
            <v>32103</v>
          </cell>
          <cell r="F46" t="str">
            <v xml:space="preserve">Phú Yên </v>
          </cell>
          <cell r="G46" t="str">
            <v>221200942</v>
          </cell>
          <cell r="H46">
            <v>38446</v>
          </cell>
          <cell r="I46" t="str">
            <v>Phú Yên</v>
          </cell>
          <cell r="J46" t="str">
            <v xml:space="preserve">Trung cấp </v>
          </cell>
          <cell r="K46" t="str">
            <v xml:space="preserve">108/10 Lê Thành Phương, P8, TP Tuy Hòa, Phú Yên </v>
          </cell>
          <cell r="L46" t="str">
            <v>PY</v>
          </cell>
          <cell r="M46" t="str">
            <v>Kinh</v>
          </cell>
          <cell r="N46" t="str">
            <v xml:space="preserve">Việt Nam </v>
          </cell>
          <cell r="O46" t="str">
            <v xml:space="preserve">Phú Yên </v>
          </cell>
          <cell r="P46" t="e">
            <v>#REF!</v>
          </cell>
          <cell r="Q46">
            <v>39707</v>
          </cell>
          <cell r="R46" t="str">
            <v>out</v>
          </cell>
          <cell r="S46" t="str">
            <v xml:space="preserve">Kỹ thuật viên </v>
          </cell>
          <cell r="T46" t="str">
            <v xml:space="preserve">Hóa phân tích </v>
          </cell>
          <cell r="U46" t="str">
            <v xml:space="preserve">Kỹ thuật chuyền </v>
          </cell>
          <cell r="V46" t="str">
            <v>Chuyền 3</v>
          </cell>
          <cell r="W46" t="str">
            <v>C3</v>
          </cell>
          <cell r="X46">
            <v>0</v>
          </cell>
          <cell r="Y46">
            <v>0</v>
          </cell>
          <cell r="Z46">
            <v>0</v>
          </cell>
          <cell r="AA46">
            <v>39707</v>
          </cell>
          <cell r="AB46" t="str">
            <v>A037</v>
          </cell>
          <cell r="AE46" t="str">
            <v>A037</v>
          </cell>
          <cell r="AF46" t="str">
            <v>TRẦN BÌNH THUẬN</v>
          </cell>
        </row>
        <row r="47">
          <cell r="B47" t="str">
            <v>A038</v>
          </cell>
          <cell r="C47" t="str">
            <v>NGUYỄN VĂN CHUNG</v>
          </cell>
          <cell r="D47" t="str">
            <v xml:space="preserve">Nam </v>
          </cell>
          <cell r="E47">
            <v>31080</v>
          </cell>
          <cell r="F47" t="str">
            <v>TPHCM</v>
          </cell>
          <cell r="G47" t="str">
            <v>023758542</v>
          </cell>
          <cell r="H47">
            <v>39098</v>
          </cell>
          <cell r="I47" t="str">
            <v>TPHCM</v>
          </cell>
          <cell r="J47" t="str">
            <v>9/12</v>
          </cell>
          <cell r="K47" t="str">
            <v>33 Ấp 1, Long Thới, Nhà Bè, TPHCM</v>
          </cell>
          <cell r="L47" t="str">
            <v>TPHCM</v>
          </cell>
          <cell r="M47" t="str">
            <v>Kinh</v>
          </cell>
          <cell r="N47" t="str">
            <v xml:space="preserve">Việt Nam </v>
          </cell>
          <cell r="O47" t="str">
            <v>TPHCM</v>
          </cell>
          <cell r="P47" t="e">
            <v>#REF!</v>
          </cell>
          <cell r="Q47">
            <v>39716</v>
          </cell>
          <cell r="R47">
            <v>0</v>
          </cell>
          <cell r="S47">
            <v>0</v>
          </cell>
          <cell r="T47">
            <v>0</v>
          </cell>
          <cell r="U47" t="str">
            <v xml:space="preserve">Phó chuyền </v>
          </cell>
          <cell r="V47" t="str">
            <v>chuyền 2</v>
          </cell>
          <cell r="W47" t="str">
            <v>C2</v>
          </cell>
          <cell r="X47">
            <v>0</v>
          </cell>
          <cell r="Y47">
            <v>0</v>
          </cell>
          <cell r="Z47">
            <v>0</v>
          </cell>
          <cell r="AA47">
            <v>39716</v>
          </cell>
          <cell r="AB47" t="str">
            <v>A038</v>
          </cell>
          <cell r="AE47" t="str">
            <v>A038</v>
          </cell>
          <cell r="AF47" t="str">
            <v>NGUYỄN VĂN CHUNG</v>
          </cell>
        </row>
        <row r="48">
          <cell r="B48" t="str">
            <v>A039</v>
          </cell>
          <cell r="C48" t="str">
            <v>ĐẶNG THỊ BẠCH LAN</v>
          </cell>
          <cell r="D48" t="str">
            <v xml:space="preserve">Nữ </v>
          </cell>
          <cell r="E48">
            <v>30717</v>
          </cell>
          <cell r="F48" t="str">
            <v>Long An</v>
          </cell>
          <cell r="G48" t="str">
            <v>301122264</v>
          </cell>
          <cell r="H48">
            <v>36402</v>
          </cell>
          <cell r="I48" t="str">
            <v>Long An</v>
          </cell>
          <cell r="J48" t="str">
            <v>Cao Đẳng</v>
          </cell>
          <cell r="K48" t="str">
            <v xml:space="preserve">An Hòa 2, Bình An, Thủ Thừa, Long An </v>
          </cell>
          <cell r="L48" t="str">
            <v>Long An</v>
          </cell>
          <cell r="M48" t="str">
            <v>Kinh</v>
          </cell>
          <cell r="N48" t="str">
            <v xml:space="preserve">Việt Nam </v>
          </cell>
          <cell r="O48" t="str">
            <v>Long An</v>
          </cell>
          <cell r="P48" t="e">
            <v>#REF!</v>
          </cell>
          <cell r="Q48">
            <v>39722</v>
          </cell>
          <cell r="R48">
            <v>0</v>
          </cell>
          <cell r="S48" t="str">
            <v xml:space="preserve">Kế toán </v>
          </cell>
          <cell r="T48" t="str">
            <v>Kế toán DN</v>
          </cell>
          <cell r="U48" t="str">
            <v xml:space="preserve">Kế toán viên </v>
          </cell>
          <cell r="V48" t="str">
            <v>Quản lý</v>
          </cell>
          <cell r="W48" t="str">
            <v>VP</v>
          </cell>
          <cell r="X48" t="str">
            <v>0916.993599</v>
          </cell>
          <cell r="Y48">
            <v>0</v>
          </cell>
          <cell r="Z48">
            <v>0</v>
          </cell>
          <cell r="AA48">
            <v>39722</v>
          </cell>
          <cell r="AB48" t="str">
            <v>A039</v>
          </cell>
          <cell r="AE48" t="str">
            <v>A039</v>
          </cell>
          <cell r="AF48" t="str">
            <v>ĐẶNG THỊ BẠCH LAN</v>
          </cell>
        </row>
        <row r="49">
          <cell r="B49" t="str">
            <v>A040</v>
          </cell>
          <cell r="C49" t="str">
            <v>PHẠM VĂN NAM</v>
          </cell>
          <cell r="D49" t="str">
            <v xml:space="preserve">Nam </v>
          </cell>
          <cell r="E49">
            <v>31828</v>
          </cell>
          <cell r="F49" t="str">
            <v>Ninh Bình</v>
          </cell>
          <cell r="G49" t="str">
            <v>164230049</v>
          </cell>
          <cell r="H49">
            <v>37713</v>
          </cell>
          <cell r="I49" t="str">
            <v>Ninh Bình</v>
          </cell>
          <cell r="J49" t="str">
            <v>10/12</v>
          </cell>
          <cell r="K49" t="str">
            <v>Khánh Thành, Yên Khánh, Ninh Bình</v>
          </cell>
          <cell r="L49" t="str">
            <v>Ninh Bình</v>
          </cell>
          <cell r="M49" t="str">
            <v>Kinh</v>
          </cell>
          <cell r="N49" t="str">
            <v xml:space="preserve">Việt Nam </v>
          </cell>
          <cell r="O49" t="str">
            <v>Ninh Bình</v>
          </cell>
          <cell r="P49" t="e">
            <v>#REF!</v>
          </cell>
          <cell r="Q49">
            <v>39722</v>
          </cell>
          <cell r="R49">
            <v>0</v>
          </cell>
          <cell r="S49">
            <v>0</v>
          </cell>
          <cell r="T49">
            <v>0</v>
          </cell>
          <cell r="U49" t="str">
            <v>công nhân</v>
          </cell>
          <cell r="V49" t="str">
            <v>XK</v>
          </cell>
          <cell r="W49" t="str">
            <v>XK</v>
          </cell>
          <cell r="X49">
            <v>0</v>
          </cell>
          <cell r="Y49">
            <v>0</v>
          </cell>
          <cell r="Z49">
            <v>0</v>
          </cell>
          <cell r="AA49">
            <v>39722</v>
          </cell>
          <cell r="AB49" t="str">
            <v>A040</v>
          </cell>
          <cell r="AE49" t="str">
            <v>A040</v>
          </cell>
          <cell r="AF49" t="str">
            <v>PHẠM VĂN NAM</v>
          </cell>
        </row>
        <row r="50">
          <cell r="B50" t="str">
            <v>A041</v>
          </cell>
          <cell r="C50" t="str">
            <v>HỒ HÒAI PHONG</v>
          </cell>
          <cell r="D50" t="str">
            <v xml:space="preserve">Nam </v>
          </cell>
          <cell r="E50">
            <v>32370</v>
          </cell>
          <cell r="F50" t="str">
            <v>Long An</v>
          </cell>
          <cell r="G50" t="str">
            <v>301258544</v>
          </cell>
          <cell r="H50" t="str">
            <v>08/09/2003</v>
          </cell>
          <cell r="I50" t="str">
            <v>Long An</v>
          </cell>
          <cell r="J50" t="str">
            <v>12/12</v>
          </cell>
          <cell r="K50" t="str">
            <v>Xã Phước Vĩnh Đông, Cần Giuộc, Long An</v>
          </cell>
          <cell r="L50" t="str">
            <v>LA</v>
          </cell>
          <cell r="M50" t="str">
            <v>Kinh</v>
          </cell>
          <cell r="N50" t="str">
            <v xml:space="preserve">Việt Nam </v>
          </cell>
          <cell r="O50" t="str">
            <v>Long An</v>
          </cell>
          <cell r="P50" t="e">
            <v>#REF!</v>
          </cell>
          <cell r="Q50">
            <v>39769</v>
          </cell>
          <cell r="R50" t="str">
            <v>out</v>
          </cell>
          <cell r="S50">
            <v>0</v>
          </cell>
          <cell r="T50">
            <v>0</v>
          </cell>
          <cell r="U50" t="str">
            <v>công nhân</v>
          </cell>
          <cell r="V50" t="str">
            <v>Xử lý nước</v>
          </cell>
          <cell r="W50" t="str">
            <v>KT</v>
          </cell>
          <cell r="X50">
            <v>0</v>
          </cell>
          <cell r="Y50">
            <v>0</v>
          </cell>
          <cell r="Z50">
            <v>0</v>
          </cell>
          <cell r="AA50">
            <v>39769</v>
          </cell>
          <cell r="AB50" t="str">
            <v>A041</v>
          </cell>
          <cell r="AE50" t="str">
            <v>A041</v>
          </cell>
          <cell r="AF50" t="str">
            <v>HỒ HÒAI PHONG</v>
          </cell>
        </row>
        <row r="51">
          <cell r="B51" t="str">
            <v>A042</v>
          </cell>
          <cell r="C51" t="str">
            <v>PHẠM HOÀNG KHANH</v>
          </cell>
          <cell r="D51" t="str">
            <v xml:space="preserve">Nam </v>
          </cell>
          <cell r="E51">
            <v>26808</v>
          </cell>
          <cell r="F51" t="str">
            <v>TPHCM</v>
          </cell>
          <cell r="G51" t="str">
            <v>022464232</v>
          </cell>
          <cell r="H51" t="str">
            <v>15/03/2007</v>
          </cell>
          <cell r="I51" t="str">
            <v>TPHCM</v>
          </cell>
          <cell r="J51" t="str">
            <v>Đại học</v>
          </cell>
          <cell r="K51" t="str">
            <v>130/1 Phạm Văn Hai, P.2, Tân Bình, TPHCM</v>
          </cell>
          <cell r="L51" t="str">
            <v>TPHCM</v>
          </cell>
          <cell r="M51" t="str">
            <v>Kinh</v>
          </cell>
          <cell r="N51" t="str">
            <v xml:space="preserve">Việt Nam </v>
          </cell>
          <cell r="O51" t="str">
            <v xml:space="preserve">Thái Bình </v>
          </cell>
          <cell r="P51" t="e">
            <v>#REF!</v>
          </cell>
          <cell r="Q51">
            <v>39867</v>
          </cell>
          <cell r="R51">
            <v>0</v>
          </cell>
          <cell r="S51" t="str">
            <v xml:space="preserve">Kỹ sư </v>
          </cell>
          <cell r="T51" t="str">
            <v xml:space="preserve">Kỹ thuật hóa học và thực phẩm </v>
          </cell>
          <cell r="U51" t="str">
            <v xml:space="preserve">TP.Kỹ thuật </v>
          </cell>
          <cell r="V51" t="str">
            <v>Quản lý</v>
          </cell>
          <cell r="W51" t="str">
            <v>QL</v>
          </cell>
          <cell r="X51">
            <v>0</v>
          </cell>
          <cell r="Y51">
            <v>0</v>
          </cell>
          <cell r="Z51">
            <v>0</v>
          </cell>
          <cell r="AA51">
            <v>39867</v>
          </cell>
          <cell r="AB51" t="str">
            <v>A042</v>
          </cell>
          <cell r="AE51" t="str">
            <v>A042</v>
          </cell>
          <cell r="AF51" t="str">
            <v>PHẠM HOÀNG KHANH</v>
          </cell>
        </row>
        <row r="52">
          <cell r="B52" t="str">
            <v>A043</v>
          </cell>
          <cell r="C52" t="str">
            <v>NGUYỄN THỊ LIÊN</v>
          </cell>
          <cell r="D52" t="str">
            <v xml:space="preserve">Nữ </v>
          </cell>
          <cell r="E52">
            <v>31542</v>
          </cell>
          <cell r="F52" t="str">
            <v>Thanh Hóa</v>
          </cell>
          <cell r="G52" t="str">
            <v>172876843</v>
          </cell>
          <cell r="H52" t="str">
            <v>02/01/2005</v>
          </cell>
          <cell r="I52" t="str">
            <v>Thanh Hoá</v>
          </cell>
          <cell r="J52" t="str">
            <v>9/12</v>
          </cell>
          <cell r="K52" t="str">
            <v>Thiệu Giao, Thiệu Hoá, Thanh Hoá</v>
          </cell>
          <cell r="L52" t="str">
            <v>TH</v>
          </cell>
          <cell r="M52" t="str">
            <v>Kinh</v>
          </cell>
          <cell r="N52" t="str">
            <v xml:space="preserve">Việt Nam </v>
          </cell>
          <cell r="O52" t="str">
            <v>Thanh Hóa</v>
          </cell>
          <cell r="P52" t="e">
            <v>#REF!</v>
          </cell>
          <cell r="Q52">
            <v>39878</v>
          </cell>
          <cell r="R52">
            <v>40612</v>
          </cell>
          <cell r="S52">
            <v>0</v>
          </cell>
          <cell r="T52">
            <v>0</v>
          </cell>
          <cell r="U52" t="str">
            <v>công nhân</v>
          </cell>
          <cell r="V52" t="str">
            <v>chuyền 2</v>
          </cell>
          <cell r="W52" t="str">
            <v>C2</v>
          </cell>
          <cell r="X52" t="str">
            <v>0908.526883</v>
          </cell>
          <cell r="Y52">
            <v>0</v>
          </cell>
          <cell r="Z52">
            <v>0</v>
          </cell>
          <cell r="AA52">
            <v>39878</v>
          </cell>
          <cell r="AB52" t="str">
            <v>A043</v>
          </cell>
          <cell r="AE52" t="str">
            <v>A043</v>
          </cell>
          <cell r="AF52" t="str">
            <v>NGUYỄN THỊ LIÊN</v>
          </cell>
        </row>
        <row r="53">
          <cell r="B53" t="str">
            <v>A044</v>
          </cell>
          <cell r="C53" t="str">
            <v>NGUYỄN THỊ TUYẾT NHUNG</v>
          </cell>
          <cell r="D53" t="str">
            <v xml:space="preserve">Nữ </v>
          </cell>
          <cell r="E53">
            <v>31779</v>
          </cell>
          <cell r="F53" t="str">
            <v>TPHCM</v>
          </cell>
          <cell r="G53" t="str">
            <v>024314212</v>
          </cell>
          <cell r="H53" t="str">
            <v>31/12/2004</v>
          </cell>
          <cell r="I53" t="str">
            <v>TPHCM</v>
          </cell>
          <cell r="J53" t="str">
            <v>7/12</v>
          </cell>
          <cell r="K53" t="str">
            <v>44/2 Ấp 3, Hiệp Phước, Nhà Bè, TPHCM</v>
          </cell>
          <cell r="L53" t="str">
            <v>TPHCM</v>
          </cell>
          <cell r="M53" t="str">
            <v>Kinh</v>
          </cell>
          <cell r="N53" t="str">
            <v xml:space="preserve">Việt Nam </v>
          </cell>
          <cell r="O53" t="str">
            <v>TPHCM</v>
          </cell>
          <cell r="P53" t="e">
            <v>#REF!</v>
          </cell>
          <cell r="Q53">
            <v>39889</v>
          </cell>
          <cell r="R53" t="str">
            <v>out</v>
          </cell>
          <cell r="S53">
            <v>0</v>
          </cell>
          <cell r="T53">
            <v>0</v>
          </cell>
          <cell r="U53" t="str">
            <v>công nhân</v>
          </cell>
          <cell r="V53" t="str">
            <v>chuyền 2</v>
          </cell>
          <cell r="W53" t="str">
            <v>C2</v>
          </cell>
          <cell r="X53">
            <v>0</v>
          </cell>
          <cell r="Y53">
            <v>0</v>
          </cell>
          <cell r="Z53">
            <v>0</v>
          </cell>
          <cell r="AA53">
            <v>39889</v>
          </cell>
          <cell r="AB53" t="str">
            <v>A044</v>
          </cell>
          <cell r="AE53" t="str">
            <v>A044</v>
          </cell>
          <cell r="AF53" t="str">
            <v>NGUYỄN THỊ TUYẾT NHUNG</v>
          </cell>
        </row>
        <row r="54">
          <cell r="B54" t="str">
            <v>A045</v>
          </cell>
          <cell r="C54" t="str">
            <v>TRẦN THÁI HUY</v>
          </cell>
          <cell r="D54" t="str">
            <v xml:space="preserve">Nam </v>
          </cell>
          <cell r="E54">
            <v>30895</v>
          </cell>
          <cell r="F54" t="str">
            <v xml:space="preserve">Bà Rịa, vũng Tàu </v>
          </cell>
          <cell r="G54" t="str">
            <v>273140839</v>
          </cell>
          <cell r="H54" t="str">
            <v>08/11/1999</v>
          </cell>
          <cell r="I54" t="str">
            <v xml:space="preserve">Vũng Tàu </v>
          </cell>
          <cell r="J54" t="str">
            <v>ĐH</v>
          </cell>
          <cell r="K54" t="str">
            <v xml:space="preserve">Phước Bửu, Xuyên Mộc, Ba Rịa, Vũng Tàu </v>
          </cell>
          <cell r="L54" t="str">
            <v>Vũng Tàu</v>
          </cell>
          <cell r="M54" t="str">
            <v>Kinh</v>
          </cell>
          <cell r="N54" t="str">
            <v xml:space="preserve">Việt Nam </v>
          </cell>
          <cell r="O54" t="str">
            <v xml:space="preserve">Quảng Trị </v>
          </cell>
          <cell r="P54" t="e">
            <v>#REF!</v>
          </cell>
          <cell r="Q54">
            <v>39902</v>
          </cell>
          <cell r="R54" t="str">
            <v>out</v>
          </cell>
          <cell r="S54" t="str">
            <v>Kỹ sư</v>
          </cell>
          <cell r="T54" t="str">
            <v>Kỹ sư hóa công nghệ vật liệu</v>
          </cell>
          <cell r="U54" t="str">
            <v xml:space="preserve">Kỹ thuật chuyền </v>
          </cell>
          <cell r="V54" t="str">
            <v>Chuyền 3</v>
          </cell>
          <cell r="W54" t="str">
            <v>C3</v>
          </cell>
          <cell r="X54">
            <v>0</v>
          </cell>
          <cell r="Y54">
            <v>0</v>
          </cell>
          <cell r="Z54">
            <v>0</v>
          </cell>
          <cell r="AA54">
            <v>39902</v>
          </cell>
          <cell r="AB54" t="str">
            <v>A045</v>
          </cell>
          <cell r="AE54" t="str">
            <v>A045</v>
          </cell>
          <cell r="AF54" t="str">
            <v>TRẦN THÁI HUY</v>
          </cell>
        </row>
        <row r="55">
          <cell r="B55" t="str">
            <v>A046</v>
          </cell>
          <cell r="C55" t="str">
            <v>LÊ VĂN HÀ</v>
          </cell>
          <cell r="D55" t="str">
            <v xml:space="preserve">Nam </v>
          </cell>
          <cell r="E55">
            <v>33248</v>
          </cell>
          <cell r="F55" t="str">
            <v>TPHCM</v>
          </cell>
          <cell r="G55" t="str">
            <v>024537142</v>
          </cell>
          <cell r="H55" t="str">
            <v>23/05/2007</v>
          </cell>
          <cell r="I55" t="str">
            <v>TPHCM</v>
          </cell>
          <cell r="J55" t="str">
            <v>8/12</v>
          </cell>
          <cell r="K55" t="str">
            <v>7/2 Ấp 4, Nhơn Đức, Nhà Bè, TPHCM</v>
          </cell>
          <cell r="L55" t="str">
            <v>TPHCM</v>
          </cell>
          <cell r="M55" t="str">
            <v>Kinh</v>
          </cell>
          <cell r="N55" t="str">
            <v xml:space="preserve">Việt Nam </v>
          </cell>
          <cell r="O55" t="str">
            <v>TPHCM</v>
          </cell>
          <cell r="P55" t="e">
            <v>#REF!</v>
          </cell>
          <cell r="Q55">
            <v>39910</v>
          </cell>
          <cell r="R55">
            <v>0</v>
          </cell>
          <cell r="S55">
            <v>0</v>
          </cell>
          <cell r="T55">
            <v>0</v>
          </cell>
          <cell r="U55" t="str">
            <v>công nhân</v>
          </cell>
          <cell r="V55" t="str">
            <v>chuyền 2</v>
          </cell>
          <cell r="W55" t="str">
            <v>C2</v>
          </cell>
          <cell r="X55">
            <v>0</v>
          </cell>
          <cell r="Y55">
            <v>0</v>
          </cell>
          <cell r="Z55">
            <v>0</v>
          </cell>
          <cell r="AA55">
            <v>39910</v>
          </cell>
          <cell r="AB55" t="str">
            <v>A046</v>
          </cell>
          <cell r="AE55" t="str">
            <v>A046</v>
          </cell>
          <cell r="AF55" t="str">
            <v>LÊ VĂN HÀ</v>
          </cell>
        </row>
        <row r="56">
          <cell r="B56" t="str">
            <v>A047</v>
          </cell>
          <cell r="C56" t="str">
            <v>HUỲNH TÍ NỊ</v>
          </cell>
          <cell r="D56" t="str">
            <v xml:space="preserve">Nữ </v>
          </cell>
          <cell r="E56" t="str">
            <v>1988</v>
          </cell>
          <cell r="F56" t="str">
            <v xml:space="preserve">Sóc Trăng </v>
          </cell>
          <cell r="G56" t="str">
            <v>365670137</v>
          </cell>
          <cell r="H56" t="str">
            <v>10/12/2003</v>
          </cell>
          <cell r="I56" t="str">
            <v xml:space="preserve">Sóc Trăng </v>
          </cell>
          <cell r="J56" t="str">
            <v>9/12</v>
          </cell>
          <cell r="K56" t="str">
            <v>Thạnh Hoà, Gia Hoà 2, Mỹ Xuyên, Sóc Trăng</v>
          </cell>
          <cell r="L56" t="str">
            <v>ST</v>
          </cell>
          <cell r="M56" t="str">
            <v>Kinh</v>
          </cell>
          <cell r="N56" t="str">
            <v xml:space="preserve">Việt Nam </v>
          </cell>
          <cell r="O56" t="str">
            <v>Sóc Trăng</v>
          </cell>
          <cell r="P56" t="e">
            <v>#REF!</v>
          </cell>
          <cell r="Q56">
            <v>39916</v>
          </cell>
          <cell r="R56" t="str">
            <v>TS</v>
          </cell>
          <cell r="S56">
            <v>0</v>
          </cell>
          <cell r="T56">
            <v>0</v>
          </cell>
          <cell r="U56" t="str">
            <v>công nhân</v>
          </cell>
          <cell r="V56" t="str">
            <v>Chuyền 3</v>
          </cell>
          <cell r="W56" t="str">
            <v>C3</v>
          </cell>
          <cell r="X56" t="str">
            <v>0906.831413</v>
          </cell>
          <cell r="Y56">
            <v>0</v>
          </cell>
          <cell r="Z56">
            <v>0</v>
          </cell>
          <cell r="AA56">
            <v>39916</v>
          </cell>
          <cell r="AB56" t="str">
            <v>A047</v>
          </cell>
          <cell r="AE56" t="str">
            <v>A047</v>
          </cell>
          <cell r="AF56" t="str">
            <v>HUỲNH TÍ NỊ</v>
          </cell>
        </row>
        <row r="57">
          <cell r="B57" t="str">
            <v>A048</v>
          </cell>
          <cell r="C57" t="str">
            <v>TRẦN THỊ HIM</v>
          </cell>
          <cell r="D57" t="str">
            <v xml:space="preserve">Nữ </v>
          </cell>
          <cell r="E57" t="str">
            <v>1969</v>
          </cell>
          <cell r="F57" t="str">
            <v xml:space="preserve">Sóc Trăng </v>
          </cell>
          <cell r="G57" t="str">
            <v>365214917</v>
          </cell>
          <cell r="H57" t="str">
            <v>10/12/2003</v>
          </cell>
          <cell r="I57" t="str">
            <v xml:space="preserve">Sóc Trăng </v>
          </cell>
          <cell r="J57" t="str">
            <v>9/12</v>
          </cell>
          <cell r="K57" t="str">
            <v>Thạnh Hoà, Gia Hoà 2, Mỹ Xuyên, Sóc Trăng</v>
          </cell>
          <cell r="L57" t="str">
            <v>ST</v>
          </cell>
          <cell r="M57" t="str">
            <v>Kinh</v>
          </cell>
          <cell r="N57" t="str">
            <v xml:space="preserve">Việt Nam </v>
          </cell>
          <cell r="O57" t="str">
            <v>Sóc Trăng</v>
          </cell>
          <cell r="P57" t="e">
            <v>#REF!</v>
          </cell>
          <cell r="Q57">
            <v>39916</v>
          </cell>
          <cell r="R57">
            <v>40943</v>
          </cell>
          <cell r="S57">
            <v>0</v>
          </cell>
          <cell r="T57">
            <v>0</v>
          </cell>
          <cell r="U57" t="str">
            <v>công nhân</v>
          </cell>
          <cell r="V57" t="str">
            <v>Chuyền 3</v>
          </cell>
          <cell r="W57" t="str">
            <v>C3</v>
          </cell>
          <cell r="X57">
            <v>0</v>
          </cell>
          <cell r="Y57">
            <v>0</v>
          </cell>
          <cell r="Z57">
            <v>0</v>
          </cell>
          <cell r="AA57">
            <v>39916</v>
          </cell>
          <cell r="AB57" t="str">
            <v>A048</v>
          </cell>
          <cell r="AE57" t="str">
            <v>A048</v>
          </cell>
          <cell r="AF57" t="str">
            <v>TRẦN THỊ HIM</v>
          </cell>
        </row>
        <row r="58">
          <cell r="B58" t="str">
            <v>A049</v>
          </cell>
          <cell r="C58" t="str">
            <v>PHẠM TẤN VIỆT</v>
          </cell>
          <cell r="D58" t="str">
            <v xml:space="preserve">Nam </v>
          </cell>
          <cell r="E58">
            <v>33352</v>
          </cell>
          <cell r="F58" t="str">
            <v>TPHCM</v>
          </cell>
          <cell r="G58" t="str">
            <v>024439033</v>
          </cell>
          <cell r="H58">
            <v>38819</v>
          </cell>
          <cell r="I58" t="str">
            <v>TPHCM</v>
          </cell>
          <cell r="J58" t="str">
            <v>4/12</v>
          </cell>
          <cell r="K58" t="str">
            <v>61 Ấp 1, Long Thới, Nhà Bè, TPHCM</v>
          </cell>
          <cell r="L58" t="str">
            <v>TPHCM</v>
          </cell>
          <cell r="M58" t="str">
            <v>Kinh</v>
          </cell>
          <cell r="N58" t="str">
            <v xml:space="preserve">Việt Nam </v>
          </cell>
          <cell r="O58" t="str">
            <v>TPHCM</v>
          </cell>
          <cell r="P58" t="e">
            <v>#REF!</v>
          </cell>
          <cell r="Q58">
            <v>39916</v>
          </cell>
          <cell r="R58">
            <v>0</v>
          </cell>
          <cell r="S58">
            <v>0</v>
          </cell>
          <cell r="T58">
            <v>0</v>
          </cell>
          <cell r="U58" t="str">
            <v>công nhân</v>
          </cell>
          <cell r="V58" t="str">
            <v>chuyền 2</v>
          </cell>
          <cell r="W58" t="str">
            <v>C2</v>
          </cell>
          <cell r="X58" t="str">
            <v>0128.4289136</v>
          </cell>
          <cell r="Y58">
            <v>0</v>
          </cell>
          <cell r="Z58">
            <v>0</v>
          </cell>
          <cell r="AA58">
            <v>39916</v>
          </cell>
          <cell r="AB58" t="str">
            <v>A049</v>
          </cell>
          <cell r="AE58" t="str">
            <v>A049</v>
          </cell>
          <cell r="AF58" t="str">
            <v>PHẠM TẤN VIỆT</v>
          </cell>
        </row>
        <row r="59">
          <cell r="B59" t="str">
            <v>A050</v>
          </cell>
          <cell r="C59" t="str">
            <v>LÊ THÀNH SƠN</v>
          </cell>
          <cell r="D59" t="str">
            <v xml:space="preserve">Nam </v>
          </cell>
          <cell r="E59">
            <v>32795</v>
          </cell>
          <cell r="F59" t="str">
            <v>TPHCM</v>
          </cell>
          <cell r="G59" t="str">
            <v>024438063</v>
          </cell>
          <cell r="H59">
            <v>38638</v>
          </cell>
          <cell r="I59" t="str">
            <v>TPHCM</v>
          </cell>
          <cell r="J59" t="str">
            <v>10/12</v>
          </cell>
          <cell r="K59" t="str">
            <v>7/2 Ấp 4, Nhơn Đức, Nhà Bè, TPHCM</v>
          </cell>
          <cell r="L59" t="str">
            <v>TPHCM</v>
          </cell>
          <cell r="M59" t="str">
            <v>Kinh</v>
          </cell>
          <cell r="N59" t="str">
            <v xml:space="preserve">Việt Nam </v>
          </cell>
          <cell r="O59" t="str">
            <v>TPHCM</v>
          </cell>
          <cell r="P59" t="e">
            <v>#REF!</v>
          </cell>
          <cell r="Q59">
            <v>39916</v>
          </cell>
          <cell r="R59" t="str">
            <v>out</v>
          </cell>
          <cell r="S59">
            <v>0</v>
          </cell>
          <cell r="T59">
            <v>0</v>
          </cell>
          <cell r="U59" t="str">
            <v>công nhân</v>
          </cell>
          <cell r="V59" t="str">
            <v>chuyền 2</v>
          </cell>
          <cell r="W59" t="str">
            <v>C2</v>
          </cell>
          <cell r="X59">
            <v>0</v>
          </cell>
          <cell r="Y59">
            <v>0</v>
          </cell>
          <cell r="Z59">
            <v>0</v>
          </cell>
          <cell r="AA59">
            <v>39916</v>
          </cell>
          <cell r="AB59" t="str">
            <v>A050</v>
          </cell>
          <cell r="AE59" t="str">
            <v>A050</v>
          </cell>
          <cell r="AF59" t="str">
            <v>LÊ THÀNH SƠN</v>
          </cell>
        </row>
        <row r="60">
          <cell r="B60" t="str">
            <v>A051</v>
          </cell>
          <cell r="C60" t="str">
            <v xml:space="preserve">NGUYỄN MINH SƠN </v>
          </cell>
          <cell r="D60" t="str">
            <v xml:space="preserve">Nam </v>
          </cell>
          <cell r="E60">
            <v>32666</v>
          </cell>
          <cell r="F60" t="str">
            <v>Long An</v>
          </cell>
          <cell r="G60" t="str">
            <v>301289202</v>
          </cell>
          <cell r="H60">
            <v>38197</v>
          </cell>
          <cell r="I60" t="str">
            <v>Long An</v>
          </cell>
          <cell r="J60" t="str">
            <v>7/12</v>
          </cell>
          <cell r="K60" t="str">
            <v>Phước Thới, Phước Lại, Cần Giuộc, Long An</v>
          </cell>
          <cell r="L60" t="str">
            <v>LA</v>
          </cell>
          <cell r="M60" t="str">
            <v>Kinh</v>
          </cell>
          <cell r="N60" t="str">
            <v xml:space="preserve">Việt Nam </v>
          </cell>
          <cell r="O60" t="str">
            <v>Long An</v>
          </cell>
          <cell r="P60" t="e">
            <v>#REF!</v>
          </cell>
          <cell r="Q60">
            <v>39917</v>
          </cell>
          <cell r="R60" t="str">
            <v>out</v>
          </cell>
          <cell r="S60">
            <v>0</v>
          </cell>
          <cell r="T60">
            <v>0</v>
          </cell>
          <cell r="U60" t="str">
            <v>công nhân</v>
          </cell>
          <cell r="V60" t="str">
            <v>Chuyền 1</v>
          </cell>
          <cell r="W60" t="str">
            <v>C1</v>
          </cell>
          <cell r="X60" t="str">
            <v>0126.5653203</v>
          </cell>
          <cell r="Y60">
            <v>0</v>
          </cell>
          <cell r="Z60">
            <v>0</v>
          </cell>
          <cell r="AA60">
            <v>39917</v>
          </cell>
          <cell r="AB60" t="str">
            <v>A051</v>
          </cell>
          <cell r="AE60" t="str">
            <v>A051</v>
          </cell>
          <cell r="AF60" t="str">
            <v xml:space="preserve">NGUYỄN MINH SƠN </v>
          </cell>
        </row>
        <row r="61">
          <cell r="B61" t="str">
            <v>A052</v>
          </cell>
          <cell r="C61" t="str">
            <v>PHẠM THỊ NGỌC HÀI</v>
          </cell>
          <cell r="D61" t="str">
            <v xml:space="preserve">Nữ </v>
          </cell>
          <cell r="E61">
            <v>30669</v>
          </cell>
          <cell r="F61" t="str">
            <v xml:space="preserve">Đồng Nai </v>
          </cell>
          <cell r="G61" t="str">
            <v>023902480</v>
          </cell>
          <cell r="H61">
            <v>37025</v>
          </cell>
          <cell r="I61" t="str">
            <v>TPHCM</v>
          </cell>
          <cell r="J61" t="str">
            <v>9/12</v>
          </cell>
          <cell r="K61" t="str">
            <v>5/19B Ấp 2, Nhơn Đức, Nhà Bè, TPHCM</v>
          </cell>
          <cell r="L61" t="str">
            <v>TPHCM</v>
          </cell>
          <cell r="M61" t="str">
            <v>Kinh</v>
          </cell>
          <cell r="N61" t="str">
            <v xml:space="preserve">Việt Nam </v>
          </cell>
          <cell r="O61" t="str">
            <v>Hải Phòng</v>
          </cell>
          <cell r="P61" t="e">
            <v>#REF!</v>
          </cell>
          <cell r="Q61">
            <v>39937</v>
          </cell>
          <cell r="R61">
            <v>0</v>
          </cell>
          <cell r="S61">
            <v>0</v>
          </cell>
          <cell r="T61">
            <v>0</v>
          </cell>
          <cell r="U61" t="str">
            <v>công nhân</v>
          </cell>
          <cell r="V61" t="str">
            <v>QC</v>
          </cell>
          <cell r="W61" t="str">
            <v>QC</v>
          </cell>
          <cell r="X61" t="str">
            <v>0165.2176441</v>
          </cell>
          <cell r="Y61">
            <v>0</v>
          </cell>
          <cell r="Z61">
            <v>0</v>
          </cell>
          <cell r="AA61">
            <v>39937</v>
          </cell>
          <cell r="AB61" t="str">
            <v>A052</v>
          </cell>
          <cell r="AE61" t="str">
            <v>A052</v>
          </cell>
          <cell r="AF61" t="str">
            <v>PHẠM THỊ NGỌC HÀI</v>
          </cell>
        </row>
        <row r="62">
          <cell r="B62" t="str">
            <v>A053</v>
          </cell>
          <cell r="C62" t="str">
            <v>NGUYỄN THỊ THÙY DƯƠNG</v>
          </cell>
          <cell r="D62" t="str">
            <v xml:space="preserve">Nữ </v>
          </cell>
          <cell r="E62">
            <v>31177</v>
          </cell>
          <cell r="F62" t="str">
            <v xml:space="preserve">Quảng Ngãi </v>
          </cell>
          <cell r="G62" t="str">
            <v>273164774</v>
          </cell>
          <cell r="H62" t="str">
            <v>18/10/2000</v>
          </cell>
          <cell r="I62" t="str">
            <v xml:space="preserve">Vũng Tàu </v>
          </cell>
          <cell r="J62" t="str">
            <v>ĐH</v>
          </cell>
          <cell r="K62" t="str">
            <v xml:space="preserve">Phú Mỹ, Tân Thành, Bà Rịa, Vũng Tàu </v>
          </cell>
          <cell r="L62" t="str">
            <v>Vũng Tàu</v>
          </cell>
          <cell r="M62" t="str">
            <v>Kinh</v>
          </cell>
          <cell r="N62" t="str">
            <v xml:space="preserve">Việt Nam </v>
          </cell>
          <cell r="O62" t="str">
            <v xml:space="preserve">Quảng Ngãi </v>
          </cell>
          <cell r="P62" t="e">
            <v>#REF!</v>
          </cell>
          <cell r="Q62">
            <v>39937</v>
          </cell>
          <cell r="R62" t="str">
            <v>out</v>
          </cell>
          <cell r="S62" t="str">
            <v>Kỹ sư</v>
          </cell>
          <cell r="T62" t="str">
            <v>Kỹ sư hóa phân tích</v>
          </cell>
          <cell r="U62" t="str">
            <v>TP.QLCL</v>
          </cell>
          <cell r="V62" t="str">
            <v>Quản lý</v>
          </cell>
          <cell r="W62" t="str">
            <v>QL</v>
          </cell>
          <cell r="X62">
            <v>0</v>
          </cell>
          <cell r="Y62">
            <v>0</v>
          </cell>
          <cell r="Z62">
            <v>0</v>
          </cell>
          <cell r="AA62">
            <v>39937</v>
          </cell>
          <cell r="AB62" t="str">
            <v>A053</v>
          </cell>
          <cell r="AE62" t="str">
            <v>A053</v>
          </cell>
          <cell r="AF62" t="str">
            <v>NGUYỄN THỊ THÙY DƯƠNG</v>
          </cell>
        </row>
        <row r="63">
          <cell r="B63" t="str">
            <v>A054</v>
          </cell>
          <cell r="C63" t="str">
            <v xml:space="preserve">TRẦN THỊ CẨM TÚ </v>
          </cell>
          <cell r="D63" t="str">
            <v xml:space="preserve">Nữ </v>
          </cell>
          <cell r="E63">
            <v>33084</v>
          </cell>
          <cell r="F63" t="str">
            <v>Long An</v>
          </cell>
          <cell r="G63" t="str">
            <v>301353514</v>
          </cell>
          <cell r="H63">
            <v>38652</v>
          </cell>
          <cell r="I63" t="str">
            <v>Long An</v>
          </cell>
          <cell r="J63">
            <v>0</v>
          </cell>
          <cell r="K63" t="str">
            <v>Phước Thới, Phước Lại, Cần Giuộc, Long An</v>
          </cell>
          <cell r="L63" t="str">
            <v>LA</v>
          </cell>
          <cell r="M63" t="str">
            <v>Kinh</v>
          </cell>
          <cell r="N63" t="str">
            <v xml:space="preserve">Việt Nam </v>
          </cell>
          <cell r="O63" t="str">
            <v>Long An</v>
          </cell>
          <cell r="P63" t="e">
            <v>#REF!</v>
          </cell>
          <cell r="Q63">
            <v>39940</v>
          </cell>
          <cell r="R63">
            <v>40544</v>
          </cell>
          <cell r="S63">
            <v>0</v>
          </cell>
          <cell r="T63">
            <v>0</v>
          </cell>
          <cell r="U63" t="str">
            <v>công nhân</v>
          </cell>
          <cell r="V63" t="str">
            <v>chuyền 2</v>
          </cell>
          <cell r="W63" t="str">
            <v>C2</v>
          </cell>
          <cell r="X63">
            <v>0</v>
          </cell>
          <cell r="Y63">
            <v>0</v>
          </cell>
          <cell r="Z63">
            <v>0</v>
          </cell>
          <cell r="AA63">
            <v>39940</v>
          </cell>
          <cell r="AB63" t="str">
            <v>A054</v>
          </cell>
          <cell r="AE63" t="str">
            <v>A054</v>
          </cell>
          <cell r="AF63" t="str">
            <v xml:space="preserve">TRẦN THỊ CẨM TÚ </v>
          </cell>
        </row>
        <row r="64">
          <cell r="B64" t="str">
            <v>A055</v>
          </cell>
          <cell r="C64" t="str">
            <v>NGUYỄN THỊ DUNG EM</v>
          </cell>
          <cell r="D64" t="str">
            <v xml:space="preserve">Nữ </v>
          </cell>
          <cell r="E64">
            <v>30458</v>
          </cell>
          <cell r="F64" t="str">
            <v>TPHCM</v>
          </cell>
          <cell r="G64" t="str">
            <v>023297679</v>
          </cell>
          <cell r="H64" t="str">
            <v>02/03/1998</v>
          </cell>
          <cell r="I64" t="str">
            <v>TPHCM</v>
          </cell>
          <cell r="J64" t="str">
            <v>6/12</v>
          </cell>
          <cell r="K64" t="str">
            <v>2/15B Ấp 1, Nhơn Đức, Nhà Bè, TPHCM</v>
          </cell>
          <cell r="L64" t="str">
            <v>TPHCM</v>
          </cell>
          <cell r="M64" t="str">
            <v>Kinh</v>
          </cell>
          <cell r="N64" t="str">
            <v xml:space="preserve">Việt Nam </v>
          </cell>
          <cell r="O64" t="str">
            <v>TPHCM</v>
          </cell>
          <cell r="P64" t="e">
            <v>#REF!</v>
          </cell>
          <cell r="Q64">
            <v>39951</v>
          </cell>
          <cell r="R64">
            <v>0</v>
          </cell>
          <cell r="S64">
            <v>0</v>
          </cell>
          <cell r="T64">
            <v>0</v>
          </cell>
          <cell r="U64" t="str">
            <v>công nhân</v>
          </cell>
          <cell r="V64" t="str">
            <v>chuyền 2</v>
          </cell>
          <cell r="W64" t="str">
            <v>C2</v>
          </cell>
          <cell r="X64">
            <v>0</v>
          </cell>
          <cell r="Y64">
            <v>0</v>
          </cell>
          <cell r="Z64">
            <v>0</v>
          </cell>
          <cell r="AA64">
            <v>39951</v>
          </cell>
          <cell r="AB64" t="str">
            <v>A055</v>
          </cell>
          <cell r="AE64" t="str">
            <v>A055</v>
          </cell>
          <cell r="AF64" t="str">
            <v>NGUYỄN THỊ DUNG EM</v>
          </cell>
        </row>
        <row r="65">
          <cell r="B65" t="str">
            <v>A056</v>
          </cell>
          <cell r="C65" t="str">
            <v>PHẠM THỊ NGÂN</v>
          </cell>
          <cell r="D65" t="str">
            <v xml:space="preserve">Nữ </v>
          </cell>
          <cell r="E65">
            <v>31167</v>
          </cell>
          <cell r="F65" t="str">
            <v>Hưng Yên</v>
          </cell>
          <cell r="G65" t="str">
            <v>145216747</v>
          </cell>
          <cell r="H65" t="str">
            <v>26/04/2002</v>
          </cell>
          <cell r="I65" t="str">
            <v>Hưng Yên</v>
          </cell>
          <cell r="J65" t="str">
            <v>12/12</v>
          </cell>
          <cell r="K65" t="str">
            <v>Hồ Tùng Mậu, Ân Thi, Hưng Yên</v>
          </cell>
          <cell r="L65" t="str">
            <v>Hưng Yên</v>
          </cell>
          <cell r="M65" t="str">
            <v>Kinh</v>
          </cell>
          <cell r="N65" t="str">
            <v xml:space="preserve">Việt Nam </v>
          </cell>
          <cell r="O65" t="str">
            <v xml:space="preserve">Hưng Yên </v>
          </cell>
          <cell r="P65" t="e">
            <v>#REF!</v>
          </cell>
          <cell r="Q65">
            <v>39959</v>
          </cell>
          <cell r="R65">
            <v>0</v>
          </cell>
          <cell r="S65" t="str">
            <v>Kế toán</v>
          </cell>
          <cell r="T65" t="str">
            <v>Kế toán</v>
          </cell>
          <cell r="U65" t="str">
            <v>công nhân</v>
          </cell>
          <cell r="V65" t="str">
            <v>Kho</v>
          </cell>
          <cell r="W65" t="str">
            <v>kho</v>
          </cell>
          <cell r="X65">
            <v>0</v>
          </cell>
          <cell r="Y65">
            <v>0</v>
          </cell>
          <cell r="Z65">
            <v>0</v>
          </cell>
          <cell r="AA65">
            <v>39959</v>
          </cell>
          <cell r="AB65" t="str">
            <v>A056</v>
          </cell>
          <cell r="AE65" t="str">
            <v>A056</v>
          </cell>
          <cell r="AF65" t="str">
            <v>PHẠM THỊ NGÂN</v>
          </cell>
        </row>
        <row r="66">
          <cell r="B66" t="str">
            <v>A057</v>
          </cell>
          <cell r="C66" t="str">
            <v>VÕ THỊ LƯU PHƯƠNG</v>
          </cell>
          <cell r="D66" t="str">
            <v xml:space="preserve">Nữ </v>
          </cell>
          <cell r="E66">
            <v>29539</v>
          </cell>
          <cell r="F66" t="str">
            <v>Bình Thuận</v>
          </cell>
          <cell r="G66" t="str">
            <v>024195000</v>
          </cell>
          <cell r="H66">
            <v>38077</v>
          </cell>
          <cell r="I66" t="str">
            <v>TPHCM</v>
          </cell>
          <cell r="J66" t="str">
            <v>9/12</v>
          </cell>
          <cell r="K66" t="str">
            <v>179 Ấp 2, Long Thới, Nhà Bè, TPHCM</v>
          </cell>
          <cell r="L66" t="str">
            <v>TPHCM</v>
          </cell>
          <cell r="M66" t="str">
            <v>Kinh</v>
          </cell>
          <cell r="N66" t="str">
            <v xml:space="preserve">Việt Nam </v>
          </cell>
          <cell r="O66" t="str">
            <v>Bình Thuận</v>
          </cell>
          <cell r="P66" t="e">
            <v>#REF!</v>
          </cell>
          <cell r="Q66">
            <v>39965</v>
          </cell>
          <cell r="R66" t="str">
            <v>out</v>
          </cell>
          <cell r="S66">
            <v>0</v>
          </cell>
          <cell r="T66">
            <v>0</v>
          </cell>
          <cell r="U66" t="str">
            <v>công nhân</v>
          </cell>
          <cell r="V66" t="str">
            <v>QC</v>
          </cell>
          <cell r="W66" t="str">
            <v>QC</v>
          </cell>
          <cell r="X66" t="str">
            <v>0166.7060628</v>
          </cell>
          <cell r="Y66">
            <v>0</v>
          </cell>
          <cell r="Z66">
            <v>0</v>
          </cell>
          <cell r="AA66">
            <v>39965</v>
          </cell>
          <cell r="AB66" t="str">
            <v>A057</v>
          </cell>
          <cell r="AE66" t="str">
            <v>A057</v>
          </cell>
          <cell r="AF66" t="str">
            <v>VÕ THỊ LƯU PHƯƠNG</v>
          </cell>
        </row>
        <row r="67">
          <cell r="B67" t="str">
            <v>A058</v>
          </cell>
          <cell r="C67" t="str">
            <v xml:space="preserve">PHAN THANH NHÂN </v>
          </cell>
          <cell r="D67" t="str">
            <v xml:space="preserve">Nam </v>
          </cell>
          <cell r="E67">
            <v>33374</v>
          </cell>
          <cell r="F67" t="str">
            <v>Long An</v>
          </cell>
          <cell r="G67" t="str">
            <v>301398129</v>
          </cell>
          <cell r="H67">
            <v>39000</v>
          </cell>
          <cell r="I67" t="str">
            <v>Long An</v>
          </cell>
          <cell r="J67" t="str">
            <v>10/12</v>
          </cell>
          <cell r="K67" t="str">
            <v>ẤP Vĩnh Thạnh, Phước Vĩnh Đông, Cần Giuộc, Long An</v>
          </cell>
          <cell r="L67" t="str">
            <v>LA</v>
          </cell>
          <cell r="M67" t="str">
            <v>Kinh</v>
          </cell>
          <cell r="N67" t="str">
            <v xml:space="preserve">Việt Nam </v>
          </cell>
          <cell r="O67" t="str">
            <v>Long An</v>
          </cell>
          <cell r="P67" t="e">
            <v>#REF!</v>
          </cell>
          <cell r="Q67">
            <v>39968</v>
          </cell>
          <cell r="R67">
            <v>40575</v>
          </cell>
          <cell r="S67">
            <v>0</v>
          </cell>
          <cell r="T67">
            <v>0</v>
          </cell>
          <cell r="U67" t="str">
            <v>công nhân</v>
          </cell>
          <cell r="V67" t="str">
            <v>chuyền 2</v>
          </cell>
          <cell r="W67" t="str">
            <v>C2</v>
          </cell>
          <cell r="X67" t="str">
            <v>0122.8665253</v>
          </cell>
          <cell r="Y67">
            <v>0</v>
          </cell>
          <cell r="Z67">
            <v>0</v>
          </cell>
          <cell r="AA67">
            <v>39968</v>
          </cell>
          <cell r="AB67" t="str">
            <v>A058</v>
          </cell>
          <cell r="AE67" t="str">
            <v>A058</v>
          </cell>
          <cell r="AF67" t="str">
            <v xml:space="preserve">PHAN THANH NHÂN </v>
          </cell>
        </row>
        <row r="68">
          <cell r="B68" t="str">
            <v>A059</v>
          </cell>
          <cell r="C68" t="str">
            <v xml:space="preserve">NGÔ NHẬT THANH </v>
          </cell>
          <cell r="D68" t="str">
            <v xml:space="preserve">Nam </v>
          </cell>
          <cell r="E68" t="str">
            <v>1973</v>
          </cell>
          <cell r="F68" t="str">
            <v>Long An</v>
          </cell>
          <cell r="G68" t="str">
            <v>300764779</v>
          </cell>
          <cell r="H68" t="str">
            <v>29/09/2006</v>
          </cell>
          <cell r="I68" t="str">
            <v>Long An</v>
          </cell>
          <cell r="J68" t="str">
            <v>6/12</v>
          </cell>
          <cell r="K68" t="str">
            <v>Tổ 11, Phước Thới, Phước Lại, Cần Giuộc, Long An</v>
          </cell>
          <cell r="L68" t="str">
            <v>Long An</v>
          </cell>
          <cell r="M68" t="str">
            <v>Kinh</v>
          </cell>
          <cell r="N68" t="str">
            <v xml:space="preserve">Việt Nam </v>
          </cell>
          <cell r="O68" t="str">
            <v>Long An</v>
          </cell>
          <cell r="P68" t="e">
            <v>#REF!</v>
          </cell>
          <cell r="Q68">
            <v>39968</v>
          </cell>
          <cell r="R68">
            <v>0</v>
          </cell>
          <cell r="S68">
            <v>0</v>
          </cell>
          <cell r="T68">
            <v>0</v>
          </cell>
          <cell r="U68" t="str">
            <v>công nhân</v>
          </cell>
          <cell r="V68" t="str">
            <v>Chuyền 1</v>
          </cell>
          <cell r="W68" t="str">
            <v>C1</v>
          </cell>
          <cell r="X68" t="str">
            <v>0167.5490975</v>
          </cell>
          <cell r="Y68">
            <v>0</v>
          </cell>
          <cell r="Z68">
            <v>0</v>
          </cell>
          <cell r="AA68">
            <v>39968</v>
          </cell>
          <cell r="AB68" t="str">
            <v>A059</v>
          </cell>
          <cell r="AE68" t="str">
            <v>A059</v>
          </cell>
          <cell r="AF68" t="str">
            <v xml:space="preserve">NGÔ NHẬT THANH </v>
          </cell>
        </row>
        <row r="69">
          <cell r="B69" t="str">
            <v>A060</v>
          </cell>
          <cell r="C69" t="str">
            <v>NGUYỄN THỊ THU HÀ</v>
          </cell>
          <cell r="D69" t="str">
            <v xml:space="preserve">Nữ </v>
          </cell>
          <cell r="E69">
            <v>32179</v>
          </cell>
          <cell r="F69" t="str">
            <v>Long An</v>
          </cell>
          <cell r="G69" t="str">
            <v>301259613</v>
          </cell>
          <cell r="H69">
            <v>39426</v>
          </cell>
          <cell r="I69" t="str">
            <v>Long An</v>
          </cell>
          <cell r="J69" t="str">
            <v>9/12</v>
          </cell>
          <cell r="K69" t="str">
            <v>Ấp 3, Phước Vĩnh Tây, Cần Giuộc, Long An</v>
          </cell>
          <cell r="L69" t="str">
            <v>LA</v>
          </cell>
          <cell r="M69" t="str">
            <v>Kinh</v>
          </cell>
          <cell r="N69" t="str">
            <v xml:space="preserve">Việt Nam </v>
          </cell>
          <cell r="O69" t="str">
            <v>Long An</v>
          </cell>
          <cell r="P69" t="e">
            <v>#REF!</v>
          </cell>
          <cell r="Q69">
            <v>39969</v>
          </cell>
          <cell r="R69" t="str">
            <v>out</v>
          </cell>
          <cell r="S69">
            <v>0</v>
          </cell>
          <cell r="T69">
            <v>0</v>
          </cell>
          <cell r="U69" t="str">
            <v>công nhân</v>
          </cell>
          <cell r="V69" t="str">
            <v>QC</v>
          </cell>
          <cell r="W69" t="str">
            <v>QC</v>
          </cell>
          <cell r="X69" t="str">
            <v>0902.178455</v>
          </cell>
          <cell r="Y69">
            <v>0</v>
          </cell>
          <cell r="Z69">
            <v>0</v>
          </cell>
          <cell r="AA69">
            <v>39969</v>
          </cell>
          <cell r="AB69" t="str">
            <v>A060</v>
          </cell>
          <cell r="AE69" t="str">
            <v>A060</v>
          </cell>
          <cell r="AF69" t="str">
            <v>NGUYỄN THỊ THU HÀ</v>
          </cell>
        </row>
        <row r="70">
          <cell r="B70" t="str">
            <v>A061</v>
          </cell>
          <cell r="C70" t="str">
            <v>ĐỖ THỊ THANH THẢO</v>
          </cell>
          <cell r="D70" t="str">
            <v xml:space="preserve">Nữ </v>
          </cell>
          <cell r="E70">
            <v>30679</v>
          </cell>
          <cell r="F70" t="str">
            <v>An Giang</v>
          </cell>
          <cell r="G70" t="str">
            <v>351830186</v>
          </cell>
          <cell r="H70">
            <v>38075</v>
          </cell>
          <cell r="I70" t="str">
            <v>An Giang</v>
          </cell>
          <cell r="J70" t="str">
            <v>6/12</v>
          </cell>
          <cell r="K70" t="str">
            <v xml:space="preserve">Phú Thuận, Phú Lâm, Phú Tân, An Giang </v>
          </cell>
          <cell r="L70" t="str">
            <v>An Giang</v>
          </cell>
          <cell r="M70" t="str">
            <v>Kinh</v>
          </cell>
          <cell r="N70" t="str">
            <v xml:space="preserve">Việt Nam </v>
          </cell>
          <cell r="O70" t="str">
            <v>An Giang</v>
          </cell>
          <cell r="P70" t="e">
            <v>#REF!</v>
          </cell>
          <cell r="Q70">
            <v>39969</v>
          </cell>
          <cell r="R70">
            <v>0</v>
          </cell>
          <cell r="S70">
            <v>0</v>
          </cell>
          <cell r="T70">
            <v>0</v>
          </cell>
          <cell r="U70" t="str">
            <v>công nhân</v>
          </cell>
          <cell r="V70" t="str">
            <v>QC</v>
          </cell>
          <cell r="W70" t="str">
            <v>QC</v>
          </cell>
          <cell r="X70" t="str">
            <v>0164.7404998</v>
          </cell>
          <cell r="Y70">
            <v>0</v>
          </cell>
          <cell r="Z70">
            <v>0</v>
          </cell>
          <cell r="AA70">
            <v>39969</v>
          </cell>
          <cell r="AB70" t="str">
            <v>A061</v>
          </cell>
          <cell r="AE70" t="str">
            <v>A061</v>
          </cell>
          <cell r="AF70" t="str">
            <v>ĐỖ THỊ THANH THẢO</v>
          </cell>
        </row>
        <row r="71">
          <cell r="B71" t="str">
            <v>A062</v>
          </cell>
          <cell r="C71" t="str">
            <v xml:space="preserve">LÊ VĂN ÚT </v>
          </cell>
          <cell r="D71" t="str">
            <v xml:space="preserve">Nam </v>
          </cell>
          <cell r="E71">
            <v>29287</v>
          </cell>
          <cell r="F71" t="str">
            <v>TPHCM</v>
          </cell>
          <cell r="G71" t="str">
            <v>023293560</v>
          </cell>
          <cell r="H71">
            <v>37440</v>
          </cell>
          <cell r="I71" t="str">
            <v>TPHCM</v>
          </cell>
          <cell r="J71" t="str">
            <v>9/12</v>
          </cell>
          <cell r="K71" t="str">
            <v>267/12 Ấp 3, Hiệp Phước, Nhà Bè, TPHCM</v>
          </cell>
          <cell r="L71" t="str">
            <v>TPHCM</v>
          </cell>
          <cell r="M71" t="str">
            <v>Kinh</v>
          </cell>
          <cell r="N71" t="str">
            <v xml:space="preserve">Việt Nam </v>
          </cell>
          <cell r="O71" t="str">
            <v>TPHCM</v>
          </cell>
          <cell r="P71" t="e">
            <v>#REF!</v>
          </cell>
          <cell r="Q71">
            <v>39977</v>
          </cell>
          <cell r="R71" t="str">
            <v>out</v>
          </cell>
          <cell r="S71">
            <v>0</v>
          </cell>
          <cell r="T71" t="str">
            <v xml:space="preserve">Tài xế </v>
          </cell>
          <cell r="U71" t="str">
            <v xml:space="preserve">Tài xế </v>
          </cell>
          <cell r="V71" t="str">
            <v xml:space="preserve">Tài xế </v>
          </cell>
          <cell r="W71" t="str">
            <v>KH</v>
          </cell>
          <cell r="X71">
            <v>0</v>
          </cell>
          <cell r="Y71">
            <v>0</v>
          </cell>
          <cell r="Z71">
            <v>0</v>
          </cell>
          <cell r="AA71">
            <v>39977</v>
          </cell>
          <cell r="AB71" t="str">
            <v>A062</v>
          </cell>
          <cell r="AE71" t="str">
            <v>A062</v>
          </cell>
          <cell r="AF71" t="str">
            <v xml:space="preserve">LÊ VĂN ÚT </v>
          </cell>
        </row>
        <row r="72">
          <cell r="B72" t="str">
            <v>A063</v>
          </cell>
          <cell r="C72" t="str">
            <v>NGUYỄN THỊ LIỄU</v>
          </cell>
          <cell r="D72" t="str">
            <v xml:space="preserve">Nữ </v>
          </cell>
          <cell r="E72">
            <v>32790</v>
          </cell>
          <cell r="F72" t="str">
            <v>Thoại Sơn, An Giang</v>
          </cell>
          <cell r="G72" t="str">
            <v>351925749</v>
          </cell>
          <cell r="H72">
            <v>38580</v>
          </cell>
          <cell r="I72" t="str">
            <v>An Giang</v>
          </cell>
          <cell r="J72" t="str">
            <v>9/12</v>
          </cell>
          <cell r="K72" t="str">
            <v xml:space="preserve">Trung Bình 1, Vĩnh Trạch, Thoại Sơn, An Giang </v>
          </cell>
          <cell r="L72" t="str">
            <v>An Giang</v>
          </cell>
          <cell r="M72" t="str">
            <v>Kinh</v>
          </cell>
          <cell r="N72" t="str">
            <v xml:space="preserve">Việt Nam </v>
          </cell>
          <cell r="O72" t="str">
            <v>An Giang</v>
          </cell>
          <cell r="P72" t="e">
            <v>#REF!</v>
          </cell>
          <cell r="Q72">
            <v>39998</v>
          </cell>
          <cell r="R72">
            <v>0</v>
          </cell>
          <cell r="S72">
            <v>0</v>
          </cell>
          <cell r="T72">
            <v>0</v>
          </cell>
          <cell r="U72" t="str">
            <v>công nhân</v>
          </cell>
          <cell r="V72" t="str">
            <v>QC</v>
          </cell>
          <cell r="W72" t="str">
            <v>QC</v>
          </cell>
          <cell r="X72" t="str">
            <v>0165.2714365</v>
          </cell>
          <cell r="Y72">
            <v>0</v>
          </cell>
          <cell r="Z72">
            <v>0</v>
          </cell>
          <cell r="AA72">
            <v>39998</v>
          </cell>
          <cell r="AB72" t="str">
            <v>A063</v>
          </cell>
          <cell r="AE72" t="str">
            <v>A063</v>
          </cell>
          <cell r="AF72" t="str">
            <v>NGUYỄN THỊ LIỄU</v>
          </cell>
        </row>
        <row r="73">
          <cell r="B73" t="str">
            <v>A064</v>
          </cell>
          <cell r="C73" t="str">
            <v xml:space="preserve">TRẦN THANH NHỜ </v>
          </cell>
          <cell r="D73" t="str">
            <v xml:space="preserve">Nam </v>
          </cell>
          <cell r="E73">
            <v>31936</v>
          </cell>
          <cell r="F73" t="str">
            <v>TPHCM</v>
          </cell>
          <cell r="G73" t="str">
            <v>023759180</v>
          </cell>
          <cell r="H73">
            <v>39217</v>
          </cell>
          <cell r="I73" t="str">
            <v>TPHCM</v>
          </cell>
          <cell r="J73" t="str">
            <v>9/12</v>
          </cell>
          <cell r="K73" t="str">
            <v>132/6A Ấp 1, Hiệp Phước, Nhà Bè, TPHCM</v>
          </cell>
          <cell r="L73" t="str">
            <v>TPHCM</v>
          </cell>
          <cell r="M73" t="str">
            <v>Kinh</v>
          </cell>
          <cell r="N73" t="str">
            <v xml:space="preserve">Việt Nam </v>
          </cell>
          <cell r="O73" t="str">
            <v>TPHCM</v>
          </cell>
          <cell r="P73" t="e">
            <v>#REF!</v>
          </cell>
          <cell r="Q73">
            <v>40005</v>
          </cell>
          <cell r="R73">
            <v>40591</v>
          </cell>
          <cell r="S73">
            <v>0</v>
          </cell>
          <cell r="T73">
            <v>0</v>
          </cell>
          <cell r="U73" t="str">
            <v>công nhân</v>
          </cell>
          <cell r="V73" t="str">
            <v>Chuyền 3</v>
          </cell>
          <cell r="W73" t="str">
            <v>C3</v>
          </cell>
          <cell r="X73">
            <v>0</v>
          </cell>
          <cell r="Y73">
            <v>0</v>
          </cell>
          <cell r="Z73">
            <v>0</v>
          </cell>
          <cell r="AA73">
            <v>40005</v>
          </cell>
          <cell r="AB73" t="str">
            <v>A064</v>
          </cell>
          <cell r="AE73" t="str">
            <v>A064</v>
          </cell>
          <cell r="AF73" t="str">
            <v xml:space="preserve">TRẦN THANH NHỜ </v>
          </cell>
        </row>
        <row r="74">
          <cell r="B74" t="str">
            <v>A065</v>
          </cell>
          <cell r="C74" t="str">
            <v>BÙI THỊ LỤA</v>
          </cell>
          <cell r="D74" t="str">
            <v xml:space="preserve">Nữ </v>
          </cell>
          <cell r="E74">
            <v>32909</v>
          </cell>
          <cell r="F74" t="str">
            <v>An Giang</v>
          </cell>
          <cell r="G74" t="str">
            <v>352120549</v>
          </cell>
          <cell r="H74">
            <v>39532</v>
          </cell>
          <cell r="I74" t="str">
            <v>An Giang</v>
          </cell>
          <cell r="J74" t="str">
            <v>6/12</v>
          </cell>
          <cell r="K74" t="str">
            <v>Trung Phú 2, Vĩnh Phú, Thoại Sơn, An Giang</v>
          </cell>
          <cell r="L74" t="str">
            <v>An Giang</v>
          </cell>
          <cell r="M74" t="str">
            <v>Kinh</v>
          </cell>
          <cell r="N74" t="str">
            <v xml:space="preserve">Việt Nam </v>
          </cell>
          <cell r="O74" t="str">
            <v>An Giang</v>
          </cell>
          <cell r="P74" t="e">
            <v>#REF!</v>
          </cell>
          <cell r="Q74">
            <v>40030</v>
          </cell>
          <cell r="R74">
            <v>0</v>
          </cell>
          <cell r="S74">
            <v>0</v>
          </cell>
          <cell r="T74">
            <v>0</v>
          </cell>
          <cell r="U74" t="str">
            <v>công nhân</v>
          </cell>
          <cell r="V74" t="str">
            <v>QC</v>
          </cell>
          <cell r="W74" t="str">
            <v>QC</v>
          </cell>
          <cell r="X74" t="str">
            <v>0169.6478890</v>
          </cell>
          <cell r="Y74">
            <v>0</v>
          </cell>
          <cell r="Z74">
            <v>0</v>
          </cell>
          <cell r="AA74">
            <v>40030</v>
          </cell>
          <cell r="AB74" t="str">
            <v>A065</v>
          </cell>
          <cell r="AE74" t="str">
            <v>A065</v>
          </cell>
          <cell r="AF74" t="str">
            <v>BÙI THỊ LỤA</v>
          </cell>
        </row>
        <row r="75">
          <cell r="B75" t="str">
            <v>A066</v>
          </cell>
          <cell r="C75" t="str">
            <v>VÕ VĂN THẮNG</v>
          </cell>
          <cell r="D75" t="str">
            <v xml:space="preserve">Nam </v>
          </cell>
          <cell r="E75">
            <v>33142</v>
          </cell>
          <cell r="F75" t="str">
            <v>Tiền Giang</v>
          </cell>
          <cell r="G75" t="str">
            <v>312044916</v>
          </cell>
          <cell r="H75">
            <v>38399</v>
          </cell>
          <cell r="I75" t="str">
            <v>Tiền Giang</v>
          </cell>
          <cell r="J75" t="str">
            <v>9/12</v>
          </cell>
          <cell r="K75" t="str">
            <v xml:space="preserve">Bình Ninh, Chợ Gạo, Tiền Giang </v>
          </cell>
          <cell r="L75" t="str">
            <v>Tiền Giang</v>
          </cell>
          <cell r="M75" t="str">
            <v>Kinh</v>
          </cell>
          <cell r="N75" t="str">
            <v xml:space="preserve">Việt Nam </v>
          </cell>
          <cell r="O75" t="str">
            <v xml:space="preserve">Tiền Giang </v>
          </cell>
          <cell r="P75" t="e">
            <v>#REF!</v>
          </cell>
          <cell r="Q75">
            <v>40030</v>
          </cell>
          <cell r="R75" t="str">
            <v>out</v>
          </cell>
          <cell r="S75">
            <v>0</v>
          </cell>
          <cell r="T75">
            <v>0</v>
          </cell>
          <cell r="U75" t="str">
            <v>công nhân</v>
          </cell>
          <cell r="V75" t="str">
            <v>Chuyền 1</v>
          </cell>
          <cell r="W75" t="str">
            <v>C1</v>
          </cell>
          <cell r="X75" t="str">
            <v>0121.2153899</v>
          </cell>
          <cell r="Y75">
            <v>0</v>
          </cell>
          <cell r="Z75">
            <v>0</v>
          </cell>
          <cell r="AA75">
            <v>40030</v>
          </cell>
          <cell r="AB75" t="str">
            <v>A066</v>
          </cell>
          <cell r="AE75" t="str">
            <v>A066</v>
          </cell>
          <cell r="AF75" t="str">
            <v>VÕ VĂN THẮNG</v>
          </cell>
        </row>
        <row r="76">
          <cell r="B76" t="str">
            <v>A067</v>
          </cell>
          <cell r="C76" t="str">
            <v xml:space="preserve">CAO THỊ DUYÊN </v>
          </cell>
          <cell r="D76" t="str">
            <v xml:space="preserve">Nữ </v>
          </cell>
          <cell r="E76">
            <v>32963</v>
          </cell>
          <cell r="F76" t="str">
            <v>Long An</v>
          </cell>
          <cell r="G76" t="str">
            <v>301465356</v>
          </cell>
          <cell r="H76">
            <v>39646</v>
          </cell>
          <cell r="I76" t="str">
            <v>Long An</v>
          </cell>
          <cell r="J76" t="str">
            <v>8/12</v>
          </cell>
          <cell r="K76" t="str">
            <v>Phước Thới, Phước Lại, Cần Giuộc, Long An</v>
          </cell>
          <cell r="L76" t="str">
            <v>LA</v>
          </cell>
          <cell r="M76" t="str">
            <v>Kinh</v>
          </cell>
          <cell r="N76" t="str">
            <v xml:space="preserve">Việt Nam </v>
          </cell>
          <cell r="O76" t="str">
            <v>Long An</v>
          </cell>
          <cell r="P76" t="e">
            <v>#REF!</v>
          </cell>
          <cell r="Q76">
            <v>40030</v>
          </cell>
          <cell r="R76" t="str">
            <v>out</v>
          </cell>
          <cell r="S76">
            <v>0</v>
          </cell>
          <cell r="T76">
            <v>0</v>
          </cell>
          <cell r="U76" t="str">
            <v>công nhân</v>
          </cell>
          <cell r="V76" t="str">
            <v>chuyền 2</v>
          </cell>
          <cell r="W76" t="str">
            <v>C2</v>
          </cell>
          <cell r="X76" t="str">
            <v>0164.2738129</v>
          </cell>
          <cell r="Y76">
            <v>0</v>
          </cell>
          <cell r="Z76">
            <v>0</v>
          </cell>
          <cell r="AA76">
            <v>40030</v>
          </cell>
          <cell r="AB76" t="str">
            <v>A067</v>
          </cell>
          <cell r="AE76" t="str">
            <v>A067</v>
          </cell>
          <cell r="AF76" t="str">
            <v xml:space="preserve">CAO THỊ DUYÊN </v>
          </cell>
        </row>
        <row r="77">
          <cell r="B77" t="str">
            <v>A068</v>
          </cell>
          <cell r="C77" t="str">
            <v>NGUYỄN VĂN PHÚC</v>
          </cell>
          <cell r="D77" t="str">
            <v xml:space="preserve">Nam </v>
          </cell>
          <cell r="E77">
            <v>29596</v>
          </cell>
          <cell r="F77" t="str">
            <v>TPHCM</v>
          </cell>
          <cell r="G77" t="str">
            <v>023297038</v>
          </cell>
          <cell r="H77">
            <v>35755</v>
          </cell>
          <cell r="I77" t="str">
            <v>TPHCM</v>
          </cell>
          <cell r="J77" t="str">
            <v>8/12</v>
          </cell>
          <cell r="K77" t="str">
            <v>67A Nguyễn Văn Tạo, Long Thới, Nhà Bè, TPHCM</v>
          </cell>
          <cell r="L77" t="str">
            <v>TPHCM</v>
          </cell>
          <cell r="M77" t="str">
            <v>Kinh</v>
          </cell>
          <cell r="N77" t="str">
            <v xml:space="preserve">Việt Nam </v>
          </cell>
          <cell r="O77" t="str">
            <v>TPHCM</v>
          </cell>
          <cell r="P77" t="e">
            <v>#REF!</v>
          </cell>
          <cell r="Q77">
            <v>40063</v>
          </cell>
          <cell r="R77">
            <v>0</v>
          </cell>
          <cell r="S77" t="str">
            <v>Thợ hàn</v>
          </cell>
          <cell r="T77">
            <v>0</v>
          </cell>
          <cell r="U77" t="str">
            <v>công nhân</v>
          </cell>
          <cell r="V77" t="str">
            <v xml:space="preserve">Cơ điện </v>
          </cell>
          <cell r="W77" t="str">
            <v>CĐ</v>
          </cell>
          <cell r="X77">
            <v>0</v>
          </cell>
          <cell r="Y77">
            <v>0</v>
          </cell>
          <cell r="Z77">
            <v>0</v>
          </cell>
          <cell r="AA77">
            <v>40063</v>
          </cell>
          <cell r="AB77" t="str">
            <v>A068</v>
          </cell>
          <cell r="AE77" t="str">
            <v>A068</v>
          </cell>
          <cell r="AF77" t="str">
            <v>NGUYỄN VĂN PHÚC</v>
          </cell>
        </row>
        <row r="78">
          <cell r="B78" t="str">
            <v>A069</v>
          </cell>
          <cell r="C78" t="str">
            <v xml:space="preserve">TRẦN HỮU LỘC </v>
          </cell>
          <cell r="D78" t="str">
            <v xml:space="preserve">Nam </v>
          </cell>
          <cell r="E78">
            <v>32116</v>
          </cell>
          <cell r="F78" t="str">
            <v>Trà Vinh</v>
          </cell>
          <cell r="G78" t="str">
            <v>334428322</v>
          </cell>
          <cell r="H78">
            <v>38131</v>
          </cell>
          <cell r="I78" t="str">
            <v>Trà Vinh</v>
          </cell>
          <cell r="J78" t="str">
            <v>Đại học</v>
          </cell>
          <cell r="K78" t="str">
            <v>66 Khóm 6, P4, TX Trà Vinh, Trà Vinh</v>
          </cell>
          <cell r="L78" t="str">
            <v>TV</v>
          </cell>
          <cell r="M78" t="str">
            <v>Kinh</v>
          </cell>
          <cell r="N78" t="str">
            <v xml:space="preserve">Việt Nam </v>
          </cell>
          <cell r="O78" t="str">
            <v>Trà Vinh</v>
          </cell>
          <cell r="P78" t="e">
            <v>#REF!</v>
          </cell>
          <cell r="Q78">
            <v>40100</v>
          </cell>
          <cell r="R78" t="str">
            <v>out</v>
          </cell>
          <cell r="S78" t="str">
            <v>Kỹ sư</v>
          </cell>
          <cell r="T78" t="str">
            <v>Công nghệ hóa học</v>
          </cell>
          <cell r="U78" t="str">
            <v xml:space="preserve">Kỹ thuật chuyền </v>
          </cell>
          <cell r="V78" t="str">
            <v>chuyền 2</v>
          </cell>
          <cell r="W78" t="str">
            <v>C2</v>
          </cell>
          <cell r="X78">
            <v>0</v>
          </cell>
          <cell r="Y78">
            <v>0</v>
          </cell>
          <cell r="Z78">
            <v>0</v>
          </cell>
          <cell r="AA78">
            <v>40100</v>
          </cell>
          <cell r="AB78" t="str">
            <v>A069</v>
          </cell>
          <cell r="AE78" t="str">
            <v>A069</v>
          </cell>
          <cell r="AF78" t="str">
            <v xml:space="preserve">TRẦN HỮU LỘC </v>
          </cell>
        </row>
        <row r="79">
          <cell r="B79" t="str">
            <v>A070</v>
          </cell>
          <cell r="C79" t="str">
            <v xml:space="preserve">PHAN THỊ HỒNG LAN </v>
          </cell>
          <cell r="D79" t="str">
            <v xml:space="preserve">Nữ </v>
          </cell>
          <cell r="E79">
            <v>33182</v>
          </cell>
          <cell r="F79" t="str">
            <v>TPHCM</v>
          </cell>
          <cell r="G79" t="str">
            <v>024465618</v>
          </cell>
          <cell r="H79">
            <v>38931</v>
          </cell>
          <cell r="I79" t="str">
            <v>TPHCM</v>
          </cell>
          <cell r="J79" t="str">
            <v>12/12</v>
          </cell>
          <cell r="K79" t="str">
            <v>50 Bình Lợi, Bình Khánh, Cần Giờ, TPHCM</v>
          </cell>
          <cell r="L79" t="str">
            <v>TPHCM</v>
          </cell>
          <cell r="M79" t="str">
            <v>Kinh</v>
          </cell>
          <cell r="N79" t="str">
            <v xml:space="preserve">Việt Nam </v>
          </cell>
          <cell r="O79" t="str">
            <v>TPHCM</v>
          </cell>
          <cell r="P79" t="e">
            <v>#REF!</v>
          </cell>
          <cell r="Q79">
            <v>40144</v>
          </cell>
          <cell r="R79" t="str">
            <v>out</v>
          </cell>
          <cell r="S79">
            <v>0</v>
          </cell>
          <cell r="T79">
            <v>0</v>
          </cell>
          <cell r="U79" t="str">
            <v>công nhân</v>
          </cell>
          <cell r="V79" t="str">
            <v>QC</v>
          </cell>
          <cell r="W79" t="str">
            <v>QC</v>
          </cell>
          <cell r="X79" t="str">
            <v>0902.033631</v>
          </cell>
          <cell r="Y79">
            <v>0</v>
          </cell>
          <cell r="Z79">
            <v>0</v>
          </cell>
          <cell r="AA79">
            <v>40144</v>
          </cell>
          <cell r="AB79" t="str">
            <v>A070</v>
          </cell>
          <cell r="AE79" t="str">
            <v>A070</v>
          </cell>
          <cell r="AF79" t="str">
            <v xml:space="preserve">PHAN THỊ HỒNG LAN </v>
          </cell>
        </row>
        <row r="80">
          <cell r="B80" t="str">
            <v>A071</v>
          </cell>
          <cell r="C80" t="str">
            <v>VÕ THỊ TUYẾT SƯƠNG</v>
          </cell>
          <cell r="D80" t="str">
            <v xml:space="preserve">Nữ </v>
          </cell>
          <cell r="E80">
            <v>30864</v>
          </cell>
          <cell r="F80" t="str">
            <v xml:space="preserve">Đồng Nai </v>
          </cell>
          <cell r="G80" t="str">
            <v>271585160</v>
          </cell>
          <cell r="H80">
            <v>36375</v>
          </cell>
          <cell r="I80" t="str">
            <v xml:space="preserve">Đồng Nai </v>
          </cell>
          <cell r="J80" t="str">
            <v>11/12</v>
          </cell>
          <cell r="K80" t="str">
            <v>267/12 Ấp 3, Hiệp Phước, Nhà Bè, TPHCM</v>
          </cell>
          <cell r="L80" t="str">
            <v>TPHCM</v>
          </cell>
          <cell r="M80" t="str">
            <v>Kinh</v>
          </cell>
          <cell r="N80" t="str">
            <v xml:space="preserve">Việt Nam </v>
          </cell>
          <cell r="O80" t="str">
            <v>Đồng Nai</v>
          </cell>
          <cell r="P80" t="e">
            <v>#REF!</v>
          </cell>
          <cell r="Q80">
            <v>40162</v>
          </cell>
          <cell r="R80" t="str">
            <v>out</v>
          </cell>
          <cell r="S80">
            <v>0</v>
          </cell>
          <cell r="T80">
            <v>0</v>
          </cell>
          <cell r="U80" t="str">
            <v>công nhân</v>
          </cell>
          <cell r="V80" t="str">
            <v>QC</v>
          </cell>
          <cell r="W80" t="str">
            <v>QC</v>
          </cell>
          <cell r="X80">
            <v>0</v>
          </cell>
          <cell r="Y80">
            <v>0</v>
          </cell>
          <cell r="Z80">
            <v>0</v>
          </cell>
          <cell r="AA80">
            <v>40162</v>
          </cell>
          <cell r="AB80" t="str">
            <v>A071</v>
          </cell>
          <cell r="AE80" t="str">
            <v>A071</v>
          </cell>
          <cell r="AF80" t="str">
            <v>VÕ THỊ TUYẾT SƯƠNG</v>
          </cell>
        </row>
        <row r="81">
          <cell r="B81" t="str">
            <v>A072</v>
          </cell>
          <cell r="C81" t="str">
            <v xml:space="preserve">PHẠM NHƯ TUẤN </v>
          </cell>
          <cell r="D81" t="str">
            <v xml:space="preserve">Nam </v>
          </cell>
          <cell r="E81">
            <v>33090</v>
          </cell>
          <cell r="F81" t="str">
            <v>Hưng Yên</v>
          </cell>
          <cell r="G81" t="str">
            <v>145525976</v>
          </cell>
          <cell r="H81">
            <v>39709</v>
          </cell>
          <cell r="I81" t="str">
            <v>Hưng Yên</v>
          </cell>
          <cell r="J81" t="str">
            <v>12/12</v>
          </cell>
          <cell r="K81" t="str">
            <v xml:space="preserve">Mão Cầu, Hồ Tùng Mậu, Ân Thi, Hưng Yên </v>
          </cell>
          <cell r="L81" t="str">
            <v>HY</v>
          </cell>
          <cell r="M81" t="str">
            <v>Kinh</v>
          </cell>
          <cell r="N81" t="str">
            <v xml:space="preserve">Việt Nam </v>
          </cell>
          <cell r="O81" t="str">
            <v xml:space="preserve">Hưng Yên </v>
          </cell>
          <cell r="P81" t="e">
            <v>#REF!</v>
          </cell>
          <cell r="Q81">
            <v>40232</v>
          </cell>
          <cell r="R81">
            <v>40595</v>
          </cell>
          <cell r="S81">
            <v>0</v>
          </cell>
          <cell r="T81">
            <v>0</v>
          </cell>
          <cell r="U81" t="str">
            <v>công nhân</v>
          </cell>
          <cell r="V81" t="str">
            <v>Chuyền 1</v>
          </cell>
          <cell r="W81" t="str">
            <v>C1</v>
          </cell>
          <cell r="X81">
            <v>0</v>
          </cell>
          <cell r="Y81">
            <v>0</v>
          </cell>
          <cell r="Z81">
            <v>0</v>
          </cell>
          <cell r="AA81">
            <v>40232</v>
          </cell>
          <cell r="AB81" t="str">
            <v>A072</v>
          </cell>
          <cell r="AE81" t="str">
            <v>A072</v>
          </cell>
          <cell r="AF81" t="str">
            <v xml:space="preserve">PHẠM NHƯ TUẤN </v>
          </cell>
        </row>
        <row r="82">
          <cell r="B82" t="str">
            <v>A073</v>
          </cell>
          <cell r="C82" t="str">
            <v>LÂM QUỐC PHONG</v>
          </cell>
          <cell r="D82" t="str">
            <v xml:space="preserve">Nam </v>
          </cell>
          <cell r="E82">
            <v>31030</v>
          </cell>
          <cell r="F82" t="str">
            <v>TPHCM</v>
          </cell>
          <cell r="G82" t="str">
            <v>024897372</v>
          </cell>
          <cell r="H82">
            <v>39822</v>
          </cell>
          <cell r="I82" t="str">
            <v>TPHCM</v>
          </cell>
          <cell r="J82" t="str">
            <v>9/12</v>
          </cell>
          <cell r="K82" t="str">
            <v>47/2 Ấp 2, Hiệp Phước, Nhà Bè, TPHCM</v>
          </cell>
          <cell r="L82" t="str">
            <v>TPHCM</v>
          </cell>
          <cell r="M82" t="str">
            <v>Kinh</v>
          </cell>
          <cell r="N82" t="str">
            <v xml:space="preserve">Việt Nam </v>
          </cell>
          <cell r="O82" t="str">
            <v>TPHCM</v>
          </cell>
          <cell r="P82" t="e">
            <v>#REF!</v>
          </cell>
          <cell r="Q82">
            <v>40237</v>
          </cell>
          <cell r="R82" t="str">
            <v>out</v>
          </cell>
          <cell r="S82">
            <v>0</v>
          </cell>
          <cell r="T82">
            <v>0</v>
          </cell>
          <cell r="U82" t="str">
            <v>công nhân</v>
          </cell>
          <cell r="V82" t="str">
            <v>Chuyền 1</v>
          </cell>
          <cell r="W82" t="str">
            <v>C1</v>
          </cell>
          <cell r="X82">
            <v>0</v>
          </cell>
          <cell r="Y82">
            <v>0</v>
          </cell>
          <cell r="Z82">
            <v>0</v>
          </cell>
          <cell r="AA82">
            <v>40237</v>
          </cell>
          <cell r="AB82" t="str">
            <v>A073</v>
          </cell>
          <cell r="AE82" t="str">
            <v>A073</v>
          </cell>
          <cell r="AF82" t="str">
            <v>LÂM QUỐC PHONG</v>
          </cell>
        </row>
        <row r="83">
          <cell r="B83" t="str">
            <v>A074</v>
          </cell>
          <cell r="C83" t="str">
            <v xml:space="preserve">BÙI THỊ THANH </v>
          </cell>
          <cell r="D83" t="str">
            <v xml:space="preserve">Nữ </v>
          </cell>
          <cell r="E83">
            <v>33554</v>
          </cell>
          <cell r="F83" t="str">
            <v>TPHCM</v>
          </cell>
          <cell r="G83" t="str">
            <v>024439903</v>
          </cell>
          <cell r="H83">
            <v>38986</v>
          </cell>
          <cell r="I83" t="str">
            <v>TPHCM</v>
          </cell>
          <cell r="J83" t="str">
            <v>10/12</v>
          </cell>
          <cell r="K83" t="str">
            <v>1415/14/63/22 Ấp 3, Hiệp Phước, Nhà Bè, TPHCM</v>
          </cell>
          <cell r="L83" t="str">
            <v>TPHCM</v>
          </cell>
          <cell r="M83" t="str">
            <v>Kinh</v>
          </cell>
          <cell r="N83" t="str">
            <v xml:space="preserve">Việt Nam </v>
          </cell>
          <cell r="O83" t="str">
            <v>TPHCM</v>
          </cell>
          <cell r="P83" t="e">
            <v>#REF!</v>
          </cell>
          <cell r="Q83">
            <v>40239</v>
          </cell>
          <cell r="R83">
            <v>40575</v>
          </cell>
          <cell r="S83">
            <v>0</v>
          </cell>
          <cell r="T83">
            <v>0</v>
          </cell>
          <cell r="U83" t="str">
            <v>công nhân</v>
          </cell>
          <cell r="V83" t="str">
            <v>Chuyền 3</v>
          </cell>
          <cell r="W83" t="str">
            <v>C3</v>
          </cell>
          <cell r="X83">
            <v>0</v>
          </cell>
          <cell r="Y83">
            <v>0</v>
          </cell>
          <cell r="Z83">
            <v>0</v>
          </cell>
          <cell r="AA83">
            <v>40239</v>
          </cell>
          <cell r="AB83" t="str">
            <v>A074</v>
          </cell>
          <cell r="AE83" t="str">
            <v>A074</v>
          </cell>
          <cell r="AF83" t="str">
            <v xml:space="preserve">BÙI THỊ THANH </v>
          </cell>
        </row>
        <row r="84">
          <cell r="B84" t="str">
            <v>A075</v>
          </cell>
          <cell r="C84" t="str">
            <v xml:space="preserve">NGUYỄN THỊ PHÊ </v>
          </cell>
          <cell r="D84" t="str">
            <v xml:space="preserve">Nữ </v>
          </cell>
          <cell r="E84" t="str">
            <v>1966</v>
          </cell>
          <cell r="F84" t="str">
            <v>Hậu Giang</v>
          </cell>
          <cell r="G84" t="str">
            <v>363661104</v>
          </cell>
          <cell r="H84">
            <v>39428</v>
          </cell>
          <cell r="I84" t="str">
            <v xml:space="preserve">Hậu Giang </v>
          </cell>
          <cell r="J84" t="str">
            <v>6/12</v>
          </cell>
          <cell r="K84" t="str">
            <v>Tân Phước Hưng, Phụng Hiệp, Hậu Giang</v>
          </cell>
          <cell r="L84" t="str">
            <v>HG</v>
          </cell>
          <cell r="M84" t="str">
            <v>Kinh</v>
          </cell>
          <cell r="N84" t="str">
            <v xml:space="preserve">Việt Nam </v>
          </cell>
          <cell r="O84" t="str">
            <v>Long An</v>
          </cell>
          <cell r="P84" t="e">
            <v>#REF!</v>
          </cell>
          <cell r="Q84">
            <v>40247</v>
          </cell>
          <cell r="R84">
            <v>40575</v>
          </cell>
          <cell r="S84">
            <v>0</v>
          </cell>
          <cell r="T84">
            <v>0</v>
          </cell>
          <cell r="U84" t="str">
            <v>công nhân</v>
          </cell>
          <cell r="V84" t="str">
            <v>Chuyền 3</v>
          </cell>
          <cell r="W84" t="str">
            <v>C3</v>
          </cell>
          <cell r="X84">
            <v>0</v>
          </cell>
          <cell r="Y84">
            <v>0</v>
          </cell>
          <cell r="Z84">
            <v>0</v>
          </cell>
          <cell r="AA84">
            <v>40247</v>
          </cell>
          <cell r="AB84" t="str">
            <v>A075</v>
          </cell>
          <cell r="AE84" t="str">
            <v>A075</v>
          </cell>
          <cell r="AF84" t="str">
            <v xml:space="preserve">NGUYỄN THỊ PHÊ </v>
          </cell>
        </row>
        <row r="85">
          <cell r="B85" t="str">
            <v>A076</v>
          </cell>
          <cell r="C85" t="str">
            <v xml:space="preserve">NGUYỄN VĂN LUẬN </v>
          </cell>
          <cell r="D85" t="str">
            <v xml:space="preserve">Nam </v>
          </cell>
          <cell r="E85">
            <v>31209</v>
          </cell>
          <cell r="F85" t="str">
            <v>Hậu Giang</v>
          </cell>
          <cell r="G85" t="str">
            <v>363621133</v>
          </cell>
          <cell r="H85">
            <v>38755</v>
          </cell>
          <cell r="I85" t="str">
            <v xml:space="preserve">Hậu Giang </v>
          </cell>
          <cell r="J85" t="str">
            <v>6/12</v>
          </cell>
          <cell r="K85" t="str">
            <v xml:space="preserve">Đường B1, xã Tân Phước Hưng, Phụng Hiệp, Hậu Giang </v>
          </cell>
          <cell r="L85" t="str">
            <v>HG</v>
          </cell>
          <cell r="M85" t="str">
            <v>Kinh</v>
          </cell>
          <cell r="N85" t="str">
            <v xml:space="preserve">Việt Nam </v>
          </cell>
          <cell r="O85" t="str">
            <v>Hậu Giang</v>
          </cell>
          <cell r="P85" t="e">
            <v>#REF!</v>
          </cell>
          <cell r="Q85">
            <v>40247</v>
          </cell>
          <cell r="R85">
            <v>40575</v>
          </cell>
          <cell r="S85">
            <v>0</v>
          </cell>
          <cell r="T85">
            <v>0</v>
          </cell>
          <cell r="U85" t="str">
            <v>công nhân</v>
          </cell>
          <cell r="V85" t="str">
            <v>Chuyền 3</v>
          </cell>
          <cell r="W85" t="str">
            <v>C3</v>
          </cell>
          <cell r="X85">
            <v>0</v>
          </cell>
          <cell r="Y85">
            <v>0</v>
          </cell>
          <cell r="Z85">
            <v>0</v>
          </cell>
          <cell r="AA85">
            <v>40247</v>
          </cell>
          <cell r="AB85" t="str">
            <v>A076</v>
          </cell>
          <cell r="AE85" t="str">
            <v>A076</v>
          </cell>
          <cell r="AF85" t="str">
            <v xml:space="preserve">NGUYỄN VĂN LUẬN </v>
          </cell>
        </row>
        <row r="86">
          <cell r="B86" t="str">
            <v>A077</v>
          </cell>
          <cell r="C86" t="str">
            <v>TRẦN THỊ ÚT</v>
          </cell>
          <cell r="D86" t="str">
            <v xml:space="preserve">Nữ </v>
          </cell>
          <cell r="E86">
            <v>32927</v>
          </cell>
          <cell r="F86" t="str">
            <v xml:space="preserve">Đồng Tháp </v>
          </cell>
          <cell r="G86" t="str">
            <v>341521868</v>
          </cell>
          <cell r="H86">
            <v>39491</v>
          </cell>
          <cell r="I86" t="str">
            <v>Đồng Tháp</v>
          </cell>
          <cell r="J86" t="str">
            <v>7/12</v>
          </cell>
          <cell r="K86" t="str">
            <v>Ấp 5, Phong Mỹ, Cao Lãnh, Đồng Tháp</v>
          </cell>
          <cell r="L86" t="str">
            <v>Đồng Tháp</v>
          </cell>
          <cell r="M86" t="str">
            <v>Kinh</v>
          </cell>
          <cell r="N86" t="str">
            <v xml:space="preserve">Việt Nam </v>
          </cell>
          <cell r="O86" t="str">
            <v>Đồng Tháp</v>
          </cell>
          <cell r="P86" t="e">
            <v>#REF!</v>
          </cell>
          <cell r="Q86">
            <v>40252</v>
          </cell>
          <cell r="R86">
            <v>0</v>
          </cell>
          <cell r="S86">
            <v>0</v>
          </cell>
          <cell r="T86">
            <v>0</v>
          </cell>
          <cell r="U86" t="str">
            <v>công nhân</v>
          </cell>
          <cell r="V86" t="str">
            <v>QC</v>
          </cell>
          <cell r="W86" t="str">
            <v>QC</v>
          </cell>
          <cell r="X86" t="str">
            <v>0167.8855647</v>
          </cell>
          <cell r="Y86">
            <v>0</v>
          </cell>
          <cell r="Z86">
            <v>0</v>
          </cell>
          <cell r="AA86">
            <v>40252</v>
          </cell>
          <cell r="AB86" t="str">
            <v>A077</v>
          </cell>
          <cell r="AE86" t="str">
            <v>A077</v>
          </cell>
          <cell r="AF86" t="str">
            <v>TRẦN THỊ ÚT</v>
          </cell>
        </row>
        <row r="87">
          <cell r="B87" t="str">
            <v>A078</v>
          </cell>
          <cell r="C87" t="str">
            <v xml:space="preserve">MAI THỊ KIỀU THI </v>
          </cell>
          <cell r="D87" t="str">
            <v xml:space="preserve">Nữ </v>
          </cell>
          <cell r="E87">
            <v>31826</v>
          </cell>
          <cell r="F87" t="str">
            <v xml:space="preserve">An Giang </v>
          </cell>
          <cell r="G87" t="str">
            <v>351765276</v>
          </cell>
          <cell r="H87" t="str">
            <v>09/05/2003</v>
          </cell>
          <cell r="I87" t="str">
            <v>An Giang</v>
          </cell>
          <cell r="J87" t="str">
            <v>5/12</v>
          </cell>
          <cell r="K87" t="str">
            <v>Ấp Đông Châu, Mỹ Hiệp, Chợ Mới, An Giang</v>
          </cell>
          <cell r="L87" t="str">
            <v>AG</v>
          </cell>
          <cell r="M87" t="str">
            <v>Kinh</v>
          </cell>
          <cell r="N87" t="str">
            <v xml:space="preserve">Việt Nam </v>
          </cell>
          <cell r="O87" t="str">
            <v>An Giang</v>
          </cell>
          <cell r="P87" t="e">
            <v>#REF!</v>
          </cell>
          <cell r="Q87">
            <v>40252</v>
          </cell>
          <cell r="R87" t="str">
            <v>out</v>
          </cell>
          <cell r="S87">
            <v>0</v>
          </cell>
          <cell r="T87">
            <v>0</v>
          </cell>
          <cell r="U87" t="str">
            <v>công nhân</v>
          </cell>
          <cell r="V87" t="str">
            <v>QC</v>
          </cell>
          <cell r="W87" t="str">
            <v>QC</v>
          </cell>
          <cell r="X87" t="str">
            <v>0165.7930989</v>
          </cell>
          <cell r="Y87">
            <v>0</v>
          </cell>
          <cell r="Z87">
            <v>0</v>
          </cell>
          <cell r="AA87">
            <v>40252</v>
          </cell>
          <cell r="AB87" t="str">
            <v>A078</v>
          </cell>
          <cell r="AE87" t="str">
            <v>A078</v>
          </cell>
          <cell r="AF87" t="str">
            <v xml:space="preserve">MAI THỊ KIỀU THI </v>
          </cell>
        </row>
        <row r="88">
          <cell r="B88" t="str">
            <v>A079</v>
          </cell>
          <cell r="C88" t="str">
            <v>NGUYỄN TẤT Á</v>
          </cell>
          <cell r="D88" t="str">
            <v xml:space="preserve">Nam </v>
          </cell>
          <cell r="E88">
            <v>31088</v>
          </cell>
          <cell r="F88" t="str">
            <v>Quảng Trị</v>
          </cell>
          <cell r="G88" t="str">
            <v>197120470</v>
          </cell>
          <cell r="H88" t="str">
            <v>01/02/2004</v>
          </cell>
          <cell r="I88" t="str">
            <v>Quảng Trị</v>
          </cell>
          <cell r="J88" t="str">
            <v>12/12</v>
          </cell>
          <cell r="K88" t="str">
            <v>Tân Mạch, Vĩnh Thái, Vĩnh Linh, Quảng Trị</v>
          </cell>
          <cell r="L88" t="str">
            <v>Quản Trị</v>
          </cell>
          <cell r="M88" t="str">
            <v>Kinh</v>
          </cell>
          <cell r="N88" t="str">
            <v xml:space="preserve">Việt Nam </v>
          </cell>
          <cell r="O88" t="str">
            <v xml:space="preserve">Quảng Trị </v>
          </cell>
          <cell r="P88" t="e">
            <v>#REF!</v>
          </cell>
          <cell r="Q88">
            <v>40254</v>
          </cell>
          <cell r="R88">
            <v>0</v>
          </cell>
          <cell r="S88" t="str">
            <v>Thợ điện bậc 3/7</v>
          </cell>
          <cell r="T88" t="str">
            <v>Điện xí nghiệp và dân dụng</v>
          </cell>
          <cell r="U88" t="str">
            <v>Tổ trưởng</v>
          </cell>
          <cell r="V88" t="str">
            <v>Gá</v>
          </cell>
          <cell r="W88" t="str">
            <v>GA</v>
          </cell>
          <cell r="X88" t="str">
            <v>0166.6544490</v>
          </cell>
          <cell r="Y88">
            <v>0</v>
          </cell>
          <cell r="Z88">
            <v>0</v>
          </cell>
          <cell r="AA88">
            <v>40254</v>
          </cell>
          <cell r="AB88" t="str">
            <v>A079</v>
          </cell>
          <cell r="AE88" t="str">
            <v>A079</v>
          </cell>
          <cell r="AF88" t="str">
            <v>NGUYỄN TẤT Á</v>
          </cell>
        </row>
        <row r="89">
          <cell r="B89" t="str">
            <v>A080</v>
          </cell>
          <cell r="C89" t="str">
            <v>TRẦN MINH THUẬN</v>
          </cell>
          <cell r="D89" t="str">
            <v xml:space="preserve">Nam </v>
          </cell>
          <cell r="E89">
            <v>33624</v>
          </cell>
          <cell r="F89" t="str">
            <v>Long An</v>
          </cell>
          <cell r="G89" t="str">
            <v>301423329</v>
          </cell>
          <cell r="H89" t="str">
            <v>04/07/2007</v>
          </cell>
          <cell r="I89" t="str">
            <v>Long An</v>
          </cell>
          <cell r="J89" t="str">
            <v>9/12</v>
          </cell>
          <cell r="K89" t="str">
            <v>Phước Vĩnh Đông, Cần Giuộc, Long An</v>
          </cell>
          <cell r="L89" t="str">
            <v>Long An</v>
          </cell>
          <cell r="M89" t="str">
            <v>Kinh</v>
          </cell>
          <cell r="N89" t="str">
            <v xml:space="preserve">Việt Nam </v>
          </cell>
          <cell r="O89" t="str">
            <v>Long An</v>
          </cell>
          <cell r="P89" t="e">
            <v>#REF!</v>
          </cell>
          <cell r="Q89">
            <v>40268</v>
          </cell>
          <cell r="R89">
            <v>0</v>
          </cell>
          <cell r="S89">
            <v>0</v>
          </cell>
          <cell r="T89">
            <v>0</v>
          </cell>
          <cell r="U89" t="str">
            <v>công nhân</v>
          </cell>
          <cell r="V89" t="str">
            <v>Ép Nhựa</v>
          </cell>
          <cell r="W89" t="str">
            <v>EN</v>
          </cell>
          <cell r="X89">
            <v>0</v>
          </cell>
          <cell r="Y89">
            <v>0</v>
          </cell>
          <cell r="Z89">
            <v>0</v>
          </cell>
          <cell r="AA89">
            <v>40268</v>
          </cell>
          <cell r="AB89" t="str">
            <v>A080</v>
          </cell>
          <cell r="AE89" t="str">
            <v>A080</v>
          </cell>
          <cell r="AF89" t="str">
            <v>TRẦN MINH THUẬN</v>
          </cell>
        </row>
        <row r="90">
          <cell r="B90" t="str">
            <v>A081</v>
          </cell>
          <cell r="C90" t="str">
            <v xml:space="preserve">NGUYỄN VĨNH THỌ </v>
          </cell>
          <cell r="D90" t="str">
            <v xml:space="preserve">Nam </v>
          </cell>
          <cell r="E90">
            <v>27997</v>
          </cell>
          <cell r="F90" t="str">
            <v>Tuy Hòa, Phú Yên</v>
          </cell>
          <cell r="G90" t="str">
            <v>025035768</v>
          </cell>
          <cell r="H90">
            <v>39793</v>
          </cell>
          <cell r="I90" t="str">
            <v>TPHCM</v>
          </cell>
          <cell r="J90" t="str">
            <v>Đại học</v>
          </cell>
          <cell r="K90" t="str">
            <v>16/11A Đường 4, Khu phố 1, Tam Bình, Thủ Đức, TPHCM</v>
          </cell>
          <cell r="L90" t="str">
            <v>TPHCM</v>
          </cell>
          <cell r="M90" t="str">
            <v>Kinh</v>
          </cell>
          <cell r="N90" t="str">
            <v xml:space="preserve">Việt Nam </v>
          </cell>
          <cell r="O90" t="str">
            <v xml:space="preserve">Phú Yên </v>
          </cell>
          <cell r="P90" t="e">
            <v>#REF!</v>
          </cell>
          <cell r="Q90">
            <v>40273</v>
          </cell>
          <cell r="R90">
            <v>40665</v>
          </cell>
          <cell r="S90" t="str">
            <v xml:space="preserve">Kỹ sư </v>
          </cell>
          <cell r="T90" t="str">
            <v xml:space="preserve">Kỹ sư Công nghệ hóa dầu </v>
          </cell>
          <cell r="U90" t="str">
            <v>TP.QLCL và Đại diện lãnh đạo</v>
          </cell>
          <cell r="V90" t="str">
            <v>Quản lý</v>
          </cell>
          <cell r="W90" t="str">
            <v>QL</v>
          </cell>
          <cell r="X90" t="str">
            <v>0905.084199</v>
          </cell>
          <cell r="Y90">
            <v>0</v>
          </cell>
          <cell r="Z90">
            <v>0</v>
          </cell>
          <cell r="AA90">
            <v>40273</v>
          </cell>
          <cell r="AB90" t="str">
            <v>A081</v>
          </cell>
          <cell r="AE90" t="str">
            <v>A081</v>
          </cell>
          <cell r="AF90" t="str">
            <v xml:space="preserve">NGUYỄN VĨNH THỌ </v>
          </cell>
        </row>
        <row r="91">
          <cell r="B91" t="str">
            <v>A082</v>
          </cell>
          <cell r="C91" t="str">
            <v>BÙI VĂN ĐÁ</v>
          </cell>
          <cell r="D91" t="str">
            <v xml:space="preserve">Nam </v>
          </cell>
          <cell r="E91">
            <v>32229</v>
          </cell>
          <cell r="F91" t="str">
            <v>An Giang</v>
          </cell>
          <cell r="G91" t="str">
            <v>352120560</v>
          </cell>
          <cell r="H91" t="str">
            <v>25/03/2008</v>
          </cell>
          <cell r="I91" t="str">
            <v xml:space="preserve">An Giang </v>
          </cell>
          <cell r="J91" t="str">
            <v>8/12</v>
          </cell>
          <cell r="K91" t="str">
            <v>Ấp Trung Phú II, Vĩnh Phú, Thoại Sơn, An Giang</v>
          </cell>
          <cell r="L91" t="str">
            <v>An Giang</v>
          </cell>
          <cell r="M91" t="str">
            <v>Kinh</v>
          </cell>
          <cell r="N91" t="str">
            <v xml:space="preserve">Việt Nam </v>
          </cell>
          <cell r="O91" t="str">
            <v>An Giang</v>
          </cell>
          <cell r="P91" t="e">
            <v>#REF!</v>
          </cell>
          <cell r="Q91">
            <v>40274</v>
          </cell>
          <cell r="R91">
            <v>0</v>
          </cell>
          <cell r="S91">
            <v>0</v>
          </cell>
          <cell r="T91">
            <v>0</v>
          </cell>
          <cell r="U91" t="str">
            <v>công nhân</v>
          </cell>
          <cell r="V91" t="str">
            <v>Chuyền 1</v>
          </cell>
          <cell r="W91" t="str">
            <v>C1</v>
          </cell>
          <cell r="X91">
            <v>0</v>
          </cell>
          <cell r="Y91">
            <v>0</v>
          </cell>
          <cell r="Z91">
            <v>0</v>
          </cell>
          <cell r="AA91">
            <v>40274</v>
          </cell>
          <cell r="AB91" t="str">
            <v>A082</v>
          </cell>
          <cell r="AE91" t="str">
            <v>A082</v>
          </cell>
          <cell r="AF91" t="str">
            <v>BÙI VĂN ĐÁ</v>
          </cell>
        </row>
        <row r="92">
          <cell r="B92" t="str">
            <v>A083</v>
          </cell>
          <cell r="C92" t="str">
            <v xml:space="preserve">PHẠM MINH LÝ </v>
          </cell>
          <cell r="D92" t="str">
            <v xml:space="preserve">Nam </v>
          </cell>
          <cell r="E92">
            <v>30087</v>
          </cell>
          <cell r="F92" t="str">
            <v>TPHCM</v>
          </cell>
          <cell r="G92" t="str">
            <v>023392650</v>
          </cell>
          <cell r="H92" t="str">
            <v>23/10/1996</v>
          </cell>
          <cell r="I92" t="str">
            <v>TPHCM</v>
          </cell>
          <cell r="J92" t="str">
            <v>9/12</v>
          </cell>
          <cell r="K92" t="str">
            <v>Tổ 17 Ấp An Bình, An Thới Đông, Cần Giờ, TPHCM</v>
          </cell>
          <cell r="L92" t="str">
            <v>TPHCM</v>
          </cell>
          <cell r="M92" t="str">
            <v>Kinh</v>
          </cell>
          <cell r="N92" t="str">
            <v xml:space="preserve">Việt Nam </v>
          </cell>
          <cell r="O92" t="str">
            <v>TPHCM</v>
          </cell>
          <cell r="P92" t="e">
            <v>#REF!</v>
          </cell>
          <cell r="Q92">
            <v>40287</v>
          </cell>
          <cell r="R92" t="str">
            <v>out</v>
          </cell>
          <cell r="S92">
            <v>0</v>
          </cell>
          <cell r="T92">
            <v>0</v>
          </cell>
          <cell r="U92" t="str">
            <v>công nhân</v>
          </cell>
          <cell r="V92" t="str">
            <v>chuyền 2</v>
          </cell>
          <cell r="W92" t="str">
            <v>C2</v>
          </cell>
          <cell r="X92">
            <v>0</v>
          </cell>
          <cell r="Y92">
            <v>0</v>
          </cell>
          <cell r="Z92">
            <v>0</v>
          </cell>
          <cell r="AA92">
            <v>40287</v>
          </cell>
          <cell r="AB92" t="str">
            <v>A083</v>
          </cell>
          <cell r="AE92" t="str">
            <v>A083</v>
          </cell>
          <cell r="AF92" t="str">
            <v xml:space="preserve">PHẠM MINH LÝ </v>
          </cell>
        </row>
        <row r="93">
          <cell r="B93" t="str">
            <v>A084</v>
          </cell>
          <cell r="C93" t="str">
            <v>TRẦN KIM THOA</v>
          </cell>
          <cell r="D93" t="str">
            <v xml:space="preserve">Nữ </v>
          </cell>
          <cell r="E93" t="str">
            <v>1983</v>
          </cell>
          <cell r="F93" t="str">
            <v xml:space="preserve">Sóc Trăng </v>
          </cell>
          <cell r="G93" t="str">
            <v>365288978</v>
          </cell>
          <cell r="H93" t="str">
            <v>28/03/1998</v>
          </cell>
          <cell r="I93" t="str">
            <v xml:space="preserve">Sóc Trăng </v>
          </cell>
          <cell r="J93" t="str">
            <v>7/12</v>
          </cell>
          <cell r="K93" t="str">
            <v>Ấp Thạnh Hòa, Gia Hòa 2, Mỹ Xuyên, Sóc Trăng</v>
          </cell>
          <cell r="L93" t="str">
            <v>ST</v>
          </cell>
          <cell r="M93" t="str">
            <v>Kinh</v>
          </cell>
          <cell r="N93" t="str">
            <v xml:space="preserve">Việt Nam </v>
          </cell>
          <cell r="O93" t="str">
            <v>Sóc Trăng</v>
          </cell>
          <cell r="P93" t="e">
            <v>#REF!</v>
          </cell>
          <cell r="Q93">
            <v>40288</v>
          </cell>
          <cell r="R93">
            <v>0</v>
          </cell>
          <cell r="S93">
            <v>0</v>
          </cell>
          <cell r="T93">
            <v>0</v>
          </cell>
          <cell r="U93" t="str">
            <v>công nhân</v>
          </cell>
          <cell r="V93" t="str">
            <v>Chuyền 3</v>
          </cell>
          <cell r="W93" t="str">
            <v>C3</v>
          </cell>
          <cell r="X93">
            <v>0</v>
          </cell>
          <cell r="Y93" t="str">
            <v>T12/12</v>
          </cell>
          <cell r="Z93">
            <v>0</v>
          </cell>
          <cell r="AA93">
            <v>40288</v>
          </cell>
          <cell r="AB93" t="str">
            <v>A084</v>
          </cell>
          <cell r="AE93" t="str">
            <v>A084</v>
          </cell>
          <cell r="AF93" t="str">
            <v>TRẦN KIM THOA</v>
          </cell>
        </row>
        <row r="94">
          <cell r="B94" t="str">
            <v>A085</v>
          </cell>
          <cell r="C94" t="str">
            <v xml:space="preserve">NGUYỄN VĂN ÚT </v>
          </cell>
          <cell r="D94" t="str">
            <v xml:space="preserve">Nam </v>
          </cell>
          <cell r="E94" t="str">
            <v>1975</v>
          </cell>
          <cell r="F94" t="str">
            <v>Cần Giuộc, Long An</v>
          </cell>
          <cell r="G94" t="str">
            <v>300888866</v>
          </cell>
          <cell r="H94" t="str">
            <v>06/12/1993</v>
          </cell>
          <cell r="I94" t="str">
            <v>Long An</v>
          </cell>
          <cell r="J94" t="str">
            <v>9/12</v>
          </cell>
          <cell r="K94" t="str">
            <v>Ấp Thạnh Trung, Phước Vĩnh Đông, Cần Giuộc, Long An</v>
          </cell>
          <cell r="L94" t="str">
            <v>LA</v>
          </cell>
          <cell r="M94" t="str">
            <v>Kinh</v>
          </cell>
          <cell r="N94" t="str">
            <v xml:space="preserve">Việt Nam </v>
          </cell>
          <cell r="O94" t="str">
            <v>Long An</v>
          </cell>
          <cell r="P94" t="e">
            <v>#REF!</v>
          </cell>
          <cell r="Q94">
            <v>40289</v>
          </cell>
          <cell r="R94">
            <v>40575</v>
          </cell>
          <cell r="S94">
            <v>0</v>
          </cell>
          <cell r="T94">
            <v>0</v>
          </cell>
          <cell r="U94" t="str">
            <v>công nhân</v>
          </cell>
          <cell r="V94" t="str">
            <v xml:space="preserve">Cơ điện </v>
          </cell>
          <cell r="W94" t="str">
            <v>KT</v>
          </cell>
          <cell r="X94">
            <v>0</v>
          </cell>
          <cell r="Y94">
            <v>0</v>
          </cell>
          <cell r="Z94">
            <v>0</v>
          </cell>
          <cell r="AA94">
            <v>40289</v>
          </cell>
          <cell r="AB94" t="str">
            <v>A085</v>
          </cell>
          <cell r="AE94" t="str">
            <v>A085</v>
          </cell>
          <cell r="AF94" t="str">
            <v xml:space="preserve">NGUYỄN VĂN ÚT </v>
          </cell>
        </row>
        <row r="95">
          <cell r="B95" t="str">
            <v>A086</v>
          </cell>
          <cell r="C95" t="str">
            <v>NGUYỄN TẤN HƯNG</v>
          </cell>
          <cell r="D95" t="str">
            <v xml:space="preserve">Nam </v>
          </cell>
          <cell r="E95">
            <v>26495</v>
          </cell>
          <cell r="F95" t="str">
            <v>TPHCM</v>
          </cell>
          <cell r="G95" t="str">
            <v>022521028</v>
          </cell>
          <cell r="H95">
            <v>38531</v>
          </cell>
          <cell r="I95" t="str">
            <v>TPHCM</v>
          </cell>
          <cell r="J95" t="str">
            <v>6/12</v>
          </cell>
          <cell r="K95" t="str">
            <v>67A Ấp 1, Long Thới, Nhà Bè, TPHCM</v>
          </cell>
          <cell r="L95" t="str">
            <v>TPHCM</v>
          </cell>
          <cell r="M95" t="str">
            <v>Kinh</v>
          </cell>
          <cell r="N95" t="str">
            <v xml:space="preserve">Việt Nam </v>
          </cell>
          <cell r="O95" t="str">
            <v>TPHCM</v>
          </cell>
          <cell r="P95" t="e">
            <v>#REF!</v>
          </cell>
          <cell r="Q95">
            <v>40294</v>
          </cell>
          <cell r="R95">
            <v>0</v>
          </cell>
          <cell r="S95">
            <v>0</v>
          </cell>
          <cell r="T95">
            <v>0</v>
          </cell>
          <cell r="U95" t="str">
            <v>công nhân</v>
          </cell>
          <cell r="V95" t="str">
            <v xml:space="preserve">Cơ điện </v>
          </cell>
          <cell r="W95" t="str">
            <v>CĐ</v>
          </cell>
          <cell r="X95">
            <v>0</v>
          </cell>
          <cell r="Y95">
            <v>0</v>
          </cell>
          <cell r="Z95">
            <v>0</v>
          </cell>
          <cell r="AA95">
            <v>40294</v>
          </cell>
          <cell r="AB95" t="str">
            <v>A086</v>
          </cell>
          <cell r="AE95" t="str">
            <v>A086</v>
          </cell>
          <cell r="AF95" t="str">
            <v>NGUYỄN TẤN HƯNG</v>
          </cell>
        </row>
        <row r="96">
          <cell r="B96" t="str">
            <v>A087</v>
          </cell>
          <cell r="C96" t="str">
            <v>ĐOÀN VĂN CƯỜNG</v>
          </cell>
          <cell r="D96" t="str">
            <v xml:space="preserve">Nam </v>
          </cell>
          <cell r="E96">
            <v>32187</v>
          </cell>
          <cell r="F96" t="str">
            <v>Long An</v>
          </cell>
          <cell r="G96" t="str">
            <v>301259850</v>
          </cell>
          <cell r="H96">
            <v>39741</v>
          </cell>
          <cell r="I96" t="str">
            <v>Long An</v>
          </cell>
          <cell r="J96" t="str">
            <v>9/12</v>
          </cell>
          <cell r="K96" t="str">
            <v>Ấp 2/5 Long Hậu, cần Giuộc, Long An</v>
          </cell>
          <cell r="L96" t="str">
            <v>Long An</v>
          </cell>
          <cell r="M96" t="str">
            <v>Kinh</v>
          </cell>
          <cell r="N96" t="str">
            <v xml:space="preserve">Việt Nam </v>
          </cell>
          <cell r="O96" t="str">
            <v>Long An</v>
          </cell>
          <cell r="P96" t="e">
            <v>#REF!</v>
          </cell>
          <cell r="Q96">
            <v>40294</v>
          </cell>
          <cell r="R96">
            <v>0</v>
          </cell>
          <cell r="S96" t="str">
            <v xml:space="preserve">Cơ khí </v>
          </cell>
          <cell r="T96" t="str">
            <v xml:space="preserve">Hàn, sơ cấp nghề lái xe nâng hàng </v>
          </cell>
          <cell r="U96" t="str">
            <v>công nhân</v>
          </cell>
          <cell r="V96" t="str">
            <v>Gá</v>
          </cell>
          <cell r="W96" t="str">
            <v>GA</v>
          </cell>
          <cell r="X96">
            <v>0</v>
          </cell>
          <cell r="Y96">
            <v>0</v>
          </cell>
          <cell r="Z96">
            <v>0</v>
          </cell>
          <cell r="AA96">
            <v>40294</v>
          </cell>
          <cell r="AB96" t="str">
            <v>A087</v>
          </cell>
          <cell r="AE96" t="str">
            <v>A087</v>
          </cell>
          <cell r="AF96" t="str">
            <v>ĐOÀN VĂN CƯỜNG</v>
          </cell>
        </row>
        <row r="97">
          <cell r="B97" t="str">
            <v>A088</v>
          </cell>
          <cell r="C97" t="str">
            <v xml:space="preserve">ĐỖ THANH SƠN </v>
          </cell>
          <cell r="D97" t="str">
            <v xml:space="preserve">Nam </v>
          </cell>
          <cell r="E97">
            <v>30037</v>
          </cell>
          <cell r="F97" t="str">
            <v>TPHCM</v>
          </cell>
          <cell r="G97" t="str">
            <v>023297042</v>
          </cell>
          <cell r="H97">
            <v>35755</v>
          </cell>
          <cell r="I97" t="str">
            <v>TPHCM</v>
          </cell>
          <cell r="J97" t="str">
            <v>10/12</v>
          </cell>
          <cell r="K97" t="str">
            <v>400/10/16A Ấp 2, Long Thới, Nhà Bè, TPHCM</v>
          </cell>
          <cell r="L97" t="str">
            <v>TPHCM</v>
          </cell>
          <cell r="M97" t="str">
            <v>Kinh</v>
          </cell>
          <cell r="N97" t="str">
            <v xml:space="preserve">Việt Nam </v>
          </cell>
          <cell r="O97" t="str">
            <v>TPHCM</v>
          </cell>
          <cell r="P97" t="e">
            <v>#REF!</v>
          </cell>
          <cell r="Q97">
            <v>40302</v>
          </cell>
          <cell r="R97" t="str">
            <v>out</v>
          </cell>
          <cell r="S97">
            <v>0</v>
          </cell>
          <cell r="T97">
            <v>0</v>
          </cell>
          <cell r="U97" t="str">
            <v>công nhân</v>
          </cell>
          <cell r="V97" t="str">
            <v>chuyền 2</v>
          </cell>
          <cell r="W97" t="str">
            <v>C2</v>
          </cell>
          <cell r="X97">
            <v>0</v>
          </cell>
          <cell r="Y97">
            <v>0</v>
          </cell>
          <cell r="Z97">
            <v>0</v>
          </cell>
          <cell r="AA97">
            <v>40302</v>
          </cell>
          <cell r="AB97" t="str">
            <v>A088</v>
          </cell>
          <cell r="AE97" t="str">
            <v>A088</v>
          </cell>
          <cell r="AF97" t="str">
            <v xml:space="preserve">ĐỖ THANH SƠN </v>
          </cell>
        </row>
        <row r="98">
          <cell r="B98" t="str">
            <v>A089</v>
          </cell>
          <cell r="C98" t="str">
            <v>LÝ THỊ DIỄM MY</v>
          </cell>
          <cell r="D98" t="str">
            <v xml:space="preserve">Nữ </v>
          </cell>
          <cell r="E98" t="str">
            <v>1993</v>
          </cell>
          <cell r="F98" t="str">
            <v xml:space="preserve">Sóc Trăng </v>
          </cell>
          <cell r="G98" t="str">
            <v>366015700</v>
          </cell>
          <cell r="H98">
            <v>40270</v>
          </cell>
          <cell r="I98" t="str">
            <v>Sóc Trăng</v>
          </cell>
          <cell r="J98" t="str">
            <v>9/12</v>
          </cell>
          <cell r="K98" t="str">
            <v>Ấp Thạnh Hòa, Gia Hòa 2, Mỹ Xuyên, Sóc Trăng</v>
          </cell>
          <cell r="L98" t="str">
            <v>Sóc Trăng</v>
          </cell>
          <cell r="M98" t="str">
            <v>Kinh</v>
          </cell>
          <cell r="N98" t="str">
            <v xml:space="preserve">Việt Nam </v>
          </cell>
          <cell r="O98" t="str">
            <v>Sóc Trăng</v>
          </cell>
          <cell r="P98" t="e">
            <v>#REF!</v>
          </cell>
          <cell r="Q98">
            <v>40302</v>
          </cell>
          <cell r="R98">
            <v>0</v>
          </cell>
          <cell r="S98">
            <v>0</v>
          </cell>
          <cell r="T98">
            <v>0</v>
          </cell>
          <cell r="U98" t="str">
            <v>công nhân</v>
          </cell>
          <cell r="V98" t="str">
            <v>Chuyền 3</v>
          </cell>
          <cell r="W98" t="str">
            <v>C3</v>
          </cell>
          <cell r="X98">
            <v>0</v>
          </cell>
          <cell r="Y98" t="str">
            <v>Trần Thị Dẹn</v>
          </cell>
          <cell r="Z98">
            <v>0</v>
          </cell>
          <cell r="AA98">
            <v>40302</v>
          </cell>
          <cell r="AB98" t="str">
            <v>A089</v>
          </cell>
          <cell r="AE98" t="str">
            <v>A089</v>
          </cell>
          <cell r="AF98" t="str">
            <v>LÝ THỊ DIỄM MY</v>
          </cell>
        </row>
        <row r="99">
          <cell r="B99" t="str">
            <v>A090</v>
          </cell>
          <cell r="C99" t="str">
            <v>THỊ MỸ THO</v>
          </cell>
          <cell r="D99" t="str">
            <v xml:space="preserve">Nữ </v>
          </cell>
          <cell r="E99">
            <v>32670</v>
          </cell>
          <cell r="F99" t="str">
            <v xml:space="preserve">Giồng Riềng, Kiên Giang </v>
          </cell>
          <cell r="G99" t="str">
            <v>371282365</v>
          </cell>
          <cell r="H99" t="str">
            <v>02/03/2005</v>
          </cell>
          <cell r="I99" t="str">
            <v xml:space="preserve">Kiên Giang </v>
          </cell>
          <cell r="J99" t="str">
            <v>9/12</v>
          </cell>
          <cell r="K99" t="str">
            <v xml:space="preserve">Ấp Ngã Con, Long Thạnh, Giồng Riềng, Kiên Giang </v>
          </cell>
          <cell r="L99" t="str">
            <v>KG</v>
          </cell>
          <cell r="M99" t="str">
            <v>Khơme</v>
          </cell>
          <cell r="N99" t="str">
            <v xml:space="preserve">Việt Nam </v>
          </cell>
          <cell r="O99" t="str">
            <v>Kiêng Giang</v>
          </cell>
          <cell r="P99" t="e">
            <v>#REF!</v>
          </cell>
          <cell r="Q99">
            <v>40303</v>
          </cell>
          <cell r="R99" t="str">
            <v>TS</v>
          </cell>
          <cell r="S99">
            <v>0</v>
          </cell>
          <cell r="T99">
            <v>0</v>
          </cell>
          <cell r="U99" t="str">
            <v>công nhân</v>
          </cell>
          <cell r="V99" t="str">
            <v>chuyền 2</v>
          </cell>
          <cell r="W99" t="str">
            <v>C2</v>
          </cell>
          <cell r="X99">
            <v>0</v>
          </cell>
          <cell r="Y99">
            <v>0</v>
          </cell>
          <cell r="Z99">
            <v>0</v>
          </cell>
          <cell r="AA99">
            <v>40303</v>
          </cell>
          <cell r="AB99" t="str">
            <v>A090</v>
          </cell>
          <cell r="AE99" t="str">
            <v>A090</v>
          </cell>
          <cell r="AF99" t="str">
            <v>THỊ MỸ THO</v>
          </cell>
        </row>
        <row r="100">
          <cell r="B100" t="str">
            <v>A091</v>
          </cell>
          <cell r="C100" t="str">
            <v xml:space="preserve">ĐỖ MINH LỢI </v>
          </cell>
          <cell r="D100" t="str">
            <v xml:space="preserve">Nam </v>
          </cell>
          <cell r="E100">
            <v>30467</v>
          </cell>
          <cell r="F100" t="str">
            <v>TPHCM</v>
          </cell>
          <cell r="G100" t="str">
            <v>023398517</v>
          </cell>
          <cell r="H100" t="str">
            <v>16/08/2000</v>
          </cell>
          <cell r="I100" t="str">
            <v>TPHCM</v>
          </cell>
          <cell r="J100" t="str">
            <v>11/12</v>
          </cell>
          <cell r="K100" t="str">
            <v>Tổ 3, Ấp An Đông, An Thới Đông, Cần Giờ, TPHCM</v>
          </cell>
          <cell r="L100" t="str">
            <v>TPHCM</v>
          </cell>
          <cell r="M100" t="str">
            <v>Kinh</v>
          </cell>
          <cell r="N100" t="str">
            <v xml:space="preserve">Việt Nam </v>
          </cell>
          <cell r="O100" t="str">
            <v>TPHCM</v>
          </cell>
          <cell r="P100" t="e">
            <v>#REF!</v>
          </cell>
          <cell r="Q100">
            <v>40306</v>
          </cell>
          <cell r="R100" t="str">
            <v>out</v>
          </cell>
          <cell r="S100">
            <v>0</v>
          </cell>
          <cell r="T100">
            <v>0</v>
          </cell>
          <cell r="U100" t="str">
            <v>công nhân</v>
          </cell>
          <cell r="V100" t="str">
            <v>Chuyền 1</v>
          </cell>
          <cell r="W100" t="str">
            <v>C1</v>
          </cell>
          <cell r="X100">
            <v>0</v>
          </cell>
          <cell r="Y100">
            <v>0</v>
          </cell>
          <cell r="Z100">
            <v>0</v>
          </cell>
          <cell r="AA100">
            <v>40306</v>
          </cell>
          <cell r="AB100" t="str">
            <v>A091</v>
          </cell>
          <cell r="AE100" t="str">
            <v>A091</v>
          </cell>
          <cell r="AF100" t="str">
            <v xml:space="preserve">ĐỖ MINH LỢI </v>
          </cell>
        </row>
        <row r="101">
          <cell r="B101" t="str">
            <v>A092</v>
          </cell>
          <cell r="C101" t="str">
            <v>PHAN VĂN CƯƠNG</v>
          </cell>
          <cell r="D101" t="str">
            <v xml:space="preserve">Nam </v>
          </cell>
          <cell r="E101">
            <v>32710</v>
          </cell>
          <cell r="F101" t="str">
            <v>TPHCM</v>
          </cell>
          <cell r="G101" t="str">
            <v>024194749</v>
          </cell>
          <cell r="H101">
            <v>38042</v>
          </cell>
          <cell r="I101" t="str">
            <v>TPHCM</v>
          </cell>
          <cell r="J101" t="str">
            <v>9/12</v>
          </cell>
          <cell r="K101" t="str">
            <v>10/5 Ấp 2, Phú Xuân, Nhà Bè, TPHCM</v>
          </cell>
          <cell r="L101" t="str">
            <v>TPHCM</v>
          </cell>
          <cell r="M101" t="str">
            <v>Kinh</v>
          </cell>
          <cell r="N101" t="str">
            <v xml:space="preserve">Việt Nam </v>
          </cell>
          <cell r="O101" t="str">
            <v>TPHCM</v>
          </cell>
          <cell r="P101" t="e">
            <v>#REF!</v>
          </cell>
          <cell r="Q101">
            <v>40312</v>
          </cell>
          <cell r="R101" t="str">
            <v>out</v>
          </cell>
          <cell r="S101">
            <v>0</v>
          </cell>
          <cell r="T101">
            <v>0</v>
          </cell>
          <cell r="U101" t="str">
            <v>công nhân</v>
          </cell>
          <cell r="V101" t="str">
            <v xml:space="preserve">Cơ điện </v>
          </cell>
          <cell r="W101" t="str">
            <v>CD</v>
          </cell>
          <cell r="X101">
            <v>0</v>
          </cell>
          <cell r="Y101">
            <v>0</v>
          </cell>
          <cell r="Z101">
            <v>0</v>
          </cell>
          <cell r="AA101">
            <v>40312</v>
          </cell>
          <cell r="AB101" t="str">
            <v>A092</v>
          </cell>
          <cell r="AE101" t="str">
            <v>A092</v>
          </cell>
          <cell r="AF101" t="str">
            <v>PHAN VĂN CƯƠNG</v>
          </cell>
        </row>
        <row r="102">
          <cell r="B102" t="str">
            <v>A093</v>
          </cell>
          <cell r="C102" t="str">
            <v xml:space="preserve">TRẦN VĂN ĐÔNG </v>
          </cell>
          <cell r="D102" t="str">
            <v xml:space="preserve">Nam </v>
          </cell>
          <cell r="E102">
            <v>29450</v>
          </cell>
          <cell r="F102" t="str">
            <v>TPHCM</v>
          </cell>
          <cell r="G102" t="str">
            <v>023295102</v>
          </cell>
          <cell r="H102">
            <v>35458</v>
          </cell>
          <cell r="I102" t="str">
            <v>TPHCM</v>
          </cell>
          <cell r="J102" t="str">
            <v>9/12</v>
          </cell>
          <cell r="K102" t="str">
            <v>10/5 Ấp 2, Phú Xuân, Nhà Bè, TPHCM</v>
          </cell>
          <cell r="L102" t="str">
            <v>TPHCM</v>
          </cell>
          <cell r="M102" t="str">
            <v>Kinh</v>
          </cell>
          <cell r="N102" t="str">
            <v xml:space="preserve">Việt Nam </v>
          </cell>
          <cell r="O102" t="str">
            <v>TPHCM</v>
          </cell>
          <cell r="P102" t="e">
            <v>#REF!</v>
          </cell>
          <cell r="Q102">
            <v>40312</v>
          </cell>
          <cell r="R102">
            <v>0</v>
          </cell>
          <cell r="S102">
            <v>0</v>
          </cell>
          <cell r="T102">
            <v>0</v>
          </cell>
          <cell r="U102" t="str">
            <v>công nhân</v>
          </cell>
          <cell r="V102" t="str">
            <v>Gá</v>
          </cell>
          <cell r="W102" t="str">
            <v>GA</v>
          </cell>
          <cell r="X102">
            <v>0</v>
          </cell>
          <cell r="Y102">
            <v>0</v>
          </cell>
          <cell r="Z102">
            <v>0</v>
          </cell>
          <cell r="AA102">
            <v>40312</v>
          </cell>
          <cell r="AB102" t="str">
            <v>A093</v>
          </cell>
          <cell r="AE102" t="str">
            <v>A093</v>
          </cell>
          <cell r="AF102" t="str">
            <v xml:space="preserve">TRẦN VĂN ĐÔNG </v>
          </cell>
        </row>
        <row r="103">
          <cell r="B103" t="str">
            <v>A094</v>
          </cell>
          <cell r="C103" t="str">
            <v>TRẦN THANH TRỰC</v>
          </cell>
          <cell r="D103" t="str">
            <v xml:space="preserve">Nam </v>
          </cell>
          <cell r="E103">
            <v>31791</v>
          </cell>
          <cell r="F103" t="str">
            <v xml:space="preserve">Bình Phước </v>
          </cell>
          <cell r="G103" t="str">
            <v>285379832</v>
          </cell>
          <cell r="H103" t="str">
            <v>11/08/2008</v>
          </cell>
          <cell r="I103" t="str">
            <v xml:space="preserve">Bình Phước </v>
          </cell>
          <cell r="J103" t="str">
            <v>10/12</v>
          </cell>
          <cell r="K103" t="str">
            <v>Số 41 Đường ĐT 756, Minh Lập, Chơn Thành, Bình Phước</v>
          </cell>
          <cell r="L103" t="str">
            <v>Bình Phước</v>
          </cell>
          <cell r="M103" t="str">
            <v>Kinh</v>
          </cell>
          <cell r="N103" t="str">
            <v xml:space="preserve">Việt Nam </v>
          </cell>
          <cell r="O103" t="str">
            <v>Hà Nội</v>
          </cell>
          <cell r="P103" t="e">
            <v>#REF!</v>
          </cell>
          <cell r="Q103">
            <v>40319</v>
          </cell>
          <cell r="R103">
            <v>0</v>
          </cell>
          <cell r="S103" t="str">
            <v>Thợ bậc 3/7</v>
          </cell>
          <cell r="T103" t="str">
            <v>Điện công nghiệp</v>
          </cell>
          <cell r="U103" t="str">
            <v>công nhân</v>
          </cell>
          <cell r="V103" t="str">
            <v xml:space="preserve">Cơ điện </v>
          </cell>
          <cell r="W103" t="str">
            <v>CĐ</v>
          </cell>
          <cell r="X103">
            <v>0</v>
          </cell>
          <cell r="Y103">
            <v>0</v>
          </cell>
          <cell r="Z103">
            <v>0</v>
          </cell>
          <cell r="AA103">
            <v>40319</v>
          </cell>
          <cell r="AB103" t="str">
            <v>A094</v>
          </cell>
          <cell r="AE103" t="str">
            <v>A094</v>
          </cell>
          <cell r="AF103" t="str">
            <v>TRẦN THANH TRỰC</v>
          </cell>
        </row>
        <row r="104">
          <cell r="B104" t="str">
            <v>A095</v>
          </cell>
          <cell r="C104" t="str">
            <v xml:space="preserve">NGUYỄN VĂN QUANG </v>
          </cell>
          <cell r="D104" t="str">
            <v xml:space="preserve">Nam </v>
          </cell>
          <cell r="E104">
            <v>33582</v>
          </cell>
          <cell r="F104" t="str">
            <v>Yên Mô, Ninh Bình</v>
          </cell>
          <cell r="G104" t="str">
            <v>164439427</v>
          </cell>
          <cell r="H104">
            <v>39252</v>
          </cell>
          <cell r="I104" t="str">
            <v>Ninh Bình</v>
          </cell>
          <cell r="J104">
            <v>0</v>
          </cell>
          <cell r="K104" t="str">
            <v xml:space="preserve">Xóm 5, Thôn Tịch Chân, Khánh Thượng, Yên Mô, Ninh Bình </v>
          </cell>
          <cell r="L104" t="str">
            <v>NB</v>
          </cell>
          <cell r="M104" t="str">
            <v>Kinh</v>
          </cell>
          <cell r="N104" t="str">
            <v xml:space="preserve">Việt Nam </v>
          </cell>
          <cell r="O104" t="str">
            <v>Ninh Bình</v>
          </cell>
          <cell r="P104" t="e">
            <v>#REF!</v>
          </cell>
          <cell r="Q104">
            <v>40329</v>
          </cell>
          <cell r="R104">
            <v>40519</v>
          </cell>
          <cell r="S104">
            <v>0</v>
          </cell>
          <cell r="T104">
            <v>0</v>
          </cell>
          <cell r="U104" t="str">
            <v>công nhân</v>
          </cell>
          <cell r="V104" t="str">
            <v>Chuyền 3</v>
          </cell>
          <cell r="W104" t="str">
            <v>C3</v>
          </cell>
          <cell r="X104">
            <v>0</v>
          </cell>
          <cell r="Y104">
            <v>0</v>
          </cell>
          <cell r="Z104">
            <v>0</v>
          </cell>
          <cell r="AA104">
            <v>40329</v>
          </cell>
          <cell r="AB104" t="str">
            <v>A095</v>
          </cell>
          <cell r="AE104" t="str">
            <v>A095</v>
          </cell>
          <cell r="AF104" t="str">
            <v xml:space="preserve">NGUYỄN VĂN QUANG </v>
          </cell>
        </row>
        <row r="105">
          <cell r="B105" t="str">
            <v>A096</v>
          </cell>
          <cell r="C105" t="str">
            <v>TỪ THỊ TUYẾT MAI</v>
          </cell>
          <cell r="D105" t="str">
            <v xml:space="preserve">Nữ </v>
          </cell>
          <cell r="E105">
            <v>31032</v>
          </cell>
          <cell r="F105" t="str">
            <v>TPHCM</v>
          </cell>
          <cell r="G105" t="str">
            <v>023755945</v>
          </cell>
          <cell r="H105" t="str">
            <v>10/04/2010</v>
          </cell>
          <cell r="I105" t="str">
            <v>TPHCM</v>
          </cell>
          <cell r="J105" t="str">
            <v>10/12</v>
          </cell>
          <cell r="K105" t="str">
            <v>296/13 Ấp 3, Hiệp Phước, Nhà Bè, TPHCM</v>
          </cell>
          <cell r="L105" t="str">
            <v>TPHCM</v>
          </cell>
          <cell r="M105" t="str">
            <v>Kinh</v>
          </cell>
          <cell r="N105" t="str">
            <v xml:space="preserve">Việt Nam </v>
          </cell>
          <cell r="O105" t="str">
            <v>TPHCM</v>
          </cell>
          <cell r="P105" t="e">
            <v>#REF!</v>
          </cell>
          <cell r="Q105">
            <v>40330</v>
          </cell>
          <cell r="R105">
            <v>40545</v>
          </cell>
          <cell r="S105">
            <v>0</v>
          </cell>
          <cell r="T105">
            <v>0</v>
          </cell>
          <cell r="U105" t="str">
            <v>công nhân</v>
          </cell>
          <cell r="V105" t="str">
            <v>QC</v>
          </cell>
          <cell r="W105" t="str">
            <v>QC</v>
          </cell>
          <cell r="X105" t="str">
            <v>0906.388102</v>
          </cell>
          <cell r="Y105">
            <v>0</v>
          </cell>
          <cell r="Z105">
            <v>0</v>
          </cell>
          <cell r="AA105">
            <v>40330</v>
          </cell>
          <cell r="AB105" t="str">
            <v>A096</v>
          </cell>
          <cell r="AE105" t="str">
            <v>A096</v>
          </cell>
          <cell r="AF105" t="str">
            <v>TỪ THỊ TUYẾT MAI</v>
          </cell>
        </row>
        <row r="106">
          <cell r="B106" t="str">
            <v>A097</v>
          </cell>
          <cell r="C106" t="str">
            <v>LÊ PHƯỚC THÀNH</v>
          </cell>
          <cell r="D106" t="str">
            <v xml:space="preserve">Nam </v>
          </cell>
          <cell r="E106">
            <v>33428</v>
          </cell>
          <cell r="F106" t="str">
            <v>TPHCM</v>
          </cell>
          <cell r="G106" t="str">
            <v>024439489</v>
          </cell>
          <cell r="H106">
            <v>38897</v>
          </cell>
          <cell r="I106" t="str">
            <v>TPHCM</v>
          </cell>
          <cell r="J106" t="str">
            <v>6/12</v>
          </cell>
          <cell r="K106" t="str">
            <v>22/3A Ấp 1, Phú Xuân, Nhà Bè, TPHCM</v>
          </cell>
          <cell r="L106" t="str">
            <v>TPHCM</v>
          </cell>
          <cell r="M106" t="str">
            <v>Kinh</v>
          </cell>
          <cell r="N106" t="str">
            <v xml:space="preserve">Việt Nam </v>
          </cell>
          <cell r="O106" t="str">
            <v>Long An</v>
          </cell>
          <cell r="P106" t="e">
            <v>#REF!</v>
          </cell>
          <cell r="Q106">
            <v>40334</v>
          </cell>
          <cell r="R106">
            <v>0</v>
          </cell>
          <cell r="S106">
            <v>0</v>
          </cell>
          <cell r="T106">
            <v>0</v>
          </cell>
          <cell r="U106" t="str">
            <v>công nhân</v>
          </cell>
          <cell r="V106" t="str">
            <v>Chuyền 3</v>
          </cell>
          <cell r="W106" t="str">
            <v>C3</v>
          </cell>
          <cell r="X106">
            <v>0</v>
          </cell>
          <cell r="Y106">
            <v>0</v>
          </cell>
          <cell r="Z106">
            <v>0</v>
          </cell>
          <cell r="AA106">
            <v>40334</v>
          </cell>
          <cell r="AB106" t="str">
            <v>A097</v>
          </cell>
          <cell r="AE106" t="str">
            <v>A097</v>
          </cell>
          <cell r="AF106" t="str">
            <v>LÊ PHƯỚC THÀNH</v>
          </cell>
        </row>
        <row r="107">
          <cell r="B107" t="str">
            <v>A098</v>
          </cell>
          <cell r="C107" t="str">
            <v>TRƯƠNG HOÀN ANH</v>
          </cell>
          <cell r="D107" t="str">
            <v xml:space="preserve">Nam </v>
          </cell>
          <cell r="E107">
            <v>33353</v>
          </cell>
          <cell r="F107" t="str">
            <v>Bến Tre</v>
          </cell>
          <cell r="G107" t="str">
            <v>321435239</v>
          </cell>
          <cell r="H107">
            <v>39315</v>
          </cell>
          <cell r="I107" t="str">
            <v>Bến Tre</v>
          </cell>
          <cell r="J107" t="str">
            <v>10/12</v>
          </cell>
          <cell r="K107" t="str">
            <v>Đông Kinh, Vĩnh Hòa, Chợ Lách, Bến Tre</v>
          </cell>
          <cell r="L107" t="str">
            <v>BTR</v>
          </cell>
          <cell r="M107" t="str">
            <v>Kinh</v>
          </cell>
          <cell r="N107" t="str">
            <v xml:space="preserve">Việt Nam </v>
          </cell>
          <cell r="O107" t="str">
            <v>Bến Tre</v>
          </cell>
          <cell r="P107" t="e">
            <v>#REF!</v>
          </cell>
          <cell r="Q107">
            <v>40336</v>
          </cell>
          <cell r="R107" t="str">
            <v>out</v>
          </cell>
          <cell r="S107">
            <v>0</v>
          </cell>
          <cell r="T107">
            <v>0</v>
          </cell>
          <cell r="U107" t="str">
            <v>công nhân</v>
          </cell>
          <cell r="V107" t="str">
            <v xml:space="preserve">Cơ điện </v>
          </cell>
          <cell r="W107" t="str">
            <v>KT</v>
          </cell>
          <cell r="X107">
            <v>0</v>
          </cell>
          <cell r="Y107">
            <v>0</v>
          </cell>
          <cell r="Z107">
            <v>0</v>
          </cell>
          <cell r="AA107">
            <v>40336</v>
          </cell>
          <cell r="AB107" t="str">
            <v>A098</v>
          </cell>
          <cell r="AE107" t="str">
            <v>A098</v>
          </cell>
          <cell r="AF107" t="str">
            <v>TRƯƠNG HOÀN ANH</v>
          </cell>
        </row>
        <row r="108">
          <cell r="B108" t="str">
            <v>A099</v>
          </cell>
          <cell r="C108" t="str">
            <v>DƯƠNG THỊ NGỌC HIỀN</v>
          </cell>
          <cell r="D108" t="str">
            <v xml:space="preserve">Nữ </v>
          </cell>
          <cell r="E108">
            <v>24586</v>
          </cell>
          <cell r="F108" t="str">
            <v>TPHCM</v>
          </cell>
          <cell r="G108" t="str">
            <v>021148611</v>
          </cell>
          <cell r="H108">
            <v>30848</v>
          </cell>
          <cell r="I108" t="str">
            <v>TPHCM</v>
          </cell>
          <cell r="J108" t="str">
            <v>4/12</v>
          </cell>
          <cell r="K108" t="str">
            <v>347 Ấp 2, Long Thới, Nhà Bè, TPHCM</v>
          </cell>
          <cell r="L108" t="str">
            <v>TPHCM</v>
          </cell>
          <cell r="M108" t="str">
            <v>Kinh</v>
          </cell>
          <cell r="N108" t="str">
            <v xml:space="preserve">Việt Nam </v>
          </cell>
          <cell r="O108" t="str">
            <v>TPHCM</v>
          </cell>
          <cell r="P108" t="e">
            <v>#REF!</v>
          </cell>
          <cell r="Q108">
            <v>40343</v>
          </cell>
          <cell r="R108">
            <v>0</v>
          </cell>
          <cell r="S108">
            <v>0</v>
          </cell>
          <cell r="T108">
            <v>0</v>
          </cell>
          <cell r="U108" t="str">
            <v xml:space="preserve">Tạp vụ </v>
          </cell>
          <cell r="V108" t="str">
            <v>tạp vụ</v>
          </cell>
          <cell r="W108" t="str">
            <v>TV</v>
          </cell>
          <cell r="X108">
            <v>0</v>
          </cell>
          <cell r="Y108">
            <v>0</v>
          </cell>
          <cell r="Z108">
            <v>0</v>
          </cell>
          <cell r="AA108">
            <v>40343</v>
          </cell>
          <cell r="AB108" t="str">
            <v>A099</v>
          </cell>
          <cell r="AE108" t="str">
            <v>A099</v>
          </cell>
          <cell r="AF108" t="str">
            <v>DƯƠNG THỊ NGỌC HIỀN</v>
          </cell>
        </row>
        <row r="109">
          <cell r="B109" t="str">
            <v>A100</v>
          </cell>
          <cell r="C109" t="str">
            <v xml:space="preserve">NGUYỄN MINH HIỂN </v>
          </cell>
          <cell r="D109" t="str">
            <v xml:space="preserve">Nam </v>
          </cell>
          <cell r="E109" t="str">
            <v>1982</v>
          </cell>
          <cell r="F109" t="str">
            <v>An Giang</v>
          </cell>
          <cell r="G109" t="str">
            <v>351425275</v>
          </cell>
          <cell r="H109">
            <v>39948</v>
          </cell>
          <cell r="I109" t="str">
            <v>An Giang</v>
          </cell>
          <cell r="J109" t="str">
            <v>11/12</v>
          </cell>
          <cell r="K109" t="str">
            <v xml:space="preserve">Bình Thiện, Bình Thủy, Châu Phú, An Giang </v>
          </cell>
          <cell r="L109" t="str">
            <v>AG</v>
          </cell>
          <cell r="M109" t="str">
            <v>Kinh</v>
          </cell>
          <cell r="N109" t="str">
            <v xml:space="preserve">Việt Nam </v>
          </cell>
          <cell r="O109" t="str">
            <v>An Giang</v>
          </cell>
          <cell r="P109" t="e">
            <v>#REF!</v>
          </cell>
          <cell r="Q109">
            <v>40352</v>
          </cell>
          <cell r="R109">
            <v>40575</v>
          </cell>
          <cell r="S109">
            <v>0</v>
          </cell>
          <cell r="T109">
            <v>0</v>
          </cell>
          <cell r="U109" t="str">
            <v>công nhân</v>
          </cell>
          <cell r="V109" t="str">
            <v xml:space="preserve">Cơ điện </v>
          </cell>
          <cell r="W109" t="str">
            <v>CD</v>
          </cell>
          <cell r="X109">
            <v>0</v>
          </cell>
          <cell r="Y109">
            <v>0</v>
          </cell>
          <cell r="Z109">
            <v>0</v>
          </cell>
          <cell r="AA109">
            <v>40352</v>
          </cell>
          <cell r="AB109" t="str">
            <v>A100</v>
          </cell>
          <cell r="AE109" t="str">
            <v>A100</v>
          </cell>
          <cell r="AF109" t="str">
            <v xml:space="preserve">NGUYỄN MINH HIỂN </v>
          </cell>
        </row>
        <row r="110">
          <cell r="B110" t="str">
            <v>A101</v>
          </cell>
          <cell r="C110" t="str">
            <v>PHẠM THANH TÚ</v>
          </cell>
          <cell r="D110" t="str">
            <v xml:space="preserve">Nam </v>
          </cell>
          <cell r="E110">
            <v>32735</v>
          </cell>
          <cell r="F110" t="str">
            <v>TPHCM</v>
          </cell>
          <cell r="G110" t="str">
            <v>024357577</v>
          </cell>
          <cell r="H110">
            <v>38604</v>
          </cell>
          <cell r="I110" t="str">
            <v>TPHCM</v>
          </cell>
          <cell r="J110" t="str">
            <v>10/12</v>
          </cell>
          <cell r="K110" t="str">
            <v>Lý Hòa Hiệp, Lý Nhơn, Cần Giờ, TPHCM</v>
          </cell>
          <cell r="L110" t="str">
            <v>TPHCM</v>
          </cell>
          <cell r="M110" t="str">
            <v>Kinh</v>
          </cell>
          <cell r="N110" t="str">
            <v xml:space="preserve">Việt Nam </v>
          </cell>
          <cell r="O110" t="str">
            <v>Long An</v>
          </cell>
          <cell r="P110" t="e">
            <v>#REF!</v>
          </cell>
          <cell r="Q110">
            <v>40353</v>
          </cell>
          <cell r="R110">
            <v>40575</v>
          </cell>
          <cell r="S110">
            <v>0</v>
          </cell>
          <cell r="T110">
            <v>0</v>
          </cell>
          <cell r="U110" t="str">
            <v>công nhân</v>
          </cell>
          <cell r="V110" t="str">
            <v>Chuyền 3</v>
          </cell>
          <cell r="W110" t="str">
            <v>C3</v>
          </cell>
          <cell r="X110">
            <v>0</v>
          </cell>
          <cell r="Y110">
            <v>0</v>
          </cell>
          <cell r="Z110">
            <v>0</v>
          </cell>
          <cell r="AA110">
            <v>40353</v>
          </cell>
          <cell r="AB110" t="str">
            <v>A101</v>
          </cell>
          <cell r="AE110" t="str">
            <v>A101</v>
          </cell>
          <cell r="AF110" t="str">
            <v>PHẠM THANH TÚ</v>
          </cell>
        </row>
        <row r="111">
          <cell r="B111" t="str">
            <v>A102</v>
          </cell>
          <cell r="C111" t="str">
            <v xml:space="preserve">MAI THỊ THÙY LIÊN </v>
          </cell>
          <cell r="D111" t="str">
            <v xml:space="preserve">Nữ </v>
          </cell>
          <cell r="E111">
            <v>33406</v>
          </cell>
          <cell r="F111" t="str">
            <v>Bến Tre</v>
          </cell>
          <cell r="G111" t="str">
            <v>321453802</v>
          </cell>
          <cell r="H111">
            <v>39589</v>
          </cell>
          <cell r="I111" t="str">
            <v>Bến Tre</v>
          </cell>
          <cell r="J111" t="str">
            <v>10/12</v>
          </cell>
          <cell r="K111" t="str">
            <v>Đông Kinh, Vĩnh Hòa, Chợ Lách, Bến Tre</v>
          </cell>
          <cell r="L111" t="str">
            <v>BTR</v>
          </cell>
          <cell r="M111" t="str">
            <v>Kinh</v>
          </cell>
          <cell r="N111" t="str">
            <v xml:space="preserve">Việt Nam </v>
          </cell>
          <cell r="O111" t="str">
            <v>Bến Tre</v>
          </cell>
          <cell r="P111" t="e">
            <v>#REF!</v>
          </cell>
          <cell r="Q111">
            <v>40354</v>
          </cell>
          <cell r="R111">
            <v>40575</v>
          </cell>
          <cell r="S111">
            <v>0</v>
          </cell>
          <cell r="T111">
            <v>0</v>
          </cell>
          <cell r="U111" t="str">
            <v>công nhân</v>
          </cell>
          <cell r="V111" t="str">
            <v>QC</v>
          </cell>
          <cell r="W111" t="str">
            <v>QC</v>
          </cell>
          <cell r="X111">
            <v>0</v>
          </cell>
          <cell r="Y111">
            <v>0</v>
          </cell>
          <cell r="Z111">
            <v>0</v>
          </cell>
          <cell r="AA111">
            <v>40354</v>
          </cell>
          <cell r="AB111" t="str">
            <v>A102</v>
          </cell>
          <cell r="AE111" t="str">
            <v>A102</v>
          </cell>
          <cell r="AF111" t="str">
            <v xml:space="preserve">MAI THỊ THÙY LIÊN </v>
          </cell>
        </row>
        <row r="112">
          <cell r="B112" t="str">
            <v>A103</v>
          </cell>
          <cell r="C112" t="str">
            <v>NGUYỄN VĂN NHƠN</v>
          </cell>
          <cell r="D112" t="str">
            <v xml:space="preserve">Nam </v>
          </cell>
          <cell r="E112" t="str">
            <v>1959</v>
          </cell>
          <cell r="F112" t="str">
            <v>Thừa Thiên Huế</v>
          </cell>
          <cell r="G112" t="str">
            <v>261045669</v>
          </cell>
          <cell r="H112" t="str">
            <v>11/02/2003</v>
          </cell>
          <cell r="I112" t="str">
            <v xml:space="preserve">Bình Thuận </v>
          </cell>
          <cell r="J112" t="str">
            <v>10/12</v>
          </cell>
          <cell r="K112" t="str">
            <v xml:space="preserve">Thôn Cô Kiều, Xã Tân Thắng, Hàm Tân, Bình Thuận </v>
          </cell>
          <cell r="L112" t="str">
            <v>Bình Thuận</v>
          </cell>
          <cell r="M112" t="str">
            <v>Kinh</v>
          </cell>
          <cell r="N112" t="str">
            <v xml:space="preserve">Việt Nam </v>
          </cell>
          <cell r="O112" t="str">
            <v>Thừa Thiên-Huế</v>
          </cell>
          <cell r="P112" t="e">
            <v>#REF!</v>
          </cell>
          <cell r="Q112">
            <v>40362</v>
          </cell>
          <cell r="R112">
            <v>0</v>
          </cell>
          <cell r="S112">
            <v>0</v>
          </cell>
          <cell r="T112">
            <v>0</v>
          </cell>
          <cell r="U112" t="str">
            <v>Tổ trưởng</v>
          </cell>
          <cell r="V112" t="str">
            <v xml:space="preserve">Bảo vệ </v>
          </cell>
          <cell r="W112" t="str">
            <v>BV</v>
          </cell>
          <cell r="X112" t="str">
            <v>0167.3895216</v>
          </cell>
          <cell r="Y112">
            <v>0</v>
          </cell>
          <cell r="Z112">
            <v>0</v>
          </cell>
          <cell r="AA112">
            <v>40362</v>
          </cell>
          <cell r="AB112" t="str">
            <v>A103</v>
          </cell>
          <cell r="AE112" t="str">
            <v>A103</v>
          </cell>
          <cell r="AF112" t="str">
            <v>NGUYỄN VĂN NHƠN</v>
          </cell>
        </row>
        <row r="113">
          <cell r="B113" t="str">
            <v>A104</v>
          </cell>
          <cell r="C113" t="str">
            <v xml:space="preserve">Đỗ Hữu Phước </v>
          </cell>
          <cell r="D113" t="str">
            <v xml:space="preserve">Nam </v>
          </cell>
          <cell r="E113">
            <v>33518</v>
          </cell>
          <cell r="F113" t="str">
            <v>TPHCM</v>
          </cell>
          <cell r="G113" t="str">
            <v>024438171</v>
          </cell>
          <cell r="H113">
            <v>38651</v>
          </cell>
          <cell r="I113" t="str">
            <v>TPHCM</v>
          </cell>
          <cell r="J113" t="str">
            <v>9/12</v>
          </cell>
          <cell r="K113" t="str">
            <v>272 Ấp 2, Long Thới, Nhà Bè, TPHCM</v>
          </cell>
          <cell r="L113" t="str">
            <v>TPHCM</v>
          </cell>
          <cell r="M113" t="str">
            <v>Kinh</v>
          </cell>
          <cell r="N113" t="str">
            <v xml:space="preserve">Việt Nam </v>
          </cell>
          <cell r="O113" t="str">
            <v>TPHCM</v>
          </cell>
          <cell r="P113" t="e">
            <v>#REF!</v>
          </cell>
          <cell r="Q113">
            <v>40364</v>
          </cell>
          <cell r="R113" t="str">
            <v>out</v>
          </cell>
          <cell r="S113">
            <v>0</v>
          </cell>
          <cell r="T113">
            <v>0</v>
          </cell>
          <cell r="U113" t="str">
            <v>công nhân</v>
          </cell>
          <cell r="V113" t="str">
            <v>Chuyền 1</v>
          </cell>
          <cell r="W113" t="str">
            <v>C1</v>
          </cell>
          <cell r="X113">
            <v>0</v>
          </cell>
          <cell r="Y113">
            <v>0</v>
          </cell>
          <cell r="Z113">
            <v>0</v>
          </cell>
          <cell r="AA113">
            <v>40364</v>
          </cell>
          <cell r="AB113" t="str">
            <v>A104</v>
          </cell>
          <cell r="AE113" t="str">
            <v>A104</v>
          </cell>
          <cell r="AF113" t="str">
            <v xml:space="preserve">Đỗ Hữu Phước </v>
          </cell>
        </row>
        <row r="114">
          <cell r="B114" t="str">
            <v>A105</v>
          </cell>
          <cell r="C114" t="str">
            <v>TRẦN THỊ DIỆP</v>
          </cell>
          <cell r="D114" t="str">
            <v xml:space="preserve">Nữ </v>
          </cell>
          <cell r="E114" t="str">
            <v>1984</v>
          </cell>
          <cell r="F114" t="str">
            <v>Bạc Liêu</v>
          </cell>
          <cell r="G114" t="str">
            <v>385401471</v>
          </cell>
          <cell r="H114">
            <v>38631</v>
          </cell>
          <cell r="I114" t="str">
            <v xml:space="preserve">Bạc Liêu </v>
          </cell>
          <cell r="J114" t="str">
            <v>6/12</v>
          </cell>
          <cell r="K114" t="str">
            <v xml:space="preserve">Ấp Hoàng Quân 2, Hưng Thành, Vĩnh Lợi, Bạc Liêu </v>
          </cell>
          <cell r="L114" t="str">
            <v>Bạc Liêu</v>
          </cell>
          <cell r="M114" t="str">
            <v>Kinh</v>
          </cell>
          <cell r="N114" t="str">
            <v xml:space="preserve">Việt Nam </v>
          </cell>
          <cell r="O114" t="str">
            <v xml:space="preserve">Bạc Liêu </v>
          </cell>
          <cell r="P114" t="e">
            <v>#REF!</v>
          </cell>
          <cell r="Q114">
            <v>40366</v>
          </cell>
          <cell r="R114">
            <v>0</v>
          </cell>
          <cell r="S114">
            <v>0</v>
          </cell>
          <cell r="T114">
            <v>0</v>
          </cell>
          <cell r="U114" t="str">
            <v>công nhân</v>
          </cell>
          <cell r="V114" t="str">
            <v>Ép Nhựa</v>
          </cell>
          <cell r="W114" t="str">
            <v>EN</v>
          </cell>
          <cell r="X114">
            <v>0</v>
          </cell>
          <cell r="Y114">
            <v>0</v>
          </cell>
          <cell r="Z114">
            <v>0</v>
          </cell>
          <cell r="AA114">
            <v>40366</v>
          </cell>
          <cell r="AB114" t="str">
            <v>A105</v>
          </cell>
          <cell r="AE114" t="str">
            <v>A105</v>
          </cell>
          <cell r="AF114" t="str">
            <v>TRẦN THỊ DIỆP</v>
          </cell>
        </row>
        <row r="115">
          <cell r="B115" t="str">
            <v>A106</v>
          </cell>
          <cell r="C115" t="str">
            <v xml:space="preserve">VÕ VĂN HÙNG </v>
          </cell>
          <cell r="D115" t="str">
            <v xml:space="preserve">Nam </v>
          </cell>
          <cell r="E115">
            <v>28059</v>
          </cell>
          <cell r="F115" t="str">
            <v>TPHCM</v>
          </cell>
          <cell r="G115" t="str">
            <v>022882424</v>
          </cell>
          <cell r="H115">
            <v>38071</v>
          </cell>
          <cell r="I115" t="str">
            <v>TPHCM</v>
          </cell>
          <cell r="J115" t="str">
            <v>9/12</v>
          </cell>
          <cell r="K115" t="str">
            <v>116/42/5 Huỳnh Tấn Phát, TT Nhà Bè, Nhà Bè, TPHCM</v>
          </cell>
          <cell r="L115" t="str">
            <v>TPHCM</v>
          </cell>
          <cell r="M115" t="str">
            <v>Kinh</v>
          </cell>
          <cell r="N115" t="str">
            <v xml:space="preserve">Việt Nam </v>
          </cell>
          <cell r="O115" t="str">
            <v>TPHCM</v>
          </cell>
          <cell r="P115" t="e">
            <v>#REF!</v>
          </cell>
          <cell r="Q115">
            <v>40367</v>
          </cell>
          <cell r="R115">
            <v>40575</v>
          </cell>
          <cell r="S115">
            <v>0</v>
          </cell>
          <cell r="T115">
            <v>0</v>
          </cell>
          <cell r="U115" t="str">
            <v>công nhân</v>
          </cell>
          <cell r="V115" t="str">
            <v>Gá</v>
          </cell>
          <cell r="W115" t="str">
            <v>GA</v>
          </cell>
          <cell r="X115">
            <v>0</v>
          </cell>
          <cell r="Y115">
            <v>0</v>
          </cell>
          <cell r="Z115">
            <v>0</v>
          </cell>
          <cell r="AA115">
            <v>40367</v>
          </cell>
          <cell r="AB115" t="str">
            <v>A106</v>
          </cell>
          <cell r="AE115" t="str">
            <v>A106</v>
          </cell>
          <cell r="AF115" t="str">
            <v xml:space="preserve">VÕ VĂN HÙNG </v>
          </cell>
        </row>
        <row r="116">
          <cell r="B116" t="str">
            <v>A107</v>
          </cell>
          <cell r="C116" t="str">
            <v xml:space="preserve">NGUYỄN PHƯỚC LỘC </v>
          </cell>
          <cell r="D116" t="str">
            <v xml:space="preserve">Nam </v>
          </cell>
          <cell r="E116">
            <v>32384</v>
          </cell>
          <cell r="F116" t="str">
            <v>TPHCM</v>
          </cell>
          <cell r="G116" t="str">
            <v>024194283</v>
          </cell>
          <cell r="H116">
            <v>39542</v>
          </cell>
          <cell r="I116" t="str">
            <v>TPHCM</v>
          </cell>
          <cell r="J116" t="str">
            <v>10/12</v>
          </cell>
          <cell r="K116" t="str">
            <v>153/8 Ấp 1, Hiệp Phước, Nhà Bè, TPHCM</v>
          </cell>
          <cell r="L116" t="str">
            <v>TPHCM</v>
          </cell>
          <cell r="M116" t="str">
            <v>Kinh</v>
          </cell>
          <cell r="N116" t="str">
            <v xml:space="preserve">Việt Nam </v>
          </cell>
          <cell r="O116" t="str">
            <v>TPHCM</v>
          </cell>
          <cell r="P116" t="e">
            <v>#REF!</v>
          </cell>
          <cell r="Q116">
            <v>40373</v>
          </cell>
          <cell r="R116" t="str">
            <v>out</v>
          </cell>
          <cell r="S116">
            <v>0</v>
          </cell>
          <cell r="T116">
            <v>0</v>
          </cell>
          <cell r="U116" t="str">
            <v xml:space="preserve">Nhân viên </v>
          </cell>
          <cell r="V116" t="str">
            <v xml:space="preserve">Bảo vệ </v>
          </cell>
          <cell r="W116" t="str">
            <v>KH</v>
          </cell>
          <cell r="X116">
            <v>0</v>
          </cell>
          <cell r="Y116">
            <v>0</v>
          </cell>
          <cell r="Z116">
            <v>0</v>
          </cell>
          <cell r="AA116">
            <v>40373</v>
          </cell>
          <cell r="AB116" t="str">
            <v>A107</v>
          </cell>
          <cell r="AE116" t="str">
            <v>A107</v>
          </cell>
          <cell r="AF116" t="str">
            <v xml:space="preserve">NGUYỄN PHƯỚC LỘC </v>
          </cell>
        </row>
        <row r="117">
          <cell r="B117" t="str">
            <v>A108</v>
          </cell>
          <cell r="C117" t="str">
            <v>TĂNG THỊ THỦY</v>
          </cell>
          <cell r="D117" t="str">
            <v xml:space="preserve">Nữ </v>
          </cell>
          <cell r="E117">
            <v>33861</v>
          </cell>
          <cell r="F117" t="str">
            <v>Bến Tre</v>
          </cell>
          <cell r="G117" t="str">
            <v>321435528</v>
          </cell>
          <cell r="H117">
            <v>39316</v>
          </cell>
          <cell r="I117" t="str">
            <v>Bến Tre</v>
          </cell>
          <cell r="J117" t="str">
            <v>10/12</v>
          </cell>
          <cell r="K117" t="str">
            <v>Ấp Phú Bình, Phú Mỹ, Mỏ Cày Bắc, Bến Tre</v>
          </cell>
          <cell r="L117" t="str">
            <v>BTR</v>
          </cell>
          <cell r="M117" t="str">
            <v>Kinh</v>
          </cell>
          <cell r="N117" t="str">
            <v xml:space="preserve">Việt Nam </v>
          </cell>
          <cell r="O117" t="str">
            <v>Bến Tre</v>
          </cell>
          <cell r="P117" t="e">
            <v>#REF!</v>
          </cell>
          <cell r="Q117">
            <v>40374</v>
          </cell>
          <cell r="R117" t="str">
            <v>TS</v>
          </cell>
          <cell r="S117">
            <v>0</v>
          </cell>
          <cell r="T117">
            <v>0</v>
          </cell>
          <cell r="U117" t="str">
            <v>công nhân</v>
          </cell>
          <cell r="V117" t="str">
            <v>QC</v>
          </cell>
          <cell r="W117" t="str">
            <v>QC</v>
          </cell>
          <cell r="X117">
            <v>0</v>
          </cell>
          <cell r="Y117">
            <v>0</v>
          </cell>
          <cell r="Z117">
            <v>0</v>
          </cell>
          <cell r="AA117">
            <v>40374</v>
          </cell>
          <cell r="AB117" t="str">
            <v>A108</v>
          </cell>
          <cell r="AE117" t="str">
            <v>A108</v>
          </cell>
          <cell r="AF117" t="str">
            <v>TĂNG THỊ THỦY</v>
          </cell>
        </row>
        <row r="118">
          <cell r="B118" t="str">
            <v>A109</v>
          </cell>
          <cell r="C118" t="str">
            <v>PHẠM TẤN VŨ</v>
          </cell>
          <cell r="D118" t="str">
            <v xml:space="preserve">Nam </v>
          </cell>
          <cell r="E118">
            <v>34093</v>
          </cell>
          <cell r="F118" t="str">
            <v>TPHCM</v>
          </cell>
          <cell r="G118" t="str">
            <v>024896944</v>
          </cell>
          <cell r="H118">
            <v>39748</v>
          </cell>
          <cell r="I118" t="str">
            <v>TPHCM</v>
          </cell>
          <cell r="J118" t="str">
            <v>8/12</v>
          </cell>
          <cell r="K118" t="str">
            <v>61 Ấp 1, Long Thới, Nhà Bè, TPHCM</v>
          </cell>
          <cell r="L118" t="str">
            <v>TPHCM</v>
          </cell>
          <cell r="M118" t="str">
            <v>Kinh</v>
          </cell>
          <cell r="N118" t="str">
            <v xml:space="preserve">Việt Nam </v>
          </cell>
          <cell r="O118" t="str">
            <v>TPHCM</v>
          </cell>
          <cell r="P118" t="e">
            <v>#REF!</v>
          </cell>
          <cell r="Q118">
            <v>40376</v>
          </cell>
          <cell r="R118" t="str">
            <v>out</v>
          </cell>
          <cell r="S118">
            <v>0</v>
          </cell>
          <cell r="T118">
            <v>0</v>
          </cell>
          <cell r="U118" t="str">
            <v>công nhân</v>
          </cell>
          <cell r="V118" t="str">
            <v>chuyền 2</v>
          </cell>
          <cell r="W118" t="str">
            <v>C2</v>
          </cell>
          <cell r="X118">
            <v>0</v>
          </cell>
          <cell r="Y118">
            <v>0</v>
          </cell>
          <cell r="Z118">
            <v>0</v>
          </cell>
          <cell r="AA118">
            <v>40376</v>
          </cell>
          <cell r="AB118" t="str">
            <v>A109</v>
          </cell>
          <cell r="AE118" t="str">
            <v>A109</v>
          </cell>
          <cell r="AF118" t="str">
            <v>PHẠM TẤN VŨ</v>
          </cell>
        </row>
        <row r="119">
          <cell r="B119" t="str">
            <v>A110</v>
          </cell>
          <cell r="C119" t="str">
            <v>LÊ HOÀNG DŨNG</v>
          </cell>
          <cell r="D119" t="str">
            <v xml:space="preserve">Nam </v>
          </cell>
          <cell r="E119">
            <v>31656</v>
          </cell>
          <cell r="F119" t="str">
            <v>Tây Ninh</v>
          </cell>
          <cell r="G119" t="str">
            <v>290872967</v>
          </cell>
          <cell r="H119" t="str">
            <v>18/07/2006</v>
          </cell>
          <cell r="I119" t="str">
            <v>Tây Ninh</v>
          </cell>
          <cell r="J119" t="str">
            <v>Cao đẳng</v>
          </cell>
          <cell r="K119" t="str">
            <v>Thanh Sơn, Thanh Điền, Châu Thành, Tây Ninh</v>
          </cell>
          <cell r="L119" t="str">
            <v>TN</v>
          </cell>
          <cell r="M119" t="str">
            <v>Kinh</v>
          </cell>
          <cell r="N119" t="str">
            <v xml:space="preserve">Việt Nam </v>
          </cell>
          <cell r="O119" t="str">
            <v>Campuchia</v>
          </cell>
          <cell r="P119" t="e">
            <v>#REF!</v>
          </cell>
          <cell r="Q119">
            <v>40380</v>
          </cell>
          <cell r="R119">
            <v>41000</v>
          </cell>
          <cell r="S119" t="str">
            <v>Cử nhân Cao đẳng</v>
          </cell>
          <cell r="T119" t="str">
            <v>Công nghệ hóa học</v>
          </cell>
          <cell r="U119" t="str">
            <v xml:space="preserve">Kỹ thuật chuyền </v>
          </cell>
          <cell r="V119" t="str">
            <v>Chuyền 1</v>
          </cell>
          <cell r="W119" t="str">
            <v>C1</v>
          </cell>
          <cell r="X119">
            <v>0</v>
          </cell>
          <cell r="Y119">
            <v>0</v>
          </cell>
          <cell r="Z119">
            <v>0</v>
          </cell>
          <cell r="AA119">
            <v>40380</v>
          </cell>
          <cell r="AB119" t="str">
            <v>A110</v>
          </cell>
          <cell r="AE119" t="str">
            <v>A110</v>
          </cell>
          <cell r="AF119" t="str">
            <v>LÊ HOÀNG DŨNG</v>
          </cell>
        </row>
        <row r="120">
          <cell r="B120" t="str">
            <v>A111</v>
          </cell>
          <cell r="C120" t="str">
            <v>BÙI VĂN KIỆT</v>
          </cell>
          <cell r="D120" t="str">
            <v xml:space="preserve">Nam </v>
          </cell>
          <cell r="E120">
            <v>32270</v>
          </cell>
          <cell r="F120" t="str">
            <v>TPHCM</v>
          </cell>
          <cell r="G120" t="str">
            <v>024439822</v>
          </cell>
          <cell r="H120">
            <v>38972</v>
          </cell>
          <cell r="I120" t="str">
            <v>TPHCM</v>
          </cell>
          <cell r="J120" t="str">
            <v>9/12</v>
          </cell>
          <cell r="K120" t="str">
            <v>1415/14/63/22 Ấp 3, Hiệp Phước, Nhà Bè, TPHCM</v>
          </cell>
          <cell r="L120" t="str">
            <v>TPHCM</v>
          </cell>
          <cell r="M120" t="str">
            <v>Kinh</v>
          </cell>
          <cell r="N120" t="str">
            <v xml:space="preserve">Việt Nam </v>
          </cell>
          <cell r="O120" t="str">
            <v>TPHCM</v>
          </cell>
          <cell r="P120" t="e">
            <v>#REF!</v>
          </cell>
          <cell r="Q120">
            <v>40388</v>
          </cell>
          <cell r="R120" t="str">
            <v>out</v>
          </cell>
          <cell r="S120">
            <v>0</v>
          </cell>
          <cell r="T120">
            <v>0</v>
          </cell>
          <cell r="U120" t="str">
            <v>công nhân</v>
          </cell>
          <cell r="V120" t="str">
            <v>Chuyền 3</v>
          </cell>
          <cell r="W120" t="str">
            <v>C3</v>
          </cell>
          <cell r="X120">
            <v>0</v>
          </cell>
          <cell r="Y120">
            <v>0</v>
          </cell>
          <cell r="Z120">
            <v>0</v>
          </cell>
          <cell r="AA120">
            <v>40388</v>
          </cell>
          <cell r="AB120" t="str">
            <v>A111</v>
          </cell>
          <cell r="AE120" t="str">
            <v>A111</v>
          </cell>
          <cell r="AF120" t="str">
            <v>BÙI VĂN KIỆT</v>
          </cell>
        </row>
        <row r="121">
          <cell r="B121" t="str">
            <v>A112</v>
          </cell>
          <cell r="C121" t="str">
            <v>NGUYỄN VĂN HẬN</v>
          </cell>
          <cell r="D121" t="str">
            <v xml:space="preserve">Nam </v>
          </cell>
          <cell r="E121" t="str">
            <v>1992</v>
          </cell>
          <cell r="F121" t="str">
            <v xml:space="preserve">Quảng Trị </v>
          </cell>
          <cell r="G121" t="str">
            <v>261232940</v>
          </cell>
          <cell r="H121">
            <v>39329</v>
          </cell>
          <cell r="I121" t="str">
            <v xml:space="preserve">Bình Thuận </v>
          </cell>
          <cell r="J121" t="str">
            <v>7/12</v>
          </cell>
          <cell r="K121" t="str">
            <v>Thôn Cô Kiều, Tân Thắng, Hàm Tân, Bình Thuận</v>
          </cell>
          <cell r="L121" t="str">
            <v>Bình Thuận</v>
          </cell>
          <cell r="M121" t="str">
            <v>Kinh</v>
          </cell>
          <cell r="N121" t="str">
            <v xml:space="preserve">Việt Nam </v>
          </cell>
          <cell r="O121" t="str">
            <v xml:space="preserve">Quảng Trị </v>
          </cell>
          <cell r="P121" t="e">
            <v>#REF!</v>
          </cell>
          <cell r="Q121">
            <v>40388</v>
          </cell>
          <cell r="R121">
            <v>0</v>
          </cell>
          <cell r="S121">
            <v>0</v>
          </cell>
          <cell r="T121">
            <v>0</v>
          </cell>
          <cell r="U121" t="str">
            <v xml:space="preserve">Bảo vệ </v>
          </cell>
          <cell r="V121" t="str">
            <v xml:space="preserve">Bảo vệ </v>
          </cell>
          <cell r="W121" t="str">
            <v>BV</v>
          </cell>
          <cell r="X121" t="str">
            <v>0984.844165</v>
          </cell>
          <cell r="Y121">
            <v>0</v>
          </cell>
          <cell r="Z121">
            <v>0</v>
          </cell>
          <cell r="AA121">
            <v>40388</v>
          </cell>
          <cell r="AB121" t="str">
            <v>A112</v>
          </cell>
          <cell r="AE121" t="str">
            <v>A112</v>
          </cell>
          <cell r="AF121" t="str">
            <v>NGUYỄN VĂN HẬN</v>
          </cell>
        </row>
        <row r="122">
          <cell r="B122" t="str">
            <v>A113</v>
          </cell>
          <cell r="C122" t="str">
            <v>BÙI VĂN VŨ</v>
          </cell>
          <cell r="D122" t="str">
            <v xml:space="preserve">Nam </v>
          </cell>
          <cell r="E122">
            <v>33158</v>
          </cell>
          <cell r="F122" t="str">
            <v>TPHCM</v>
          </cell>
          <cell r="G122" t="str">
            <v>024314452</v>
          </cell>
          <cell r="H122">
            <v>38379</v>
          </cell>
          <cell r="I122" t="str">
            <v>TPHCM</v>
          </cell>
          <cell r="J122" t="str">
            <v>10/12</v>
          </cell>
          <cell r="K122" t="str">
            <v>207/9 Ấp 3, Hiệp Phước, Nhà Bè, TPHCM</v>
          </cell>
          <cell r="L122" t="str">
            <v>TPHCM</v>
          </cell>
          <cell r="M122" t="str">
            <v>Kinh</v>
          </cell>
          <cell r="N122" t="str">
            <v xml:space="preserve">Việt Nam </v>
          </cell>
          <cell r="O122" t="str">
            <v>TPHCM</v>
          </cell>
          <cell r="P122" t="e">
            <v>#REF!</v>
          </cell>
          <cell r="Q122">
            <v>40392</v>
          </cell>
          <cell r="R122">
            <v>0</v>
          </cell>
          <cell r="S122">
            <v>0</v>
          </cell>
          <cell r="T122">
            <v>0</v>
          </cell>
          <cell r="U122" t="str">
            <v>công nhân</v>
          </cell>
          <cell r="V122" t="str">
            <v>Chuyền 3</v>
          </cell>
          <cell r="W122" t="str">
            <v>C3</v>
          </cell>
          <cell r="X122">
            <v>0</v>
          </cell>
          <cell r="Y122">
            <v>0</v>
          </cell>
          <cell r="Z122">
            <v>0</v>
          </cell>
          <cell r="AA122">
            <v>40392</v>
          </cell>
          <cell r="AB122" t="str">
            <v>A113</v>
          </cell>
          <cell r="AE122" t="str">
            <v>A113</v>
          </cell>
          <cell r="AF122" t="str">
            <v>BÙI VĂN VŨ</v>
          </cell>
        </row>
        <row r="123">
          <cell r="B123" t="str">
            <v>A114</v>
          </cell>
          <cell r="C123" t="str">
            <v xml:space="preserve">THIỀU THỊ TUYẾT NHUNG </v>
          </cell>
          <cell r="D123" t="str">
            <v xml:space="preserve">Nữ </v>
          </cell>
          <cell r="E123">
            <v>28901</v>
          </cell>
          <cell r="F123" t="str">
            <v>Long An</v>
          </cell>
          <cell r="G123" t="str">
            <v>024897327</v>
          </cell>
          <cell r="H123">
            <v>39809</v>
          </cell>
          <cell r="I123" t="str">
            <v>TPHCM</v>
          </cell>
          <cell r="J123" t="str">
            <v>9/12</v>
          </cell>
          <cell r="K123" t="str">
            <v>249/11 Ấp 3, Hiệp Phước, Nhà Bè, TPHCM</v>
          </cell>
          <cell r="L123" t="str">
            <v>TPHCM</v>
          </cell>
          <cell r="M123" t="str">
            <v>Kinh</v>
          </cell>
          <cell r="N123" t="str">
            <v xml:space="preserve">Việt Nam </v>
          </cell>
          <cell r="O123" t="str">
            <v>Long An</v>
          </cell>
          <cell r="P123" t="e">
            <v>#REF!</v>
          </cell>
          <cell r="Q123">
            <v>40393</v>
          </cell>
          <cell r="R123">
            <v>40614</v>
          </cell>
          <cell r="S123">
            <v>0</v>
          </cell>
          <cell r="T123">
            <v>0</v>
          </cell>
          <cell r="U123" t="str">
            <v>công nhân</v>
          </cell>
          <cell r="V123" t="str">
            <v>chuyền 2</v>
          </cell>
          <cell r="W123" t="str">
            <v>C2</v>
          </cell>
          <cell r="X123">
            <v>0</v>
          </cell>
          <cell r="Y123">
            <v>0</v>
          </cell>
          <cell r="Z123">
            <v>0</v>
          </cell>
          <cell r="AA123">
            <v>40393</v>
          </cell>
          <cell r="AB123" t="str">
            <v>A114</v>
          </cell>
          <cell r="AE123" t="str">
            <v>A114</v>
          </cell>
          <cell r="AF123" t="str">
            <v xml:space="preserve">THIỀU THỊ TUYẾT NHUNG </v>
          </cell>
        </row>
        <row r="124">
          <cell r="B124" t="str">
            <v>A115</v>
          </cell>
          <cell r="C124" t="str">
            <v>THẠCH THỊ CHANH THA</v>
          </cell>
          <cell r="D124" t="str">
            <v xml:space="preserve">Nữ </v>
          </cell>
          <cell r="E124" t="str">
            <v>1980</v>
          </cell>
          <cell r="F124" t="str">
            <v>TPHCM</v>
          </cell>
          <cell r="G124" t="str">
            <v>334093643</v>
          </cell>
          <cell r="H124">
            <v>35195</v>
          </cell>
          <cell r="I124" t="str">
            <v>Trà Vinh</v>
          </cell>
          <cell r="J124" t="str">
            <v>6/12</v>
          </cell>
          <cell r="K124" t="str">
            <v>Cầu Tre, Long Thới, Tiểu Cần, Trà Vinh</v>
          </cell>
          <cell r="L124" t="str">
            <v>TV</v>
          </cell>
          <cell r="M124" t="str">
            <v>Khơme</v>
          </cell>
          <cell r="N124" t="str">
            <v xml:space="preserve">Việt Nam </v>
          </cell>
          <cell r="O124" t="str">
            <v>Trà Vinh</v>
          </cell>
          <cell r="P124" t="e">
            <v>#REF!</v>
          </cell>
          <cell r="Q124">
            <v>40393</v>
          </cell>
          <cell r="R124" t="str">
            <v>out</v>
          </cell>
          <cell r="S124">
            <v>0</v>
          </cell>
          <cell r="T124">
            <v>0</v>
          </cell>
          <cell r="U124" t="str">
            <v>công nhân</v>
          </cell>
          <cell r="V124" t="str">
            <v>chuyền 2</v>
          </cell>
          <cell r="W124" t="str">
            <v>C2</v>
          </cell>
          <cell r="X124">
            <v>0</v>
          </cell>
          <cell r="Y124">
            <v>0</v>
          </cell>
          <cell r="Z124">
            <v>0</v>
          </cell>
          <cell r="AA124">
            <v>40393</v>
          </cell>
          <cell r="AB124" t="str">
            <v>A115</v>
          </cell>
          <cell r="AE124" t="str">
            <v>A115</v>
          </cell>
          <cell r="AF124" t="str">
            <v>NGUYỄN HOÀNG NAM</v>
          </cell>
        </row>
        <row r="125">
          <cell r="B125" t="str">
            <v>A116</v>
          </cell>
          <cell r="C125" t="str">
            <v>NGUYỄN HOÀNG NAM</v>
          </cell>
          <cell r="D125" t="str">
            <v xml:space="preserve">Nam </v>
          </cell>
          <cell r="E125">
            <v>32559</v>
          </cell>
          <cell r="F125" t="str">
            <v>TPHCM</v>
          </cell>
          <cell r="G125" t="str">
            <v>024194467</v>
          </cell>
          <cell r="H125">
            <v>39105</v>
          </cell>
          <cell r="I125" t="str">
            <v>TPHCM</v>
          </cell>
          <cell r="J125" t="str">
            <v>11/12</v>
          </cell>
          <cell r="K125" t="str">
            <v>215A Ấp 2, Long Thới, Nhà Bè, TPHCM</v>
          </cell>
          <cell r="L125" t="str">
            <v>TPHCM</v>
          </cell>
          <cell r="M125" t="str">
            <v>Kinh</v>
          </cell>
          <cell r="N125" t="str">
            <v xml:space="preserve">Việt Nam </v>
          </cell>
          <cell r="O125" t="str">
            <v>TPHCM</v>
          </cell>
          <cell r="P125" t="e">
            <v>#REF!</v>
          </cell>
          <cell r="Q125">
            <v>40393</v>
          </cell>
          <cell r="R125" t="str">
            <v>out</v>
          </cell>
          <cell r="S125">
            <v>0</v>
          </cell>
          <cell r="T125">
            <v>0</v>
          </cell>
          <cell r="U125" t="str">
            <v>công nhân</v>
          </cell>
          <cell r="V125" t="str">
            <v>chuyền 2</v>
          </cell>
          <cell r="W125" t="str">
            <v>C2</v>
          </cell>
          <cell r="X125">
            <v>0</v>
          </cell>
          <cell r="Y125">
            <v>0</v>
          </cell>
          <cell r="Z125">
            <v>0</v>
          </cell>
          <cell r="AA125">
            <v>40393</v>
          </cell>
          <cell r="AB125" t="str">
            <v>A116</v>
          </cell>
          <cell r="AE125" t="str">
            <v>A116</v>
          </cell>
          <cell r="AF125" t="str">
            <v>NGUYỄN THỊ NGỌC LIỄU</v>
          </cell>
        </row>
        <row r="126">
          <cell r="B126" t="str">
            <v>A117</v>
          </cell>
          <cell r="C126" t="str">
            <v>NGUYỄN THỊ NGỌC LIỄU</v>
          </cell>
          <cell r="D126" t="str">
            <v xml:space="preserve">Nữ </v>
          </cell>
          <cell r="E126">
            <v>27683</v>
          </cell>
          <cell r="F126" t="str">
            <v>Vĩnh Long</v>
          </cell>
          <cell r="G126" t="str">
            <v>024769680</v>
          </cell>
          <cell r="H126">
            <v>39611</v>
          </cell>
          <cell r="I126" t="str">
            <v>TPHCM</v>
          </cell>
          <cell r="J126" t="str">
            <v>8/12</v>
          </cell>
          <cell r="K126" t="str">
            <v>256/11 Ấp 3, Hiệp Phước, Nhà Bè, TPHCM</v>
          </cell>
          <cell r="L126" t="str">
            <v>TPHCM</v>
          </cell>
          <cell r="M126" t="str">
            <v>Kinh</v>
          </cell>
          <cell r="N126" t="str">
            <v xml:space="preserve">Việt Nam </v>
          </cell>
          <cell r="O126" t="str">
            <v>Vĩnh Long</v>
          </cell>
          <cell r="P126" t="e">
            <v>#REF!</v>
          </cell>
          <cell r="Q126">
            <v>40393</v>
          </cell>
          <cell r="R126">
            <v>40575</v>
          </cell>
          <cell r="S126">
            <v>0</v>
          </cell>
          <cell r="T126">
            <v>0</v>
          </cell>
          <cell r="U126" t="str">
            <v>công nhân</v>
          </cell>
          <cell r="V126" t="str">
            <v>QC</v>
          </cell>
          <cell r="W126" t="str">
            <v>QC</v>
          </cell>
          <cell r="X126">
            <v>0</v>
          </cell>
          <cell r="Y126">
            <v>0</v>
          </cell>
          <cell r="Z126">
            <v>0</v>
          </cell>
          <cell r="AA126">
            <v>40393</v>
          </cell>
          <cell r="AB126" t="str">
            <v>A117</v>
          </cell>
          <cell r="AE126" t="str">
            <v>A117</v>
          </cell>
          <cell r="AF126" t="str">
            <v xml:space="preserve">NGUYỄN VĂN CƯỜNG </v>
          </cell>
        </row>
        <row r="127">
          <cell r="B127" t="str">
            <v>A118</v>
          </cell>
          <cell r="C127" t="str">
            <v xml:space="preserve">NGUYỄN VĂN CƯỜNG </v>
          </cell>
          <cell r="D127" t="str">
            <v xml:space="preserve">Nam </v>
          </cell>
          <cell r="E127">
            <v>31797</v>
          </cell>
          <cell r="F127" t="str">
            <v xml:space="preserve">Bắc Giang </v>
          </cell>
          <cell r="G127" t="str">
            <v>121647622</v>
          </cell>
          <cell r="H127">
            <v>39577</v>
          </cell>
          <cell r="I127" t="str">
            <v>Bắc Giang</v>
          </cell>
          <cell r="J127" t="str">
            <v>10/12</v>
          </cell>
          <cell r="K127" t="str">
            <v xml:space="preserve">Cẩm Lý, Lục Nam, Bắc Giang </v>
          </cell>
          <cell r="L127" t="str">
            <v>BG</v>
          </cell>
          <cell r="M127" t="str">
            <v>Kinh</v>
          </cell>
          <cell r="N127" t="str">
            <v xml:space="preserve">Việt Nam </v>
          </cell>
          <cell r="O127" t="str">
            <v xml:space="preserve">Bắc Giang </v>
          </cell>
          <cell r="P127" t="e">
            <v>#REF!</v>
          </cell>
          <cell r="Q127">
            <v>40400</v>
          </cell>
          <cell r="R127" t="str">
            <v>out</v>
          </cell>
          <cell r="S127">
            <v>0</v>
          </cell>
          <cell r="T127">
            <v>0</v>
          </cell>
          <cell r="U127" t="str">
            <v xml:space="preserve">Phó chuyền </v>
          </cell>
          <cell r="V127" t="str">
            <v>chuyền 2</v>
          </cell>
          <cell r="W127" t="str">
            <v>C2</v>
          </cell>
          <cell r="X127">
            <v>0</v>
          </cell>
          <cell r="Y127">
            <v>0</v>
          </cell>
          <cell r="Z127">
            <v>0</v>
          </cell>
          <cell r="AA127">
            <v>40400</v>
          </cell>
          <cell r="AB127" t="str">
            <v>A118</v>
          </cell>
          <cell r="AE127" t="str">
            <v>A118</v>
          </cell>
          <cell r="AF127" t="str">
            <v xml:space="preserve">CAO VĂN TRƯỜNG </v>
          </cell>
        </row>
        <row r="128">
          <cell r="B128" t="str">
            <v>A119</v>
          </cell>
          <cell r="C128" t="str">
            <v xml:space="preserve">CAO VĂN TRƯỜNG </v>
          </cell>
          <cell r="D128" t="str">
            <v xml:space="preserve">Nam </v>
          </cell>
          <cell r="E128">
            <v>33772</v>
          </cell>
          <cell r="F128" t="str">
            <v>TPHCM</v>
          </cell>
          <cell r="G128" t="str">
            <v>024769807</v>
          </cell>
          <cell r="H128">
            <v>39623</v>
          </cell>
          <cell r="I128" t="str">
            <v>TPHCM</v>
          </cell>
          <cell r="J128" t="str">
            <v>12/12</v>
          </cell>
          <cell r="K128" t="str">
            <v>251/11 Ấp 3, Hiệp Phước, Nhà Bè, TPHCM</v>
          </cell>
          <cell r="L128" t="str">
            <v>TPHCM</v>
          </cell>
          <cell r="M128" t="str">
            <v>Kinh</v>
          </cell>
          <cell r="N128" t="str">
            <v xml:space="preserve">Việt Nam </v>
          </cell>
          <cell r="O128" t="str">
            <v>TPHCM</v>
          </cell>
          <cell r="P128" t="e">
            <v>#REF!</v>
          </cell>
          <cell r="Q128">
            <v>40403</v>
          </cell>
          <cell r="R128">
            <v>40575</v>
          </cell>
          <cell r="S128">
            <v>0</v>
          </cell>
          <cell r="T128">
            <v>0</v>
          </cell>
          <cell r="U128" t="str">
            <v>công nhân</v>
          </cell>
          <cell r="V128" t="str">
            <v>Chuyền 1</v>
          </cell>
          <cell r="W128" t="str">
            <v>C1</v>
          </cell>
          <cell r="X128">
            <v>0</v>
          </cell>
          <cell r="Y128">
            <v>0</v>
          </cell>
          <cell r="Z128">
            <v>0</v>
          </cell>
          <cell r="AA128">
            <v>40403</v>
          </cell>
          <cell r="AB128" t="str">
            <v>A119</v>
          </cell>
          <cell r="AE128" t="str">
            <v>A119</v>
          </cell>
          <cell r="AF128" t="str">
            <v xml:space="preserve">Cao Văn Trường </v>
          </cell>
        </row>
        <row r="129">
          <cell r="B129" t="str">
            <v>A120</v>
          </cell>
          <cell r="C129" t="str">
            <v>BÙI THỊ KIM LIÊN</v>
          </cell>
          <cell r="D129" t="str">
            <v xml:space="preserve">Nữ </v>
          </cell>
          <cell r="E129">
            <v>33773</v>
          </cell>
          <cell r="F129" t="str">
            <v>TPHCM</v>
          </cell>
          <cell r="G129" t="str">
            <v>024897424</v>
          </cell>
          <cell r="H129">
            <v>39849</v>
          </cell>
          <cell r="I129" t="str">
            <v>TPHCM</v>
          </cell>
          <cell r="J129" t="str">
            <v>11/12</v>
          </cell>
          <cell r="K129" t="str">
            <v>1415/14/63/20 Ấp 3, Hiệp Phước, Nhà Bè, TPHCM</v>
          </cell>
          <cell r="L129" t="str">
            <v>TPHCM</v>
          </cell>
          <cell r="M129" t="str">
            <v>Kinh</v>
          </cell>
          <cell r="N129" t="str">
            <v xml:space="preserve">Việt Nam </v>
          </cell>
          <cell r="O129" t="str">
            <v>TPHCM</v>
          </cell>
          <cell r="P129" t="e">
            <v>#REF!</v>
          </cell>
          <cell r="Q129">
            <v>40404</v>
          </cell>
          <cell r="R129">
            <v>0</v>
          </cell>
          <cell r="S129">
            <v>0</v>
          </cell>
          <cell r="T129">
            <v>0</v>
          </cell>
          <cell r="U129" t="str">
            <v>công nhân</v>
          </cell>
          <cell r="V129" t="str">
            <v>QC</v>
          </cell>
          <cell r="W129" t="str">
            <v>QC</v>
          </cell>
          <cell r="X129">
            <v>0</v>
          </cell>
          <cell r="Y129">
            <v>0</v>
          </cell>
          <cell r="Z129">
            <v>0</v>
          </cell>
          <cell r="AA129">
            <v>40404</v>
          </cell>
          <cell r="AB129" t="str">
            <v>A120</v>
          </cell>
          <cell r="AE129" t="str">
            <v>A120</v>
          </cell>
          <cell r="AF129" t="str">
            <v>BÙI THỊ KIM LIÊN</v>
          </cell>
        </row>
        <row r="130">
          <cell r="B130" t="str">
            <v>A121</v>
          </cell>
          <cell r="C130" t="str">
            <v xml:space="preserve">BÙI THỊ THANH </v>
          </cell>
          <cell r="D130" t="str">
            <v xml:space="preserve">Nữ </v>
          </cell>
          <cell r="E130">
            <v>33554</v>
          </cell>
          <cell r="F130" t="str">
            <v>TPHCM</v>
          </cell>
          <cell r="G130" t="str">
            <v>024439903</v>
          </cell>
          <cell r="H130">
            <v>38986</v>
          </cell>
          <cell r="I130" t="str">
            <v>TPHCM</v>
          </cell>
          <cell r="J130" t="str">
            <v>10/12</v>
          </cell>
          <cell r="K130" t="str">
            <v>1415/14/63/22 Ấp 3, Hiệp Phước, Nhà Bè, TPHCM</v>
          </cell>
          <cell r="L130" t="str">
            <v>TPHCM</v>
          </cell>
          <cell r="M130" t="str">
            <v>Kinh</v>
          </cell>
          <cell r="N130" t="str">
            <v xml:space="preserve">Việt Nam </v>
          </cell>
          <cell r="O130" t="str">
            <v>TPHCM</v>
          </cell>
          <cell r="P130" t="e">
            <v>#REF!</v>
          </cell>
          <cell r="Q130">
            <v>40404</v>
          </cell>
          <cell r="R130">
            <v>40544</v>
          </cell>
          <cell r="S130">
            <v>0</v>
          </cell>
          <cell r="T130">
            <v>0</v>
          </cell>
          <cell r="U130" t="str">
            <v>công nhân</v>
          </cell>
          <cell r="V130" t="str">
            <v>Chuyền 3</v>
          </cell>
          <cell r="W130" t="str">
            <v>C3</v>
          </cell>
          <cell r="X130">
            <v>0</v>
          </cell>
          <cell r="Y130">
            <v>0</v>
          </cell>
          <cell r="Z130">
            <v>0</v>
          </cell>
          <cell r="AA130">
            <v>40404</v>
          </cell>
          <cell r="AB130" t="str">
            <v>A121</v>
          </cell>
          <cell r="AE130" t="str">
            <v>A121</v>
          </cell>
          <cell r="AF130" t="str">
            <v xml:space="preserve">BÙI THỊ THANH </v>
          </cell>
        </row>
        <row r="131">
          <cell r="B131" t="str">
            <v>A122</v>
          </cell>
          <cell r="C131" t="str">
            <v>NGUYỄN THỊ ÁNH NGUYỆT</v>
          </cell>
          <cell r="D131" t="str">
            <v xml:space="preserve">Nữ </v>
          </cell>
          <cell r="E131" t="str">
            <v>1988</v>
          </cell>
          <cell r="F131" t="str">
            <v>Bạc Liêu</v>
          </cell>
          <cell r="G131" t="str">
            <v>385467190</v>
          </cell>
          <cell r="H131">
            <v>39214</v>
          </cell>
          <cell r="I131" t="str">
            <v xml:space="preserve">Bạc Liêu </v>
          </cell>
          <cell r="J131" t="str">
            <v>9/12</v>
          </cell>
          <cell r="K131" t="str">
            <v xml:space="preserve">Ấp Hoàng Quân 2, Hưng Thành, Vĩnh Lợi, Bạc Liêu </v>
          </cell>
          <cell r="L131" t="str">
            <v>Bạc Liêu</v>
          </cell>
          <cell r="M131" t="str">
            <v>Kinh</v>
          </cell>
          <cell r="N131" t="str">
            <v xml:space="preserve">Việt Nam </v>
          </cell>
          <cell r="O131" t="str">
            <v>Sóc Trăng</v>
          </cell>
          <cell r="P131" t="e">
            <v>#REF!</v>
          </cell>
          <cell r="Q131">
            <v>40408</v>
          </cell>
          <cell r="R131">
            <v>0</v>
          </cell>
          <cell r="S131">
            <v>0</v>
          </cell>
          <cell r="T131">
            <v>0</v>
          </cell>
          <cell r="U131" t="str">
            <v>công nhân</v>
          </cell>
          <cell r="V131" t="str">
            <v>chuyền 2</v>
          </cell>
          <cell r="W131" t="str">
            <v>C2</v>
          </cell>
          <cell r="X131">
            <v>0</v>
          </cell>
          <cell r="Y131">
            <v>0</v>
          </cell>
          <cell r="Z131">
            <v>0</v>
          </cell>
          <cell r="AA131">
            <v>40408</v>
          </cell>
          <cell r="AB131" t="str">
            <v>A122</v>
          </cell>
          <cell r="AE131" t="str">
            <v>A122</v>
          </cell>
          <cell r="AF131" t="str">
            <v>NGUYỄN THỊ ÁNH NGUYỆT</v>
          </cell>
        </row>
        <row r="132">
          <cell r="B132" t="str">
            <v>A123</v>
          </cell>
          <cell r="C132" t="str">
            <v>PHẠM THỊ KIM XUYẾN</v>
          </cell>
          <cell r="D132" t="str">
            <v xml:space="preserve">Nữ </v>
          </cell>
          <cell r="E132">
            <v>27891</v>
          </cell>
          <cell r="F132" t="str">
            <v>TPHCM</v>
          </cell>
          <cell r="G132" t="str">
            <v>022884001</v>
          </cell>
          <cell r="H132">
            <v>39024</v>
          </cell>
          <cell r="I132" t="str">
            <v>TPHCM</v>
          </cell>
          <cell r="J132" t="str">
            <v>5/12</v>
          </cell>
          <cell r="K132" t="str">
            <v>250/11A Ấp 3, Hiệp Phước, Nhà Bè, TPHCM</v>
          </cell>
          <cell r="L132" t="str">
            <v>TPHCM</v>
          </cell>
          <cell r="M132" t="str">
            <v>Kinh</v>
          </cell>
          <cell r="N132" t="str">
            <v xml:space="preserve">Việt Nam </v>
          </cell>
          <cell r="O132" t="str">
            <v>TPHCM</v>
          </cell>
          <cell r="P132" t="e">
            <v>#REF!</v>
          </cell>
          <cell r="Q132">
            <v>40410</v>
          </cell>
          <cell r="R132">
            <v>0</v>
          </cell>
          <cell r="S132">
            <v>0</v>
          </cell>
          <cell r="T132">
            <v>0</v>
          </cell>
          <cell r="U132" t="str">
            <v>công nhân</v>
          </cell>
          <cell r="V132" t="str">
            <v>chuyền 2</v>
          </cell>
          <cell r="W132" t="str">
            <v>C2</v>
          </cell>
          <cell r="X132">
            <v>0</v>
          </cell>
          <cell r="Y132">
            <v>0</v>
          </cell>
          <cell r="Z132">
            <v>0</v>
          </cell>
          <cell r="AA132">
            <v>40410</v>
          </cell>
          <cell r="AB132" t="str">
            <v>A123</v>
          </cell>
          <cell r="AE132" t="str">
            <v>A123</v>
          </cell>
          <cell r="AF132" t="str">
            <v>PHẠM THỊ KIM XUYẾN</v>
          </cell>
        </row>
        <row r="133">
          <cell r="B133" t="str">
            <v>A124</v>
          </cell>
          <cell r="C133" t="str">
            <v>HỒ THỊ LỢI</v>
          </cell>
          <cell r="D133" t="str">
            <v xml:space="preserve">Nữ </v>
          </cell>
          <cell r="E133" t="str">
            <v>1973</v>
          </cell>
          <cell r="F133" t="str">
            <v>TPHCM</v>
          </cell>
          <cell r="G133" t="str">
            <v>381429425</v>
          </cell>
          <cell r="H133">
            <v>38645</v>
          </cell>
          <cell r="I133" t="str">
            <v xml:space="preserve">Cà Mau </v>
          </cell>
          <cell r="J133" t="str">
            <v>8/12</v>
          </cell>
          <cell r="K133" t="str">
            <v xml:space="preserve">Viên An Đông, Ngọc Hiển, Cà Mau </v>
          </cell>
          <cell r="L133" t="str">
            <v>Cà Mau</v>
          </cell>
          <cell r="M133" t="str">
            <v>Kinh</v>
          </cell>
          <cell r="N133" t="str">
            <v xml:space="preserve">Việt Nam </v>
          </cell>
          <cell r="O133" t="str">
            <v>TPHCM</v>
          </cell>
          <cell r="P133" t="e">
            <v>#REF!</v>
          </cell>
          <cell r="Q133">
            <v>40410</v>
          </cell>
          <cell r="R133">
            <v>0</v>
          </cell>
          <cell r="S133">
            <v>0</v>
          </cell>
          <cell r="T133">
            <v>0</v>
          </cell>
          <cell r="U133" t="str">
            <v>công nhân</v>
          </cell>
          <cell r="V133" t="str">
            <v>Ép Nhựa</v>
          </cell>
          <cell r="W133" t="str">
            <v>EN</v>
          </cell>
          <cell r="X133">
            <v>0</v>
          </cell>
          <cell r="Y133">
            <v>0</v>
          </cell>
          <cell r="Z133">
            <v>0</v>
          </cell>
          <cell r="AA133">
            <v>40410</v>
          </cell>
          <cell r="AB133" t="str">
            <v>A124</v>
          </cell>
          <cell r="AE133" t="str">
            <v>A124</v>
          </cell>
          <cell r="AF133" t="str">
            <v>HỒ THỊ LỢI</v>
          </cell>
        </row>
        <row r="134">
          <cell r="B134" t="str">
            <v>A125</v>
          </cell>
          <cell r="C134" t="str">
            <v>HUỲNH TRÂM</v>
          </cell>
          <cell r="D134" t="str">
            <v xml:space="preserve">Nữ </v>
          </cell>
          <cell r="E134">
            <v>33117</v>
          </cell>
          <cell r="F134" t="str">
            <v>TPHCM</v>
          </cell>
          <cell r="G134" t="str">
            <v>024349603</v>
          </cell>
          <cell r="H134">
            <v>38412</v>
          </cell>
          <cell r="I134" t="str">
            <v>TPHCM</v>
          </cell>
          <cell r="J134" t="str">
            <v>9/12</v>
          </cell>
          <cell r="K134" t="str">
            <v>111 Ụ Cây, P10, XK, TPHCM</v>
          </cell>
          <cell r="L134" t="str">
            <v>TPHCM</v>
          </cell>
          <cell r="M134" t="str">
            <v>Kinh</v>
          </cell>
          <cell r="N134" t="str">
            <v xml:space="preserve">Việt Nam </v>
          </cell>
          <cell r="O134" t="str">
            <v>TPHCM</v>
          </cell>
          <cell r="P134" t="e">
            <v>#REF!</v>
          </cell>
          <cell r="Q134">
            <v>40414</v>
          </cell>
          <cell r="R134">
            <v>40591</v>
          </cell>
          <cell r="S134">
            <v>0</v>
          </cell>
          <cell r="T134">
            <v>0</v>
          </cell>
          <cell r="U134" t="str">
            <v>công nhân</v>
          </cell>
          <cell r="V134" t="str">
            <v>Chuyền 1</v>
          </cell>
          <cell r="W134" t="str">
            <v>C1</v>
          </cell>
          <cell r="X134">
            <v>0</v>
          </cell>
          <cell r="Y134">
            <v>0</v>
          </cell>
          <cell r="Z134">
            <v>0</v>
          </cell>
          <cell r="AA134">
            <v>40414</v>
          </cell>
          <cell r="AB134" t="str">
            <v>A125</v>
          </cell>
          <cell r="AE134" t="str">
            <v>A125</v>
          </cell>
          <cell r="AF134" t="str">
            <v>HUỲNH TRÂM</v>
          </cell>
        </row>
        <row r="135">
          <cell r="B135" t="str">
            <v>A126</v>
          </cell>
          <cell r="C135" t="str">
            <v xml:space="preserve">NGUYỄN VĂN DƯ </v>
          </cell>
          <cell r="D135" t="str">
            <v xml:space="preserve">Nam </v>
          </cell>
          <cell r="E135" t="str">
            <v>1990</v>
          </cell>
          <cell r="F135" t="str">
            <v>Long An</v>
          </cell>
          <cell r="G135" t="str">
            <v>301398098</v>
          </cell>
          <cell r="H135">
            <v>38999</v>
          </cell>
          <cell r="I135" t="str">
            <v>Long An</v>
          </cell>
          <cell r="J135" t="str">
            <v>10/12</v>
          </cell>
          <cell r="K135" t="str">
            <v>Ấp Vĩnh Thạnh, Phước Vĩnh Đông, Cần Giuộc, Long An</v>
          </cell>
          <cell r="L135" t="str">
            <v>LA</v>
          </cell>
          <cell r="M135" t="str">
            <v>Kinh</v>
          </cell>
          <cell r="N135" t="str">
            <v xml:space="preserve">Việt Nam </v>
          </cell>
          <cell r="O135" t="str">
            <v>Long An</v>
          </cell>
          <cell r="P135" t="e">
            <v>#REF!</v>
          </cell>
          <cell r="Q135">
            <v>40422</v>
          </cell>
          <cell r="R135">
            <v>40544</v>
          </cell>
          <cell r="S135">
            <v>0</v>
          </cell>
          <cell r="T135">
            <v>0</v>
          </cell>
          <cell r="U135" t="str">
            <v>công nhân</v>
          </cell>
          <cell r="V135" t="str">
            <v>chuyền 2</v>
          </cell>
          <cell r="W135" t="str">
            <v>C2</v>
          </cell>
          <cell r="X135">
            <v>0</v>
          </cell>
          <cell r="Y135">
            <v>0</v>
          </cell>
          <cell r="Z135">
            <v>0</v>
          </cell>
          <cell r="AA135">
            <v>40422</v>
          </cell>
          <cell r="AB135" t="str">
            <v>A126</v>
          </cell>
          <cell r="AE135" t="str">
            <v>A126</v>
          </cell>
          <cell r="AF135" t="str">
            <v xml:space="preserve">NGUYỄN VĂN DƯ </v>
          </cell>
        </row>
        <row r="136">
          <cell r="B136" t="str">
            <v>A127</v>
          </cell>
          <cell r="C136" t="str">
            <v xml:space="preserve">NGUYỄN VĂN TUẤN </v>
          </cell>
          <cell r="D136" t="str">
            <v xml:space="preserve">Nam </v>
          </cell>
          <cell r="E136" t="str">
            <v>1983</v>
          </cell>
          <cell r="F136" t="str">
            <v xml:space="preserve">Phụng Hiệp, Hậu Giang </v>
          </cell>
          <cell r="G136" t="str">
            <v>362185442</v>
          </cell>
          <cell r="H136">
            <v>37950</v>
          </cell>
          <cell r="I136" t="str">
            <v>Cần Thơ</v>
          </cell>
          <cell r="J136" t="str">
            <v>5/12</v>
          </cell>
          <cell r="K136" t="str">
            <v xml:space="preserve">Ấp Sơn Phú 2, Tân Thành, Ngã Bảy, Hậu Giang </v>
          </cell>
          <cell r="L136" t="str">
            <v>HG</v>
          </cell>
          <cell r="M136" t="str">
            <v>Kinh</v>
          </cell>
          <cell r="N136" t="str">
            <v xml:space="preserve">Việt Nam </v>
          </cell>
          <cell r="O136" t="str">
            <v>Cần Thơ</v>
          </cell>
          <cell r="P136" t="e">
            <v>#REF!</v>
          </cell>
          <cell r="Q136">
            <v>40424</v>
          </cell>
          <cell r="R136">
            <v>40513</v>
          </cell>
          <cell r="S136">
            <v>0</v>
          </cell>
          <cell r="T136">
            <v>0</v>
          </cell>
          <cell r="U136" t="str">
            <v>công nhân</v>
          </cell>
          <cell r="V136" t="str">
            <v>chuyền 2</v>
          </cell>
          <cell r="W136" t="str">
            <v>C2</v>
          </cell>
          <cell r="X136">
            <v>0</v>
          </cell>
          <cell r="Y136">
            <v>0</v>
          </cell>
          <cell r="Z136">
            <v>0</v>
          </cell>
          <cell r="AA136">
            <v>40424</v>
          </cell>
          <cell r="AB136" t="str">
            <v>A127</v>
          </cell>
          <cell r="AE136" t="str">
            <v>A127</v>
          </cell>
          <cell r="AF136" t="str">
            <v xml:space="preserve">NGUYỄN VĂN TUẤN </v>
          </cell>
        </row>
        <row r="137">
          <cell r="B137" t="str">
            <v>A128</v>
          </cell>
          <cell r="C137" t="str">
            <v>NGUYỄN MINH HẢI</v>
          </cell>
          <cell r="D137" t="str">
            <v xml:space="preserve">Nam </v>
          </cell>
          <cell r="E137" t="str">
            <v>1977</v>
          </cell>
          <cell r="F137" t="str">
            <v>Long An</v>
          </cell>
          <cell r="G137" t="str">
            <v>300932995</v>
          </cell>
          <cell r="H137">
            <v>34682</v>
          </cell>
          <cell r="I137" t="str">
            <v>Long An</v>
          </cell>
          <cell r="J137" t="str">
            <v>5/12</v>
          </cell>
          <cell r="K137" t="str">
            <v>Bào Dài, Phước Lại, Cần Giuộc, Long An</v>
          </cell>
          <cell r="L137" t="str">
            <v>Long An</v>
          </cell>
          <cell r="M137" t="str">
            <v>Kinh</v>
          </cell>
          <cell r="N137" t="str">
            <v xml:space="preserve">Việt Nam </v>
          </cell>
          <cell r="O137" t="str">
            <v>Long An</v>
          </cell>
          <cell r="P137" t="e">
            <v>#REF!</v>
          </cell>
          <cell r="Q137">
            <v>40425</v>
          </cell>
          <cell r="R137">
            <v>0</v>
          </cell>
          <cell r="S137" t="str">
            <v xml:space="preserve">Tài xế </v>
          </cell>
          <cell r="T137">
            <v>0</v>
          </cell>
          <cell r="U137" t="str">
            <v xml:space="preserve">Tài xế </v>
          </cell>
          <cell r="V137" t="str">
            <v xml:space="preserve">Tài xế </v>
          </cell>
          <cell r="W137" t="str">
            <v>TX</v>
          </cell>
          <cell r="X137" t="str">
            <v>0902.372838</v>
          </cell>
          <cell r="Y137">
            <v>0</v>
          </cell>
          <cell r="Z137">
            <v>0</v>
          </cell>
          <cell r="AA137">
            <v>40425</v>
          </cell>
          <cell r="AB137" t="str">
            <v>A128</v>
          </cell>
          <cell r="AE137" t="str">
            <v>A128</v>
          </cell>
          <cell r="AF137" t="str">
            <v>NGUYỄN MINH HẢI</v>
          </cell>
        </row>
        <row r="138">
          <cell r="B138" t="str">
            <v>A129</v>
          </cell>
          <cell r="C138" t="str">
            <v>Nguyễn Minh Phụng</v>
          </cell>
          <cell r="D138" t="str">
            <v xml:space="preserve">Nam </v>
          </cell>
          <cell r="E138" t="str">
            <v>1992</v>
          </cell>
          <cell r="F138" t="str">
            <v>Long An</v>
          </cell>
          <cell r="G138" t="str">
            <v>301562019</v>
          </cell>
          <cell r="H138">
            <v>40480</v>
          </cell>
          <cell r="I138" t="str">
            <v>Long An</v>
          </cell>
          <cell r="J138" t="str">
            <v>6/12</v>
          </cell>
          <cell r="K138" t="str">
            <v>Bào Dài, Phước Lại, Cần Giuộc, Long An</v>
          </cell>
          <cell r="L138" t="str">
            <v>LA</v>
          </cell>
          <cell r="M138" t="str">
            <v>Kinh</v>
          </cell>
          <cell r="N138" t="str">
            <v xml:space="preserve">Việt Nam </v>
          </cell>
          <cell r="O138" t="str">
            <v>Long An</v>
          </cell>
          <cell r="P138" t="e">
            <v>#REF!</v>
          </cell>
          <cell r="Q138">
            <v>40425</v>
          </cell>
          <cell r="R138">
            <v>40210</v>
          </cell>
          <cell r="S138">
            <v>0</v>
          </cell>
          <cell r="T138">
            <v>0</v>
          </cell>
          <cell r="U138" t="str">
            <v>công nhân</v>
          </cell>
          <cell r="V138" t="str">
            <v>Chuyền 1</v>
          </cell>
          <cell r="W138" t="str">
            <v>C1</v>
          </cell>
          <cell r="X138">
            <v>0</v>
          </cell>
          <cell r="Y138">
            <v>0</v>
          </cell>
          <cell r="Z138">
            <v>0</v>
          </cell>
          <cell r="AA138">
            <v>40425</v>
          </cell>
          <cell r="AB138" t="str">
            <v>A129</v>
          </cell>
          <cell r="AE138" t="str">
            <v>A129</v>
          </cell>
          <cell r="AF138" t="str">
            <v>Nguyễn Minh Phụng</v>
          </cell>
        </row>
        <row r="139">
          <cell r="B139" t="str">
            <v>A130</v>
          </cell>
          <cell r="C139" t="str">
            <v xml:space="preserve">Hoàng Thị Phương </v>
          </cell>
          <cell r="D139" t="str">
            <v xml:space="preserve">Nữ </v>
          </cell>
          <cell r="E139">
            <v>31176</v>
          </cell>
          <cell r="F139" t="str">
            <v xml:space="preserve">Quảng Trị </v>
          </cell>
          <cell r="G139" t="str">
            <v>197137340</v>
          </cell>
          <cell r="H139">
            <v>38384</v>
          </cell>
          <cell r="I139" t="str">
            <v xml:space="preserve">Quảng Trị </v>
          </cell>
          <cell r="J139" t="str">
            <v>12/12</v>
          </cell>
          <cell r="K139" t="str">
            <v>Vĩnh Trung, Vĩnh Linh, Quảng Trị</v>
          </cell>
          <cell r="L139" t="str">
            <v>QT</v>
          </cell>
          <cell r="M139" t="str">
            <v>Kinh</v>
          </cell>
          <cell r="N139" t="str">
            <v xml:space="preserve">Việt Nam </v>
          </cell>
          <cell r="O139" t="str">
            <v xml:space="preserve">Quảng Trị </v>
          </cell>
          <cell r="P139" t="e">
            <v>#REF!</v>
          </cell>
          <cell r="Q139">
            <v>40427</v>
          </cell>
          <cell r="R139" t="str">
            <v>out</v>
          </cell>
          <cell r="S139">
            <v>0</v>
          </cell>
          <cell r="T139">
            <v>0</v>
          </cell>
          <cell r="U139" t="str">
            <v>công nhân</v>
          </cell>
          <cell r="V139" t="str">
            <v>QC</v>
          </cell>
          <cell r="W139" t="str">
            <v>QC</v>
          </cell>
          <cell r="X139" t="str">
            <v>0167.4379986</v>
          </cell>
          <cell r="Y139">
            <v>0</v>
          </cell>
          <cell r="Z139">
            <v>0</v>
          </cell>
          <cell r="AA139">
            <v>40427</v>
          </cell>
          <cell r="AB139" t="str">
            <v>A130</v>
          </cell>
          <cell r="AE139" t="str">
            <v>A130</v>
          </cell>
          <cell r="AF139" t="str">
            <v xml:space="preserve">Hoàng Thị Phương </v>
          </cell>
        </row>
        <row r="140">
          <cell r="B140" t="str">
            <v>A131</v>
          </cell>
          <cell r="C140" t="str">
            <v xml:space="preserve">Trần Thị Thu Thủy </v>
          </cell>
          <cell r="D140" t="str">
            <v xml:space="preserve">Nữ </v>
          </cell>
          <cell r="E140">
            <v>30188</v>
          </cell>
          <cell r="F140" t="str">
            <v>TPHCM</v>
          </cell>
          <cell r="G140" t="str">
            <v>024770806</v>
          </cell>
          <cell r="H140">
            <v>39403</v>
          </cell>
          <cell r="I140" t="str">
            <v>TPHCM</v>
          </cell>
          <cell r="J140" t="str">
            <v>4/12</v>
          </cell>
          <cell r="K140" t="str">
            <v>147/2 Phong Thạnh, Cần Thạnh, Cần Giờ, TPHCM</v>
          </cell>
          <cell r="L140" t="str">
            <v>TPHCM</v>
          </cell>
          <cell r="M140" t="str">
            <v>Kinh</v>
          </cell>
          <cell r="N140" t="str">
            <v xml:space="preserve">Việt Nam </v>
          </cell>
          <cell r="O140" t="str">
            <v>TPHCM</v>
          </cell>
          <cell r="P140" t="e">
            <v>#REF!</v>
          </cell>
          <cell r="Q140">
            <v>40428</v>
          </cell>
          <cell r="R140">
            <v>40544</v>
          </cell>
          <cell r="S140">
            <v>0</v>
          </cell>
          <cell r="T140">
            <v>0</v>
          </cell>
          <cell r="U140" t="str">
            <v>công nhân</v>
          </cell>
          <cell r="V140" t="str">
            <v>chuyền 2</v>
          </cell>
          <cell r="W140" t="str">
            <v>C2</v>
          </cell>
          <cell r="X140">
            <v>0</v>
          </cell>
          <cell r="Y140">
            <v>0</v>
          </cell>
          <cell r="Z140">
            <v>0</v>
          </cell>
          <cell r="AA140">
            <v>40428</v>
          </cell>
          <cell r="AB140" t="str">
            <v>A131</v>
          </cell>
          <cell r="AE140" t="str">
            <v>A131</v>
          </cell>
          <cell r="AF140" t="str">
            <v xml:space="preserve">Trần Thị Thu Thủy </v>
          </cell>
        </row>
        <row r="141">
          <cell r="B141" t="str">
            <v>A132</v>
          </cell>
          <cell r="C141" t="str">
            <v>Nguyễn Ngọc Trâm</v>
          </cell>
          <cell r="D141" t="str">
            <v xml:space="preserve">Nữ </v>
          </cell>
          <cell r="E141">
            <v>33306</v>
          </cell>
          <cell r="F141" t="str">
            <v>TPHCM</v>
          </cell>
          <cell r="G141" t="str">
            <v>024438526</v>
          </cell>
          <cell r="H141">
            <v>38702</v>
          </cell>
          <cell r="I141" t="str">
            <v>TPHCM</v>
          </cell>
          <cell r="J141" t="str">
            <v>9/12</v>
          </cell>
          <cell r="K141" t="str">
            <v>2/22 Ấp 1, Nhơn Đức, Nhà Bè, TPHCM</v>
          </cell>
          <cell r="L141" t="str">
            <v>TPHCM</v>
          </cell>
          <cell r="M141" t="str">
            <v>Kinh</v>
          </cell>
          <cell r="N141" t="str">
            <v xml:space="preserve">Việt Nam </v>
          </cell>
          <cell r="O141" t="str">
            <v>TPHCM</v>
          </cell>
          <cell r="P141" t="e">
            <v>#REF!</v>
          </cell>
          <cell r="Q141">
            <v>40430</v>
          </cell>
          <cell r="R141">
            <v>40575</v>
          </cell>
          <cell r="S141">
            <v>0</v>
          </cell>
          <cell r="T141">
            <v>0</v>
          </cell>
          <cell r="U141" t="str">
            <v>công nhân</v>
          </cell>
          <cell r="V141" t="str">
            <v>chuyền 2</v>
          </cell>
          <cell r="W141" t="str">
            <v>C2</v>
          </cell>
          <cell r="X141">
            <v>0</v>
          </cell>
          <cell r="Y141">
            <v>0</v>
          </cell>
          <cell r="Z141">
            <v>0</v>
          </cell>
          <cell r="AA141">
            <v>40430</v>
          </cell>
          <cell r="AB141" t="str">
            <v>A132</v>
          </cell>
          <cell r="AE141" t="str">
            <v>A132</v>
          </cell>
          <cell r="AF141" t="str">
            <v>Nguyễn Ngọc Trâm</v>
          </cell>
        </row>
        <row r="142">
          <cell r="B142" t="str">
            <v>A133</v>
          </cell>
          <cell r="C142" t="str">
            <v>TRẦN THỊ NƯƠNG</v>
          </cell>
          <cell r="D142" t="str">
            <v xml:space="preserve">Nữ </v>
          </cell>
          <cell r="E142" t="str">
            <v>1967</v>
          </cell>
          <cell r="F142" t="str">
            <v xml:space="preserve">Cà Mau </v>
          </cell>
          <cell r="G142" t="str">
            <v>380845885</v>
          </cell>
          <cell r="H142">
            <v>33781</v>
          </cell>
          <cell r="I142" t="str">
            <v>Minh Hải</v>
          </cell>
          <cell r="J142" t="str">
            <v>5/12</v>
          </cell>
          <cell r="K142" t="str">
            <v>Tân Thành, Việt Thắng, Phú Tân, Cà Mau</v>
          </cell>
          <cell r="L142" t="str">
            <v>Cà Mau</v>
          </cell>
          <cell r="M142" t="str">
            <v>Kinh</v>
          </cell>
          <cell r="N142" t="str">
            <v xml:space="preserve">Việt Nam </v>
          </cell>
          <cell r="O142" t="str">
            <v xml:space="preserve">Minh Hải </v>
          </cell>
          <cell r="P142" t="e">
            <v>#REF!</v>
          </cell>
          <cell r="Q142">
            <v>40430</v>
          </cell>
          <cell r="R142">
            <v>0</v>
          </cell>
          <cell r="S142">
            <v>0</v>
          </cell>
          <cell r="T142">
            <v>0</v>
          </cell>
          <cell r="U142" t="str">
            <v>công nhân</v>
          </cell>
          <cell r="V142" t="str">
            <v>chuyền 2</v>
          </cell>
          <cell r="W142" t="str">
            <v>C2</v>
          </cell>
          <cell r="X142">
            <v>0</v>
          </cell>
          <cell r="Y142">
            <v>0</v>
          </cell>
          <cell r="Z142">
            <v>0</v>
          </cell>
          <cell r="AA142">
            <v>40430</v>
          </cell>
          <cell r="AB142" t="str">
            <v>A133</v>
          </cell>
          <cell r="AE142" t="str">
            <v>A133</v>
          </cell>
          <cell r="AF142" t="str">
            <v>TRẦN THỊ NƯƠNG</v>
          </cell>
        </row>
        <row r="143">
          <cell r="B143" t="str">
            <v>A134</v>
          </cell>
          <cell r="C143" t="str">
            <v>LÊ THỊ THU HƯƠNG</v>
          </cell>
          <cell r="D143" t="str">
            <v xml:space="preserve">Nữ </v>
          </cell>
          <cell r="E143">
            <v>32647</v>
          </cell>
          <cell r="F143" t="str">
            <v>TPHCM</v>
          </cell>
          <cell r="G143" t="str">
            <v>024195532</v>
          </cell>
          <cell r="H143">
            <v>38169</v>
          </cell>
          <cell r="I143" t="str">
            <v>TPHCM</v>
          </cell>
          <cell r="J143" t="str">
            <v>10/12</v>
          </cell>
          <cell r="K143" t="str">
            <v>5/9 Ấp 2, Nhơn Đức, Nhà Bè, TPHCM</v>
          </cell>
          <cell r="L143" t="str">
            <v>TPHCM</v>
          </cell>
          <cell r="M143" t="str">
            <v>Kinh</v>
          </cell>
          <cell r="N143" t="str">
            <v xml:space="preserve">Việt Nam </v>
          </cell>
          <cell r="O143" t="str">
            <v>TPHCM</v>
          </cell>
          <cell r="P143" t="e">
            <v>#REF!</v>
          </cell>
          <cell r="Q143">
            <v>40432</v>
          </cell>
          <cell r="R143">
            <v>0</v>
          </cell>
          <cell r="S143">
            <v>0</v>
          </cell>
          <cell r="T143">
            <v>0</v>
          </cell>
          <cell r="U143" t="str">
            <v>công nhân</v>
          </cell>
          <cell r="V143" t="str">
            <v>chuyền 2</v>
          </cell>
          <cell r="W143" t="str">
            <v>C2</v>
          </cell>
          <cell r="X143">
            <v>0</v>
          </cell>
          <cell r="Y143">
            <v>0</v>
          </cell>
          <cell r="Z143">
            <v>0</v>
          </cell>
          <cell r="AA143">
            <v>40432</v>
          </cell>
          <cell r="AB143" t="str">
            <v>A134</v>
          </cell>
          <cell r="AE143" t="str">
            <v>A134</v>
          </cell>
          <cell r="AF143" t="str">
            <v>LÊ THỊ THU HƯƠNG</v>
          </cell>
        </row>
        <row r="144">
          <cell r="B144" t="str">
            <v>A135</v>
          </cell>
          <cell r="C144" t="str">
            <v>NGUYỄN THỊ KIM PHƯƠNG</v>
          </cell>
          <cell r="D144" t="str">
            <v xml:space="preserve">Nữ </v>
          </cell>
          <cell r="E144">
            <v>32552</v>
          </cell>
          <cell r="F144" t="str">
            <v>TPHCM</v>
          </cell>
          <cell r="G144" t="str">
            <v>024315689</v>
          </cell>
          <cell r="H144">
            <v>38587</v>
          </cell>
          <cell r="I144" t="str">
            <v>TPHCM</v>
          </cell>
          <cell r="J144" t="str">
            <v>8/12</v>
          </cell>
          <cell r="K144" t="str">
            <v>2/22 Ấp 1, Nhơn Đức, Nhà Bè, TPHCM</v>
          </cell>
          <cell r="L144" t="str">
            <v>TPHCM</v>
          </cell>
          <cell r="M144" t="str">
            <v>Kinh</v>
          </cell>
          <cell r="N144" t="str">
            <v xml:space="preserve">Việt Nam </v>
          </cell>
          <cell r="O144" t="str">
            <v>TPHCM</v>
          </cell>
          <cell r="P144" t="e">
            <v>#REF!</v>
          </cell>
          <cell r="Q144">
            <v>40432</v>
          </cell>
          <cell r="R144">
            <v>0</v>
          </cell>
          <cell r="S144">
            <v>0</v>
          </cell>
          <cell r="T144">
            <v>0</v>
          </cell>
          <cell r="U144" t="str">
            <v>công nhân</v>
          </cell>
          <cell r="V144" t="str">
            <v>chuyền 2</v>
          </cell>
          <cell r="W144" t="str">
            <v>C2</v>
          </cell>
          <cell r="X144">
            <v>0</v>
          </cell>
          <cell r="Y144">
            <v>0</v>
          </cell>
          <cell r="Z144">
            <v>0</v>
          </cell>
          <cell r="AA144">
            <v>40432</v>
          </cell>
          <cell r="AB144" t="str">
            <v>A135</v>
          </cell>
          <cell r="AE144" t="str">
            <v>A135</v>
          </cell>
          <cell r="AF144" t="str">
            <v>NGUYỄN THỊ KIM PHƯƠNG</v>
          </cell>
        </row>
        <row r="145">
          <cell r="B145" t="str">
            <v>A136</v>
          </cell>
          <cell r="C145" t="str">
            <v xml:space="preserve">Nguyễn Quốc Thọ </v>
          </cell>
          <cell r="D145" t="str">
            <v xml:space="preserve">Nam </v>
          </cell>
          <cell r="E145" t="str">
            <v>1991</v>
          </cell>
          <cell r="F145" t="str">
            <v>Long An</v>
          </cell>
          <cell r="G145" t="str">
            <v>301398060</v>
          </cell>
          <cell r="H145">
            <v>38999</v>
          </cell>
          <cell r="I145" t="str">
            <v>Long An</v>
          </cell>
          <cell r="J145" t="str">
            <v>9/12</v>
          </cell>
          <cell r="K145" t="str">
            <v>Vĩnh Thạnh, Phước Vĩnh Đông, Cần Giuộc, Long An</v>
          </cell>
          <cell r="L145" t="str">
            <v>LA</v>
          </cell>
          <cell r="M145" t="str">
            <v>Kinh</v>
          </cell>
          <cell r="N145" t="str">
            <v xml:space="preserve">Việt Nam </v>
          </cell>
          <cell r="O145" t="str">
            <v>Long An</v>
          </cell>
          <cell r="P145" t="e">
            <v>#REF!</v>
          </cell>
          <cell r="Q145">
            <v>40435</v>
          </cell>
          <cell r="R145" t="str">
            <v>out</v>
          </cell>
          <cell r="S145">
            <v>0</v>
          </cell>
          <cell r="T145">
            <v>0</v>
          </cell>
          <cell r="U145" t="str">
            <v>công nhân</v>
          </cell>
          <cell r="V145" t="str">
            <v>chuyền 2</v>
          </cell>
          <cell r="W145" t="str">
            <v>C2</v>
          </cell>
          <cell r="X145">
            <v>0</v>
          </cell>
          <cell r="Y145">
            <v>0</v>
          </cell>
          <cell r="Z145">
            <v>0</v>
          </cell>
          <cell r="AA145">
            <v>40435</v>
          </cell>
          <cell r="AB145" t="str">
            <v>A136</v>
          </cell>
          <cell r="AE145" t="str">
            <v>A136</v>
          </cell>
          <cell r="AF145" t="str">
            <v xml:space="preserve">Nguyễn Quốc Thọ </v>
          </cell>
        </row>
        <row r="146">
          <cell r="B146" t="str">
            <v>A137</v>
          </cell>
          <cell r="C146" t="str">
            <v xml:space="preserve">Danh Hoàng Vũ </v>
          </cell>
          <cell r="D146" t="str">
            <v xml:space="preserve">Nam </v>
          </cell>
          <cell r="E146">
            <v>33647</v>
          </cell>
          <cell r="F146" t="str">
            <v>TPHCM</v>
          </cell>
          <cell r="G146" t="str">
            <v>024536160</v>
          </cell>
          <cell r="H146">
            <v>39015</v>
          </cell>
          <cell r="I146" t="str">
            <v>TPHCM</v>
          </cell>
          <cell r="J146" t="str">
            <v>12/12</v>
          </cell>
          <cell r="K146" t="str">
            <v>76 Ấp 1, Long Thới, Nhà Bè, TPHCM</v>
          </cell>
          <cell r="L146" t="str">
            <v>TPHCM</v>
          </cell>
          <cell r="M146" t="str">
            <v>Kinh</v>
          </cell>
          <cell r="N146" t="str">
            <v xml:space="preserve">Việt Nam </v>
          </cell>
          <cell r="O146" t="str">
            <v>TPHCM</v>
          </cell>
          <cell r="P146" t="e">
            <v>#REF!</v>
          </cell>
          <cell r="Q146">
            <v>40435</v>
          </cell>
          <cell r="R146" t="str">
            <v>out</v>
          </cell>
          <cell r="S146">
            <v>0</v>
          </cell>
          <cell r="T146">
            <v>0</v>
          </cell>
          <cell r="U146" t="str">
            <v>công nhân</v>
          </cell>
          <cell r="V146" t="str">
            <v>chuyền 2</v>
          </cell>
          <cell r="W146" t="str">
            <v>C2</v>
          </cell>
          <cell r="X146">
            <v>0</v>
          </cell>
          <cell r="Y146">
            <v>0</v>
          </cell>
          <cell r="Z146">
            <v>0</v>
          </cell>
          <cell r="AA146">
            <v>40435</v>
          </cell>
          <cell r="AB146" t="str">
            <v>A137</v>
          </cell>
          <cell r="AE146" t="str">
            <v>A137</v>
          </cell>
          <cell r="AF146" t="str">
            <v xml:space="preserve">Danh Hoàng Vũ </v>
          </cell>
        </row>
        <row r="147">
          <cell r="B147" t="str">
            <v>A138</v>
          </cell>
          <cell r="C147" t="str">
            <v xml:space="preserve">Thị Thuyền </v>
          </cell>
          <cell r="D147" t="str">
            <v xml:space="preserve">Nữ </v>
          </cell>
          <cell r="E147" t="str">
            <v>1989</v>
          </cell>
          <cell r="F147" t="str">
            <v>Kiêng Giang</v>
          </cell>
          <cell r="G147" t="str">
            <v>371282366</v>
          </cell>
          <cell r="H147">
            <v>38413</v>
          </cell>
          <cell r="I147" t="str">
            <v>Kiên Giang</v>
          </cell>
          <cell r="J147" t="str">
            <v>9/12</v>
          </cell>
          <cell r="K147" t="str">
            <v>Long Thạnh, Giồng Riềng, Kiên Giang</v>
          </cell>
          <cell r="L147" t="str">
            <v>KG</v>
          </cell>
          <cell r="M147" t="str">
            <v>Khơme</v>
          </cell>
          <cell r="N147" t="str">
            <v xml:space="preserve">Việt Nam </v>
          </cell>
          <cell r="O147" t="str">
            <v>Kiêng Giang</v>
          </cell>
          <cell r="P147" t="e">
            <v>#REF!</v>
          </cell>
          <cell r="Q147">
            <v>40435</v>
          </cell>
          <cell r="R147">
            <v>40544</v>
          </cell>
          <cell r="S147">
            <v>0</v>
          </cell>
          <cell r="T147">
            <v>0</v>
          </cell>
          <cell r="U147" t="str">
            <v>công nhân</v>
          </cell>
          <cell r="V147" t="str">
            <v>chuyền 2</v>
          </cell>
          <cell r="W147" t="str">
            <v>C2</v>
          </cell>
          <cell r="X147">
            <v>0</v>
          </cell>
          <cell r="Y147">
            <v>0</v>
          </cell>
          <cell r="Z147">
            <v>0</v>
          </cell>
          <cell r="AA147">
            <v>40435</v>
          </cell>
          <cell r="AB147" t="str">
            <v>A138</v>
          </cell>
          <cell r="AE147" t="str">
            <v>A138</v>
          </cell>
          <cell r="AF147" t="str">
            <v xml:space="preserve">Thị Thuyền </v>
          </cell>
        </row>
        <row r="148">
          <cell r="B148" t="str">
            <v>A139</v>
          </cell>
          <cell r="C148" t="str">
            <v xml:space="preserve">Châu Thị Minh </v>
          </cell>
          <cell r="D148" t="str">
            <v xml:space="preserve">Nữ </v>
          </cell>
          <cell r="E148">
            <v>30957</v>
          </cell>
          <cell r="F148" t="str">
            <v>Trà Bồng, Quảng Ngãi</v>
          </cell>
          <cell r="G148" t="str">
            <v>212218061</v>
          </cell>
          <cell r="H148">
            <v>36989</v>
          </cell>
          <cell r="I148" t="str">
            <v xml:space="preserve">Quảng Trị </v>
          </cell>
          <cell r="J148" t="str">
            <v>12/12</v>
          </cell>
          <cell r="K148" t="str">
            <v xml:space="preserve">Trà Xuân, Trà Bông, Quảng Ngãi </v>
          </cell>
          <cell r="L148" t="str">
            <v>QN</v>
          </cell>
          <cell r="M148" t="str">
            <v>Kinh</v>
          </cell>
          <cell r="N148" t="str">
            <v xml:space="preserve">Việt Nam </v>
          </cell>
          <cell r="O148" t="str">
            <v xml:space="preserve">Quảng Ngãi </v>
          </cell>
          <cell r="P148" t="e">
            <v>#REF!</v>
          </cell>
          <cell r="Q148">
            <v>40436</v>
          </cell>
          <cell r="R148" t="str">
            <v>out</v>
          </cell>
          <cell r="S148">
            <v>0</v>
          </cell>
          <cell r="T148">
            <v>0</v>
          </cell>
          <cell r="U148" t="str">
            <v>công nhân</v>
          </cell>
          <cell r="V148" t="str">
            <v>chuyền 2</v>
          </cell>
          <cell r="W148" t="str">
            <v>C2</v>
          </cell>
          <cell r="X148">
            <v>0</v>
          </cell>
          <cell r="Y148">
            <v>0</v>
          </cell>
          <cell r="Z148">
            <v>0</v>
          </cell>
          <cell r="AA148">
            <v>40436</v>
          </cell>
          <cell r="AB148" t="str">
            <v>A139</v>
          </cell>
          <cell r="AE148" t="str">
            <v>A139</v>
          </cell>
          <cell r="AF148" t="str">
            <v xml:space="preserve">Châu Thị Minh </v>
          </cell>
        </row>
        <row r="149">
          <cell r="B149" t="str">
            <v>A140</v>
          </cell>
          <cell r="C149" t="str">
            <v xml:space="preserve">Nguyễn Tuấn Vũ </v>
          </cell>
          <cell r="D149" t="str">
            <v xml:space="preserve">Nam </v>
          </cell>
          <cell r="E149">
            <v>34279</v>
          </cell>
          <cell r="F149" t="str">
            <v>TPHCM</v>
          </cell>
          <cell r="G149" t="str">
            <v>025245044</v>
          </cell>
          <cell r="H149">
            <v>40302</v>
          </cell>
          <cell r="I149" t="str">
            <v>TPHCM</v>
          </cell>
          <cell r="J149">
            <v>0</v>
          </cell>
          <cell r="K149" t="str">
            <v>27/11 KP1, Tân Thuận Đông, Q7, TPHCM</v>
          </cell>
          <cell r="L149" t="str">
            <v>TPHCM</v>
          </cell>
          <cell r="M149" t="str">
            <v>Kinh</v>
          </cell>
          <cell r="N149" t="str">
            <v xml:space="preserve">Việt Nam </v>
          </cell>
          <cell r="O149" t="str">
            <v>TPHCM</v>
          </cell>
          <cell r="P149" t="e">
            <v>#REF!</v>
          </cell>
          <cell r="Q149">
            <v>40436</v>
          </cell>
          <cell r="R149" t="str">
            <v>out</v>
          </cell>
          <cell r="S149">
            <v>0</v>
          </cell>
          <cell r="T149">
            <v>0</v>
          </cell>
          <cell r="U149" t="str">
            <v>công nhân</v>
          </cell>
          <cell r="V149" t="str">
            <v>chuyền 2</v>
          </cell>
          <cell r="W149" t="str">
            <v>C2</v>
          </cell>
          <cell r="X149">
            <v>0</v>
          </cell>
          <cell r="Y149">
            <v>0</v>
          </cell>
          <cell r="Z149">
            <v>0</v>
          </cell>
          <cell r="AA149">
            <v>40436</v>
          </cell>
          <cell r="AB149" t="str">
            <v>A140</v>
          </cell>
          <cell r="AE149" t="str">
            <v>A140</v>
          </cell>
          <cell r="AF149" t="str">
            <v xml:space="preserve">Nguyễn Tuấn Vũ </v>
          </cell>
        </row>
        <row r="150">
          <cell r="B150" t="str">
            <v>A141</v>
          </cell>
          <cell r="C150" t="str">
            <v xml:space="preserve">Lê Văn Cường </v>
          </cell>
          <cell r="D150" t="str">
            <v xml:space="preserve">Nam </v>
          </cell>
          <cell r="E150">
            <v>32443</v>
          </cell>
          <cell r="F150" t="str">
            <v>Long An</v>
          </cell>
          <cell r="G150" t="str">
            <v>024194309</v>
          </cell>
          <cell r="H150">
            <v>40009</v>
          </cell>
          <cell r="I150" t="str">
            <v>TPHCM</v>
          </cell>
          <cell r="J150" t="str">
            <v>12/12</v>
          </cell>
          <cell r="K150" t="str">
            <v>16/1A Ấp 3, Hiệp Phước, Nhà Bè, TPHCM</v>
          </cell>
          <cell r="L150" t="str">
            <v>TPHCM</v>
          </cell>
          <cell r="M150" t="str">
            <v>Kinh</v>
          </cell>
          <cell r="N150" t="str">
            <v xml:space="preserve">Việt Nam </v>
          </cell>
          <cell r="O150" t="str">
            <v>TPHCM</v>
          </cell>
          <cell r="P150" t="e">
            <v>#REF!</v>
          </cell>
          <cell r="Q150">
            <v>40436</v>
          </cell>
          <cell r="R150">
            <v>40544</v>
          </cell>
          <cell r="S150">
            <v>0</v>
          </cell>
          <cell r="T150">
            <v>0</v>
          </cell>
          <cell r="U150" t="str">
            <v>công nhân</v>
          </cell>
          <cell r="V150" t="str">
            <v>chuyền 2</v>
          </cell>
          <cell r="W150" t="str">
            <v>C2</v>
          </cell>
          <cell r="X150">
            <v>0</v>
          </cell>
          <cell r="Y150">
            <v>0</v>
          </cell>
          <cell r="Z150">
            <v>0</v>
          </cell>
          <cell r="AA150">
            <v>40436</v>
          </cell>
          <cell r="AB150" t="str">
            <v>A141</v>
          </cell>
          <cell r="AE150" t="str">
            <v>A141</v>
          </cell>
          <cell r="AF150" t="str">
            <v xml:space="preserve">Lê Văn Cường </v>
          </cell>
        </row>
        <row r="151">
          <cell r="B151" t="str">
            <v>A142</v>
          </cell>
          <cell r="C151" t="str">
            <v xml:space="preserve">Đỗ Hồng Tuyết </v>
          </cell>
          <cell r="D151" t="str">
            <v xml:space="preserve">Nữ </v>
          </cell>
          <cell r="E151">
            <v>24539</v>
          </cell>
          <cell r="F151" t="str">
            <v xml:space="preserve">Nam Định </v>
          </cell>
          <cell r="G151" t="str">
            <v>162025862</v>
          </cell>
          <cell r="H151">
            <v>37383</v>
          </cell>
          <cell r="I151" t="str">
            <v>Nam Định</v>
          </cell>
          <cell r="J151" t="str">
            <v>10/12</v>
          </cell>
          <cell r="K151" t="str">
            <v>Ấp 1, Nghĩa Phú, Nghĩa Hưng, Nam Định</v>
          </cell>
          <cell r="L151" t="str">
            <v>NĐ</v>
          </cell>
          <cell r="M151" t="str">
            <v>Kinh</v>
          </cell>
          <cell r="N151" t="str">
            <v xml:space="preserve">Việt Nam </v>
          </cell>
          <cell r="O151" t="str">
            <v>Nam Định</v>
          </cell>
          <cell r="P151" t="e">
            <v>#REF!</v>
          </cell>
          <cell r="Q151">
            <v>40438</v>
          </cell>
          <cell r="R151">
            <v>40513</v>
          </cell>
          <cell r="S151">
            <v>0</v>
          </cell>
          <cell r="T151">
            <v>0</v>
          </cell>
          <cell r="U151" t="str">
            <v>công nhân</v>
          </cell>
          <cell r="V151" t="str">
            <v>chuyền 2</v>
          </cell>
          <cell r="W151" t="str">
            <v>C2</v>
          </cell>
          <cell r="X151">
            <v>0</v>
          </cell>
          <cell r="Y151">
            <v>0</v>
          </cell>
          <cell r="Z151">
            <v>0</v>
          </cell>
          <cell r="AA151">
            <v>40438</v>
          </cell>
          <cell r="AB151" t="str">
            <v>A142</v>
          </cell>
          <cell r="AE151" t="str">
            <v>A142</v>
          </cell>
          <cell r="AF151" t="str">
            <v xml:space="preserve">Đỗ Hồng Tuyết </v>
          </cell>
        </row>
        <row r="152">
          <cell r="B152" t="str">
            <v>A143</v>
          </cell>
          <cell r="C152" t="str">
            <v xml:space="preserve">Nguyễn Thị Thu </v>
          </cell>
          <cell r="D152" t="str">
            <v xml:space="preserve">Nữ </v>
          </cell>
          <cell r="E152" t="str">
            <v>1976</v>
          </cell>
          <cell r="F152" t="str">
            <v>Long An</v>
          </cell>
          <cell r="G152" t="str">
            <v>300996965</v>
          </cell>
          <cell r="H152">
            <v>35314</v>
          </cell>
          <cell r="I152" t="str">
            <v>Long An</v>
          </cell>
          <cell r="J152" t="str">
            <v>8/12</v>
          </cell>
          <cell r="K152" t="str">
            <v>Ấp 2, Phước Vĩnh Tây, Cần Giuộc, Long An</v>
          </cell>
          <cell r="L152" t="str">
            <v>LA</v>
          </cell>
          <cell r="M152" t="str">
            <v>Kinh</v>
          </cell>
          <cell r="N152" t="str">
            <v xml:space="preserve">Việt Nam </v>
          </cell>
          <cell r="O152" t="str">
            <v>Long An</v>
          </cell>
          <cell r="P152" t="e">
            <v>#REF!</v>
          </cell>
          <cell r="Q152">
            <v>40438</v>
          </cell>
          <cell r="R152">
            <v>40544</v>
          </cell>
          <cell r="S152">
            <v>0</v>
          </cell>
          <cell r="T152">
            <v>0</v>
          </cell>
          <cell r="U152" t="str">
            <v>công nhân</v>
          </cell>
          <cell r="V152" t="str">
            <v>Chuyền 3</v>
          </cell>
          <cell r="W152" t="str">
            <v>C3</v>
          </cell>
          <cell r="X152">
            <v>0</v>
          </cell>
          <cell r="Y152">
            <v>0</v>
          </cell>
          <cell r="Z152">
            <v>0</v>
          </cell>
          <cell r="AA152">
            <v>40438</v>
          </cell>
          <cell r="AB152" t="str">
            <v>A143</v>
          </cell>
          <cell r="AE152" t="str">
            <v>A143</v>
          </cell>
          <cell r="AF152" t="str">
            <v xml:space="preserve">Nguyễn Thị Thu </v>
          </cell>
        </row>
        <row r="153">
          <cell r="B153" t="str">
            <v>A144</v>
          </cell>
          <cell r="C153" t="str">
            <v>BÙI THỊ BÒN</v>
          </cell>
          <cell r="D153" t="str">
            <v xml:space="preserve">Nữ </v>
          </cell>
          <cell r="E153">
            <v>31663</v>
          </cell>
          <cell r="F153" t="str">
            <v>TPHCM</v>
          </cell>
          <cell r="G153" t="str">
            <v>024439821</v>
          </cell>
          <cell r="H153">
            <v>38972</v>
          </cell>
          <cell r="I153" t="str">
            <v>TPHCM</v>
          </cell>
          <cell r="J153" t="str">
            <v>4/12</v>
          </cell>
          <cell r="K153" t="str">
            <v>1415/14/63/22 Ấp 3, Hiệp Phước, Nhà Bè, TPHCM</v>
          </cell>
          <cell r="L153" t="str">
            <v>TPHCM</v>
          </cell>
          <cell r="M153" t="str">
            <v>Kinh</v>
          </cell>
          <cell r="N153" t="str">
            <v xml:space="preserve">Việt Nam </v>
          </cell>
          <cell r="O153" t="str">
            <v>TPHCM</v>
          </cell>
          <cell r="P153" t="e">
            <v>#REF!</v>
          </cell>
          <cell r="Q153">
            <v>40438</v>
          </cell>
          <cell r="R153">
            <v>0</v>
          </cell>
          <cell r="S153">
            <v>0</v>
          </cell>
          <cell r="T153">
            <v>0</v>
          </cell>
          <cell r="U153" t="str">
            <v>công nhân</v>
          </cell>
          <cell r="V153" t="str">
            <v>Chuyền 3</v>
          </cell>
          <cell r="W153" t="str">
            <v>C3</v>
          </cell>
          <cell r="X153">
            <v>0</v>
          </cell>
          <cell r="Y153">
            <v>0</v>
          </cell>
          <cell r="Z153">
            <v>0</v>
          </cell>
          <cell r="AA153">
            <v>40438</v>
          </cell>
          <cell r="AB153" t="str">
            <v>A144</v>
          </cell>
          <cell r="AE153" t="str">
            <v>A144</v>
          </cell>
          <cell r="AF153" t="str">
            <v>BÙI THỊ BÒN</v>
          </cell>
        </row>
        <row r="154">
          <cell r="B154" t="str">
            <v>A145</v>
          </cell>
          <cell r="C154" t="str">
            <v>BÙI THỊ LINH</v>
          </cell>
          <cell r="D154" t="str">
            <v xml:space="preserve">Nữ </v>
          </cell>
          <cell r="E154">
            <v>30965</v>
          </cell>
          <cell r="F154" t="str">
            <v>TPHCM</v>
          </cell>
          <cell r="G154" t="str">
            <v>321504266</v>
          </cell>
          <cell r="H154">
            <v>40211</v>
          </cell>
          <cell r="I154" t="str">
            <v>Bến Tre</v>
          </cell>
          <cell r="J154" t="str">
            <v>4/12</v>
          </cell>
          <cell r="K154" t="str">
            <v>1415/14/63/22 Ấp 3, Hiệp Phước, Nhà Bè, TPHCM</v>
          </cell>
          <cell r="L154" t="str">
            <v>TPHCM</v>
          </cell>
          <cell r="M154" t="str">
            <v>Kinh</v>
          </cell>
          <cell r="N154" t="str">
            <v xml:space="preserve">Việt Nam </v>
          </cell>
          <cell r="O154" t="str">
            <v>TPHCM</v>
          </cell>
          <cell r="P154" t="e">
            <v>#REF!</v>
          </cell>
          <cell r="Q154">
            <v>40438</v>
          </cell>
          <cell r="R154">
            <v>0</v>
          </cell>
          <cell r="S154">
            <v>0</v>
          </cell>
          <cell r="T154">
            <v>0</v>
          </cell>
          <cell r="U154" t="str">
            <v>công nhân</v>
          </cell>
          <cell r="V154" t="str">
            <v>Chuyền 3</v>
          </cell>
          <cell r="W154" t="str">
            <v>C3</v>
          </cell>
          <cell r="X154">
            <v>0</v>
          </cell>
          <cell r="Y154">
            <v>0</v>
          </cell>
          <cell r="Z154">
            <v>0</v>
          </cell>
          <cell r="AA154">
            <v>40438</v>
          </cell>
          <cell r="AB154" t="str">
            <v>A145</v>
          </cell>
          <cell r="AE154" t="str">
            <v>A145</v>
          </cell>
          <cell r="AF154" t="str">
            <v>BÙI THỊ LINH</v>
          </cell>
        </row>
        <row r="155">
          <cell r="B155" t="str">
            <v>A146</v>
          </cell>
          <cell r="C155" t="str">
            <v xml:space="preserve">NGUYỄN THỊ HƯỜNG </v>
          </cell>
          <cell r="D155" t="str">
            <v xml:space="preserve">Nữ </v>
          </cell>
          <cell r="E155" t="str">
            <v>1975</v>
          </cell>
          <cell r="F155" t="str">
            <v>Đồng Tháp</v>
          </cell>
          <cell r="G155" t="str">
            <v>341129400</v>
          </cell>
          <cell r="H155">
            <v>36691</v>
          </cell>
          <cell r="I155" t="str">
            <v>Đồng Tháp</v>
          </cell>
          <cell r="J155" t="str">
            <v>3/12</v>
          </cell>
          <cell r="K155" t="str">
            <v xml:space="preserve">Ấp 3, Thường Phước 1, Hồng Ngự, Đồng Tháp </v>
          </cell>
          <cell r="L155" t="str">
            <v>ĐT</v>
          </cell>
          <cell r="M155" t="str">
            <v>Kinh</v>
          </cell>
          <cell r="N155" t="str">
            <v xml:space="preserve">Việt Nam </v>
          </cell>
          <cell r="O155" t="str">
            <v>Đồng Tháp</v>
          </cell>
          <cell r="P155" t="e">
            <v>#REF!</v>
          </cell>
          <cell r="Q155">
            <v>40441</v>
          </cell>
          <cell r="R155">
            <v>40513</v>
          </cell>
          <cell r="S155">
            <v>0</v>
          </cell>
          <cell r="T155">
            <v>0</v>
          </cell>
          <cell r="U155" t="str">
            <v>công nhân</v>
          </cell>
          <cell r="V155" t="str">
            <v>chuyền 2</v>
          </cell>
          <cell r="W155" t="str">
            <v>C2</v>
          </cell>
          <cell r="X155">
            <v>0</v>
          </cell>
          <cell r="Y155">
            <v>0</v>
          </cell>
          <cell r="Z155">
            <v>0</v>
          </cell>
          <cell r="AA155">
            <v>40441</v>
          </cell>
          <cell r="AB155" t="str">
            <v>A146</v>
          </cell>
          <cell r="AE155" t="str">
            <v>A146</v>
          </cell>
          <cell r="AF155" t="str">
            <v xml:space="preserve">NGUYỄN THỊ HƯỜNG </v>
          </cell>
        </row>
        <row r="156">
          <cell r="B156" t="str">
            <v>A147</v>
          </cell>
          <cell r="C156" t="str">
            <v xml:space="preserve">TRẦN NGỌC LÀI </v>
          </cell>
          <cell r="D156" t="str">
            <v xml:space="preserve">Nữ </v>
          </cell>
          <cell r="E156" t="str">
            <v>1985</v>
          </cell>
          <cell r="F156" t="str">
            <v>Hậu Giang</v>
          </cell>
          <cell r="G156" t="str">
            <v>363542978</v>
          </cell>
          <cell r="H156">
            <v>38459</v>
          </cell>
          <cell r="I156" t="str">
            <v>Hậu Giang</v>
          </cell>
          <cell r="J156" t="str">
            <v>10/12</v>
          </cell>
          <cell r="K156" t="str">
            <v>Phú Lễ, Phú Tân, Châu Thành, Hậu Giang</v>
          </cell>
          <cell r="L156" t="str">
            <v>HG</v>
          </cell>
          <cell r="M156" t="str">
            <v>Kinh</v>
          </cell>
          <cell r="N156" t="str">
            <v xml:space="preserve">Việt Nam </v>
          </cell>
          <cell r="O156" t="str">
            <v>Hậu Giang</v>
          </cell>
          <cell r="P156" t="e">
            <v>#REF!</v>
          </cell>
          <cell r="Q156">
            <v>40441</v>
          </cell>
          <cell r="R156">
            <v>40544</v>
          </cell>
          <cell r="S156">
            <v>0</v>
          </cell>
          <cell r="T156">
            <v>0</v>
          </cell>
          <cell r="U156" t="str">
            <v>công nhân</v>
          </cell>
          <cell r="V156" t="str">
            <v>chuyền 2</v>
          </cell>
          <cell r="W156" t="str">
            <v>C2</v>
          </cell>
          <cell r="X156">
            <v>0</v>
          </cell>
          <cell r="Y156">
            <v>0</v>
          </cell>
          <cell r="Z156">
            <v>0</v>
          </cell>
          <cell r="AA156">
            <v>40441</v>
          </cell>
          <cell r="AB156" t="str">
            <v>A147</v>
          </cell>
          <cell r="AE156" t="str">
            <v>A147</v>
          </cell>
          <cell r="AF156" t="str">
            <v xml:space="preserve">TRẦN NGỌC LÀI </v>
          </cell>
        </row>
        <row r="157">
          <cell r="B157" t="str">
            <v>A148</v>
          </cell>
          <cell r="C157" t="str">
            <v>HUỲNH THỊ CHÂU</v>
          </cell>
          <cell r="D157" t="str">
            <v xml:space="preserve">Nữ </v>
          </cell>
          <cell r="E157" t="str">
            <v>1973</v>
          </cell>
          <cell r="F157" t="str">
            <v>An Giang</v>
          </cell>
          <cell r="G157" t="str">
            <v>351066909</v>
          </cell>
          <cell r="H157">
            <v>39562</v>
          </cell>
          <cell r="I157" t="str">
            <v>An Giang</v>
          </cell>
          <cell r="J157" t="str">
            <v>5/12</v>
          </cell>
          <cell r="K157" t="str">
            <v>Trung Phú 2, Vĩnh Phú, Thoại Sơn, An Giang</v>
          </cell>
          <cell r="L157" t="str">
            <v>An Giang</v>
          </cell>
          <cell r="M157" t="str">
            <v>Kinh</v>
          </cell>
          <cell r="N157" t="str">
            <v xml:space="preserve">Việt Nam </v>
          </cell>
          <cell r="O157" t="str">
            <v>An Giang</v>
          </cell>
          <cell r="P157" t="e">
            <v>#REF!</v>
          </cell>
          <cell r="Q157">
            <v>40441</v>
          </cell>
          <cell r="R157">
            <v>0</v>
          </cell>
          <cell r="S157">
            <v>0</v>
          </cell>
          <cell r="T157">
            <v>0</v>
          </cell>
          <cell r="U157" t="str">
            <v>công nhân</v>
          </cell>
          <cell r="V157" t="str">
            <v>Ép Nhựa</v>
          </cell>
          <cell r="W157" t="str">
            <v>EN</v>
          </cell>
          <cell r="X157">
            <v>0</v>
          </cell>
          <cell r="Y157">
            <v>0</v>
          </cell>
          <cell r="Z157">
            <v>0</v>
          </cell>
          <cell r="AA157">
            <v>40441</v>
          </cell>
          <cell r="AB157" t="str">
            <v>A148</v>
          </cell>
          <cell r="AE157" t="str">
            <v>A148</v>
          </cell>
          <cell r="AF157" t="str">
            <v>HUỲNH THỊ CHÂU</v>
          </cell>
        </row>
        <row r="158">
          <cell r="B158" t="str">
            <v>A149</v>
          </cell>
          <cell r="C158" t="str">
            <v xml:space="preserve">NGUYỄN THỊ THANH THỦY </v>
          </cell>
          <cell r="D158" t="str">
            <v xml:space="preserve">Nữ </v>
          </cell>
          <cell r="E158">
            <v>30367</v>
          </cell>
          <cell r="F158" t="str">
            <v>TPHCM</v>
          </cell>
          <cell r="G158" t="str">
            <v>023396242</v>
          </cell>
          <cell r="H158">
            <v>36160</v>
          </cell>
          <cell r="I158" t="str">
            <v>TPHCM</v>
          </cell>
          <cell r="J158" t="str">
            <v>8/12</v>
          </cell>
          <cell r="K158" t="str">
            <v>361 Bình Trường, Bình Khánh, Cần Giờ, TPHCM</v>
          </cell>
          <cell r="L158" t="str">
            <v>TPHCM</v>
          </cell>
          <cell r="M158" t="str">
            <v>Kinh</v>
          </cell>
          <cell r="N158" t="str">
            <v xml:space="preserve">Việt Nam </v>
          </cell>
          <cell r="O158" t="str">
            <v>TPHCM</v>
          </cell>
          <cell r="P158" t="e">
            <v>#REF!</v>
          </cell>
          <cell r="Q158">
            <v>40441</v>
          </cell>
          <cell r="R158">
            <v>40544</v>
          </cell>
          <cell r="S158">
            <v>0</v>
          </cell>
          <cell r="T158">
            <v>0</v>
          </cell>
          <cell r="U158" t="str">
            <v>công nhân</v>
          </cell>
          <cell r="V158" t="str">
            <v>chuyền 2</v>
          </cell>
          <cell r="W158" t="str">
            <v>C2</v>
          </cell>
          <cell r="X158">
            <v>0</v>
          </cell>
          <cell r="Y158">
            <v>0</v>
          </cell>
          <cell r="Z158">
            <v>0</v>
          </cell>
          <cell r="AA158">
            <v>40441</v>
          </cell>
          <cell r="AB158" t="str">
            <v>A149</v>
          </cell>
          <cell r="AE158" t="str">
            <v>A149</v>
          </cell>
          <cell r="AF158" t="str">
            <v xml:space="preserve">NGUYỄN THỊ THANH THỦY </v>
          </cell>
        </row>
        <row r="159">
          <cell r="B159" t="str">
            <v>A150</v>
          </cell>
          <cell r="C159" t="str">
            <v xml:space="preserve">NGUYỄN NGỌC PHƯỚC </v>
          </cell>
          <cell r="D159" t="str">
            <v xml:space="preserve">Nam </v>
          </cell>
          <cell r="E159">
            <v>33627</v>
          </cell>
          <cell r="F159" t="str">
            <v>An Giang</v>
          </cell>
          <cell r="G159" t="str">
            <v>352182103</v>
          </cell>
          <cell r="H159">
            <v>39834</v>
          </cell>
          <cell r="I159" t="str">
            <v>An Giang</v>
          </cell>
          <cell r="J159" t="str">
            <v>6/12</v>
          </cell>
          <cell r="K159" t="str">
            <v>Trung Phú 2, Vĩnh Phú, Thoại Sơn, An Giang</v>
          </cell>
          <cell r="L159" t="str">
            <v>AG</v>
          </cell>
          <cell r="M159" t="str">
            <v>Kinh</v>
          </cell>
          <cell r="N159" t="str">
            <v xml:space="preserve">Việt Nam </v>
          </cell>
          <cell r="O159" t="str">
            <v>TPHCM</v>
          </cell>
          <cell r="P159" t="e">
            <v>#REF!</v>
          </cell>
          <cell r="Q159">
            <v>40441</v>
          </cell>
          <cell r="R159">
            <v>40595</v>
          </cell>
          <cell r="S159">
            <v>0</v>
          </cell>
          <cell r="T159">
            <v>0</v>
          </cell>
          <cell r="U159" t="str">
            <v>công nhân</v>
          </cell>
          <cell r="V159" t="str">
            <v>chuyền 2</v>
          </cell>
          <cell r="W159" t="str">
            <v>C2</v>
          </cell>
          <cell r="X159">
            <v>0</v>
          </cell>
          <cell r="Y159">
            <v>0</v>
          </cell>
          <cell r="Z159">
            <v>0</v>
          </cell>
          <cell r="AA159">
            <v>40441</v>
          </cell>
          <cell r="AB159" t="str">
            <v>A150</v>
          </cell>
          <cell r="AE159" t="str">
            <v>A150</v>
          </cell>
          <cell r="AF159" t="str">
            <v xml:space="preserve">NGUYỄN NGỌC PHƯỚC </v>
          </cell>
        </row>
        <row r="160">
          <cell r="B160" t="str">
            <v>A151</v>
          </cell>
          <cell r="C160" t="str">
            <v xml:space="preserve">NGUYỄN THỊ NGỌC </v>
          </cell>
          <cell r="D160" t="str">
            <v xml:space="preserve">Nữ </v>
          </cell>
          <cell r="E160" t="str">
            <v>1990</v>
          </cell>
          <cell r="F160" t="str">
            <v>Cần Giuộc, Long An</v>
          </cell>
          <cell r="G160" t="str">
            <v>301356083</v>
          </cell>
          <cell r="H160">
            <v>38657</v>
          </cell>
          <cell r="I160" t="str">
            <v>Long An</v>
          </cell>
          <cell r="J160" t="str">
            <v>10/12</v>
          </cell>
          <cell r="K160" t="str">
            <v>Vĩnh Thạnh, Phước Vĩnh Đông, Cần Giuộc, Long An</v>
          </cell>
          <cell r="L160" t="str">
            <v>LA</v>
          </cell>
          <cell r="M160" t="str">
            <v>Kinh</v>
          </cell>
          <cell r="N160" t="str">
            <v xml:space="preserve">Việt Nam </v>
          </cell>
          <cell r="O160" t="str">
            <v>Long An</v>
          </cell>
          <cell r="P160" t="e">
            <v>#REF!</v>
          </cell>
          <cell r="Q160">
            <v>40441</v>
          </cell>
          <cell r="R160">
            <v>40513</v>
          </cell>
          <cell r="S160">
            <v>0</v>
          </cell>
          <cell r="T160">
            <v>0</v>
          </cell>
          <cell r="U160" t="str">
            <v>công nhân</v>
          </cell>
          <cell r="V160" t="str">
            <v>chuyền 2</v>
          </cell>
          <cell r="W160" t="str">
            <v>C2</v>
          </cell>
          <cell r="X160">
            <v>0</v>
          </cell>
          <cell r="Y160">
            <v>0</v>
          </cell>
          <cell r="Z160">
            <v>0</v>
          </cell>
          <cell r="AA160">
            <v>40441</v>
          </cell>
          <cell r="AB160" t="str">
            <v>A151</v>
          </cell>
          <cell r="AE160" t="str">
            <v>A151</v>
          </cell>
          <cell r="AF160" t="str">
            <v xml:space="preserve">NGUYỄN THỊ NGỌC </v>
          </cell>
        </row>
        <row r="161">
          <cell r="B161" t="str">
            <v>A152</v>
          </cell>
          <cell r="C161" t="str">
            <v>TRẦN THỊ HOÀNG HUY</v>
          </cell>
          <cell r="D161" t="str">
            <v xml:space="preserve">Nữ </v>
          </cell>
          <cell r="E161">
            <v>32733</v>
          </cell>
          <cell r="F161" t="str">
            <v>TPHCM</v>
          </cell>
          <cell r="G161" t="str">
            <v>024195863</v>
          </cell>
          <cell r="H161">
            <v>38252</v>
          </cell>
          <cell r="I161" t="str">
            <v>TPHCM</v>
          </cell>
          <cell r="J161">
            <v>0</v>
          </cell>
          <cell r="K161" t="str">
            <v>304/13 Ấp 3, Hiệp Phước, Nhà Bè, TPHCM</v>
          </cell>
          <cell r="L161" t="str">
            <v>TPHCM</v>
          </cell>
          <cell r="M161" t="str">
            <v>Kinh</v>
          </cell>
          <cell r="N161" t="str">
            <v xml:space="preserve">Việt Nam </v>
          </cell>
          <cell r="O161" t="str">
            <v>Long An</v>
          </cell>
          <cell r="P161" t="e">
            <v>#REF!</v>
          </cell>
          <cell r="Q161">
            <v>40441</v>
          </cell>
          <cell r="R161">
            <v>40513</v>
          </cell>
          <cell r="S161">
            <v>0</v>
          </cell>
          <cell r="T161">
            <v>0</v>
          </cell>
          <cell r="U161" t="str">
            <v>công nhân</v>
          </cell>
          <cell r="V161" t="str">
            <v>chuyền 2</v>
          </cell>
          <cell r="W161" t="str">
            <v>C2</v>
          </cell>
          <cell r="X161">
            <v>0</v>
          </cell>
          <cell r="Y161">
            <v>0</v>
          </cell>
          <cell r="Z161">
            <v>0</v>
          </cell>
          <cell r="AA161">
            <v>40441</v>
          </cell>
          <cell r="AB161" t="str">
            <v>A152</v>
          </cell>
          <cell r="AE161" t="str">
            <v>A152</v>
          </cell>
          <cell r="AF161" t="str">
            <v>TRẦN THỊ HOÀNG HUY</v>
          </cell>
        </row>
        <row r="162">
          <cell r="B162" t="str">
            <v>A153</v>
          </cell>
          <cell r="C162" t="str">
            <v xml:space="preserve">PHẠM XUÂN HẢI </v>
          </cell>
          <cell r="D162" t="str">
            <v xml:space="preserve">Nam </v>
          </cell>
          <cell r="E162">
            <v>33352</v>
          </cell>
          <cell r="F162" t="str">
            <v>Tứ Kỳ, Hải Dương</v>
          </cell>
          <cell r="G162" t="str">
            <v>245180583</v>
          </cell>
          <cell r="H162">
            <v>39574</v>
          </cell>
          <cell r="I162" t="str">
            <v>Đăk Nông</v>
          </cell>
          <cell r="J162" t="str">
            <v>12/12</v>
          </cell>
          <cell r="K162" t="str">
            <v>Kiến Thành, Đăk R'Lấp, Đăk Nông</v>
          </cell>
          <cell r="L162" t="str">
            <v>ĐKN</v>
          </cell>
          <cell r="M162" t="str">
            <v>Kinh</v>
          </cell>
          <cell r="N162" t="str">
            <v xml:space="preserve">Việt Nam </v>
          </cell>
          <cell r="O162" t="str">
            <v>Hải Dương</v>
          </cell>
          <cell r="P162" t="e">
            <v>#REF!</v>
          </cell>
          <cell r="Q162">
            <v>40442</v>
          </cell>
          <cell r="R162">
            <v>40544</v>
          </cell>
          <cell r="S162">
            <v>0</v>
          </cell>
          <cell r="T162">
            <v>0</v>
          </cell>
          <cell r="U162" t="str">
            <v>công nhân</v>
          </cell>
          <cell r="V162" t="str">
            <v>Chuyền 1</v>
          </cell>
          <cell r="W162" t="str">
            <v>C1</v>
          </cell>
          <cell r="X162">
            <v>0</v>
          </cell>
          <cell r="Y162">
            <v>0</v>
          </cell>
          <cell r="Z162">
            <v>0</v>
          </cell>
          <cell r="AA162">
            <v>40442</v>
          </cell>
          <cell r="AB162" t="str">
            <v>A153</v>
          </cell>
          <cell r="AE162" t="str">
            <v>A153</v>
          </cell>
          <cell r="AF162" t="str">
            <v xml:space="preserve">PHẠM XUÂN HẢI </v>
          </cell>
        </row>
        <row r="163">
          <cell r="B163" t="str">
            <v>A154</v>
          </cell>
          <cell r="C163" t="str">
            <v>NGUYỄN TRƯỜNG GIANG</v>
          </cell>
          <cell r="D163" t="str">
            <v xml:space="preserve">Nam </v>
          </cell>
          <cell r="E163" t="str">
            <v>1987</v>
          </cell>
          <cell r="F163" t="str">
            <v>Phú Tân, Cà Mau</v>
          </cell>
          <cell r="G163" t="str">
            <v>381466380</v>
          </cell>
          <cell r="H163">
            <v>39954</v>
          </cell>
          <cell r="I163" t="str">
            <v xml:space="preserve">Cà Mau </v>
          </cell>
          <cell r="J163" t="str">
            <v>9/12</v>
          </cell>
          <cell r="K163" t="str">
            <v xml:space="preserve">Tân Thành, Việt Thắng, Phú Tân, Cà Mau </v>
          </cell>
          <cell r="L163" t="str">
            <v>CM</v>
          </cell>
          <cell r="M163" t="str">
            <v>Kinh</v>
          </cell>
          <cell r="N163" t="str">
            <v xml:space="preserve">Việt Nam </v>
          </cell>
          <cell r="O163" t="str">
            <v xml:space="preserve">Cà Mau </v>
          </cell>
          <cell r="P163" t="e">
            <v>#REF!</v>
          </cell>
          <cell r="Q163">
            <v>40442</v>
          </cell>
          <cell r="R163" t="str">
            <v>out</v>
          </cell>
          <cell r="S163">
            <v>0</v>
          </cell>
          <cell r="T163">
            <v>0</v>
          </cell>
          <cell r="U163" t="str">
            <v>công nhân</v>
          </cell>
          <cell r="V163" t="str">
            <v>Chuyền 1</v>
          </cell>
          <cell r="W163" t="str">
            <v>C1</v>
          </cell>
          <cell r="X163">
            <v>0</v>
          </cell>
          <cell r="Y163">
            <v>0</v>
          </cell>
          <cell r="Z163">
            <v>0</v>
          </cell>
          <cell r="AA163">
            <v>40442</v>
          </cell>
          <cell r="AB163" t="str">
            <v>A154</v>
          </cell>
          <cell r="AE163" t="str">
            <v>A154</v>
          </cell>
          <cell r="AF163" t="str">
            <v>NGUYỄN TRƯỜNG GIANG</v>
          </cell>
        </row>
        <row r="164">
          <cell r="B164" t="str">
            <v>A155</v>
          </cell>
          <cell r="C164" t="str">
            <v xml:space="preserve">ĐÀO THỊ KIỀU TIÊN </v>
          </cell>
          <cell r="D164" t="str">
            <v xml:space="preserve">Nữ </v>
          </cell>
          <cell r="E164">
            <v>33172</v>
          </cell>
          <cell r="F164" t="str">
            <v>Cần Giuộc, Long An</v>
          </cell>
          <cell r="G164" t="str">
            <v>301356096</v>
          </cell>
          <cell r="H164">
            <v>38657</v>
          </cell>
          <cell r="I164" t="str">
            <v>Long An</v>
          </cell>
          <cell r="J164" t="str">
            <v>9/12</v>
          </cell>
          <cell r="K164" t="str">
            <v>Vĩnh Thạnh, Phước Vĩnh Đông, Cần Giuộc, Long An</v>
          </cell>
          <cell r="L164" t="str">
            <v>LA</v>
          </cell>
          <cell r="M164" t="str">
            <v>Kinh</v>
          </cell>
          <cell r="N164" t="str">
            <v xml:space="preserve">Việt Nam </v>
          </cell>
          <cell r="O164" t="str">
            <v>Long An</v>
          </cell>
          <cell r="P164" t="e">
            <v>#REF!</v>
          </cell>
          <cell r="Q164">
            <v>40442</v>
          </cell>
          <cell r="R164">
            <v>40544</v>
          </cell>
          <cell r="S164">
            <v>0</v>
          </cell>
          <cell r="T164">
            <v>0</v>
          </cell>
          <cell r="U164" t="str">
            <v>công nhân</v>
          </cell>
          <cell r="V164" t="str">
            <v>QC</v>
          </cell>
          <cell r="W164" t="str">
            <v>QC</v>
          </cell>
          <cell r="X164">
            <v>0</v>
          </cell>
          <cell r="Y164">
            <v>0</v>
          </cell>
          <cell r="Z164">
            <v>0</v>
          </cell>
          <cell r="AA164">
            <v>40442</v>
          </cell>
          <cell r="AB164" t="str">
            <v>A155</v>
          </cell>
          <cell r="AE164" t="str">
            <v>A155</v>
          </cell>
          <cell r="AF164" t="str">
            <v xml:space="preserve">ĐÀO THỊ KIỀU TIÊN </v>
          </cell>
        </row>
        <row r="165">
          <cell r="B165" t="str">
            <v>A156</v>
          </cell>
          <cell r="C165" t="str">
            <v>NGUYỄN THỊ GA</v>
          </cell>
          <cell r="D165" t="str">
            <v xml:space="preserve">Nữ </v>
          </cell>
          <cell r="E165" t="str">
            <v>1989</v>
          </cell>
          <cell r="F165" t="str">
            <v>Phú Tân, Cà Mau</v>
          </cell>
          <cell r="G165" t="str">
            <v>381466381</v>
          </cell>
          <cell r="H165">
            <v>38794</v>
          </cell>
          <cell r="I165" t="str">
            <v xml:space="preserve">Cà Mau </v>
          </cell>
          <cell r="J165" t="str">
            <v>6/12</v>
          </cell>
          <cell r="K165" t="str">
            <v xml:space="preserve">Tân Thành, Việt Thắng, Phú Tân, Cà Mau </v>
          </cell>
          <cell r="L165" t="str">
            <v>CM</v>
          </cell>
          <cell r="M165" t="str">
            <v>Kinh</v>
          </cell>
          <cell r="N165" t="str">
            <v xml:space="preserve">Việt Nam </v>
          </cell>
          <cell r="O165" t="str">
            <v xml:space="preserve">Cà Mau </v>
          </cell>
          <cell r="P165" t="e">
            <v>#REF!</v>
          </cell>
          <cell r="Q165">
            <v>40442</v>
          </cell>
          <cell r="R165">
            <v>40544</v>
          </cell>
          <cell r="S165">
            <v>0</v>
          </cell>
          <cell r="T165">
            <v>0</v>
          </cell>
          <cell r="U165" t="str">
            <v>công nhân</v>
          </cell>
          <cell r="V165" t="str">
            <v>Chuyền 1</v>
          </cell>
          <cell r="W165" t="str">
            <v>C1</v>
          </cell>
          <cell r="X165">
            <v>0</v>
          </cell>
          <cell r="Y165">
            <v>0</v>
          </cell>
          <cell r="Z165">
            <v>0</v>
          </cell>
          <cell r="AA165">
            <v>40442</v>
          </cell>
          <cell r="AB165" t="str">
            <v>A156</v>
          </cell>
          <cell r="AE165" t="str">
            <v>A156</v>
          </cell>
          <cell r="AF165" t="str">
            <v>NGUYỄN THỊ GA</v>
          </cell>
        </row>
        <row r="166">
          <cell r="B166" t="str">
            <v>A157</v>
          </cell>
          <cell r="C166" t="str">
            <v xml:space="preserve">NGUYỄN ĐÌNH ÂN </v>
          </cell>
          <cell r="D166" t="str">
            <v xml:space="preserve">Nam </v>
          </cell>
          <cell r="E166">
            <v>32661</v>
          </cell>
          <cell r="F166" t="str">
            <v>TPHCM</v>
          </cell>
          <cell r="G166" t="str">
            <v>024194235</v>
          </cell>
          <cell r="H166">
            <v>37930</v>
          </cell>
          <cell r="I166" t="str">
            <v>TPHCM</v>
          </cell>
          <cell r="J166" t="str">
            <v>11/12</v>
          </cell>
          <cell r="K166" t="str">
            <v>62/2B Ấp 2, Hiệp Phước, Nhà Bè, TPHCM</v>
          </cell>
          <cell r="L166" t="str">
            <v>TPHCM</v>
          </cell>
          <cell r="M166" t="str">
            <v>Kinh</v>
          </cell>
          <cell r="N166" t="str">
            <v xml:space="preserve">Việt Nam </v>
          </cell>
          <cell r="O166" t="str">
            <v>TPHCM</v>
          </cell>
          <cell r="P166" t="e">
            <v>#REF!</v>
          </cell>
          <cell r="Q166">
            <v>40443</v>
          </cell>
          <cell r="R166">
            <v>40544</v>
          </cell>
          <cell r="S166">
            <v>0</v>
          </cell>
          <cell r="T166">
            <v>0</v>
          </cell>
          <cell r="U166" t="str">
            <v>công nhân</v>
          </cell>
          <cell r="V166" t="str">
            <v>Chuyền 3</v>
          </cell>
          <cell r="W166" t="str">
            <v>C3</v>
          </cell>
          <cell r="X166">
            <v>0</v>
          </cell>
          <cell r="Y166">
            <v>0</v>
          </cell>
          <cell r="Z166">
            <v>0</v>
          </cell>
          <cell r="AA166">
            <v>40443</v>
          </cell>
          <cell r="AB166" t="str">
            <v>A157</v>
          </cell>
          <cell r="AE166" t="str">
            <v>A157</v>
          </cell>
          <cell r="AF166" t="str">
            <v xml:space="preserve">NGUYỄN ĐÌNH ÂN </v>
          </cell>
        </row>
        <row r="167">
          <cell r="B167" t="str">
            <v>A158</v>
          </cell>
          <cell r="C167" t="str">
            <v xml:space="preserve">TRẦN VĂN GIẢ </v>
          </cell>
          <cell r="D167" t="str">
            <v xml:space="preserve">Nam </v>
          </cell>
          <cell r="E167" t="str">
            <v>1985</v>
          </cell>
          <cell r="F167" t="str">
            <v>Cần Giuộc, Long An</v>
          </cell>
          <cell r="G167" t="str">
            <v>301228066</v>
          </cell>
          <cell r="H167">
            <v>37502</v>
          </cell>
          <cell r="I167" t="str">
            <v>Long An</v>
          </cell>
          <cell r="J167" t="str">
            <v>10/12</v>
          </cell>
          <cell r="K167" t="str">
            <v>Vĩnh Thạnh, Phước Vĩnh Đông, Cần Giuộc, Long An</v>
          </cell>
          <cell r="L167" t="str">
            <v>LA</v>
          </cell>
          <cell r="M167" t="str">
            <v>Kinh</v>
          </cell>
          <cell r="N167" t="str">
            <v xml:space="preserve">Việt Nam </v>
          </cell>
          <cell r="O167" t="str">
            <v>Long An</v>
          </cell>
          <cell r="P167" t="e">
            <v>#REF!</v>
          </cell>
          <cell r="Q167">
            <v>40443</v>
          </cell>
          <cell r="R167">
            <v>40544</v>
          </cell>
          <cell r="S167">
            <v>0</v>
          </cell>
          <cell r="T167">
            <v>0</v>
          </cell>
          <cell r="U167" t="str">
            <v>công nhân</v>
          </cell>
          <cell r="V167" t="str">
            <v>Chuyền 3</v>
          </cell>
          <cell r="W167" t="str">
            <v>C3</v>
          </cell>
          <cell r="X167">
            <v>0</v>
          </cell>
          <cell r="Y167">
            <v>0</v>
          </cell>
          <cell r="Z167">
            <v>0</v>
          </cell>
          <cell r="AA167">
            <v>40443</v>
          </cell>
          <cell r="AB167" t="str">
            <v>A158</v>
          </cell>
          <cell r="AE167" t="str">
            <v>A158</v>
          </cell>
          <cell r="AF167" t="str">
            <v xml:space="preserve">TRẦN VĂN GIẢ </v>
          </cell>
        </row>
        <row r="168">
          <cell r="B168" t="str">
            <v>A159</v>
          </cell>
          <cell r="C168" t="str">
            <v xml:space="preserve">TRẦN NHƯ THỦY </v>
          </cell>
          <cell r="D168" t="str">
            <v xml:space="preserve">Nam </v>
          </cell>
          <cell r="E168">
            <v>29104</v>
          </cell>
          <cell r="F168" t="str">
            <v>TPHCM</v>
          </cell>
          <cell r="G168" t="str">
            <v>023394930</v>
          </cell>
          <cell r="H168">
            <v>38810</v>
          </cell>
          <cell r="I168" t="str">
            <v>TPHCM</v>
          </cell>
          <cell r="J168" t="str">
            <v>7/12</v>
          </cell>
          <cell r="K168" t="str">
            <v>59 Ấp 2, Long Thới, Nhà Bè, TPHCM</v>
          </cell>
          <cell r="L168" t="str">
            <v>TPHCM</v>
          </cell>
          <cell r="M168" t="str">
            <v>Kinh</v>
          </cell>
          <cell r="N168" t="str">
            <v xml:space="preserve">Việt Nam </v>
          </cell>
          <cell r="O168" t="str">
            <v>TPHCM</v>
          </cell>
          <cell r="P168" t="e">
            <v>#REF!</v>
          </cell>
          <cell r="Q168">
            <v>40443</v>
          </cell>
          <cell r="R168">
            <v>40545</v>
          </cell>
          <cell r="S168">
            <v>0</v>
          </cell>
          <cell r="T168">
            <v>0</v>
          </cell>
          <cell r="U168" t="str">
            <v>công nhân</v>
          </cell>
          <cell r="V168" t="str">
            <v>QC</v>
          </cell>
          <cell r="W168" t="str">
            <v>QC</v>
          </cell>
          <cell r="X168">
            <v>0</v>
          </cell>
          <cell r="Y168">
            <v>0</v>
          </cell>
          <cell r="Z168">
            <v>0</v>
          </cell>
          <cell r="AA168">
            <v>40443</v>
          </cell>
          <cell r="AB168" t="str">
            <v>A159</v>
          </cell>
          <cell r="AE168" t="str">
            <v>A159</v>
          </cell>
          <cell r="AF168" t="str">
            <v xml:space="preserve">TRẦN NHƯ THỦY </v>
          </cell>
        </row>
        <row r="169">
          <cell r="B169" t="str">
            <v>A160</v>
          </cell>
          <cell r="C169" t="str">
            <v xml:space="preserve">NGUYỄN NGỌC TÂM </v>
          </cell>
          <cell r="D169" t="str">
            <v xml:space="preserve">Nam </v>
          </cell>
          <cell r="E169">
            <v>32711</v>
          </cell>
          <cell r="F169" t="str">
            <v>TPHCM</v>
          </cell>
          <cell r="G169" t="str">
            <v>024195098</v>
          </cell>
          <cell r="H169">
            <v>39440</v>
          </cell>
          <cell r="I169" t="str">
            <v>TPHCM</v>
          </cell>
          <cell r="J169" t="str">
            <v>11/12</v>
          </cell>
          <cell r="K169" t="str">
            <v>58/3A Ấp 2, Hiệp Phước, Nhà Bè, TPHCM</v>
          </cell>
          <cell r="L169" t="str">
            <v>TPHCM</v>
          </cell>
          <cell r="M169" t="str">
            <v>Kinh</v>
          </cell>
          <cell r="N169" t="str">
            <v xml:space="preserve">Việt Nam </v>
          </cell>
          <cell r="O169" t="str">
            <v>TPHCM</v>
          </cell>
          <cell r="P169" t="e">
            <v>#REF!</v>
          </cell>
          <cell r="Q169">
            <v>40443</v>
          </cell>
          <cell r="R169">
            <v>40544</v>
          </cell>
          <cell r="S169">
            <v>0</v>
          </cell>
          <cell r="T169">
            <v>0</v>
          </cell>
          <cell r="U169" t="str">
            <v>công nhân</v>
          </cell>
          <cell r="V169" t="str">
            <v>Chuyền 3</v>
          </cell>
          <cell r="W169" t="str">
            <v>C3</v>
          </cell>
          <cell r="X169">
            <v>0</v>
          </cell>
          <cell r="Y169">
            <v>0</v>
          </cell>
          <cell r="Z169">
            <v>0</v>
          </cell>
          <cell r="AA169">
            <v>40443</v>
          </cell>
          <cell r="AB169" t="str">
            <v>A160</v>
          </cell>
          <cell r="AE169" t="str">
            <v>A160</v>
          </cell>
          <cell r="AF169" t="str">
            <v xml:space="preserve">NGUYỄN NGỌC TÂM </v>
          </cell>
        </row>
        <row r="170">
          <cell r="B170" t="str">
            <v>A161</v>
          </cell>
          <cell r="C170" t="str">
            <v xml:space="preserve">LÂM VĂN NÊ </v>
          </cell>
          <cell r="D170" t="str">
            <v xml:space="preserve">Nam </v>
          </cell>
          <cell r="E170">
            <v>31177</v>
          </cell>
          <cell r="F170" t="str">
            <v>Bến Tre</v>
          </cell>
          <cell r="G170" t="str">
            <v>321197917</v>
          </cell>
          <cell r="H170">
            <v>40442</v>
          </cell>
          <cell r="I170" t="str">
            <v>Bến Tre</v>
          </cell>
          <cell r="J170" t="str">
            <v>9/12</v>
          </cell>
          <cell r="K170" t="str">
            <v>Ấp 1, Thuận Điền, Giồng Trôm, Bến Tre</v>
          </cell>
          <cell r="L170" t="str">
            <v>BTR</v>
          </cell>
          <cell r="M170" t="str">
            <v>Kinh</v>
          </cell>
          <cell r="N170" t="str">
            <v xml:space="preserve">Việt Nam </v>
          </cell>
          <cell r="O170" t="str">
            <v>Bến Tre</v>
          </cell>
          <cell r="P170" t="e">
            <v>#REF!</v>
          </cell>
          <cell r="Q170">
            <v>40444</v>
          </cell>
          <cell r="R170">
            <v>40513</v>
          </cell>
          <cell r="S170">
            <v>0</v>
          </cell>
          <cell r="T170">
            <v>0</v>
          </cell>
          <cell r="U170" t="str">
            <v>công nhân</v>
          </cell>
          <cell r="V170" t="str">
            <v>Chuyền 3</v>
          </cell>
          <cell r="W170" t="str">
            <v>C3</v>
          </cell>
          <cell r="X170">
            <v>0</v>
          </cell>
          <cell r="Y170">
            <v>0</v>
          </cell>
          <cell r="Z170">
            <v>0</v>
          </cell>
          <cell r="AA170">
            <v>40444</v>
          </cell>
          <cell r="AB170" t="str">
            <v>A161</v>
          </cell>
          <cell r="AE170" t="str">
            <v>A161</v>
          </cell>
          <cell r="AF170" t="str">
            <v xml:space="preserve">LÂM VĂN NÊ </v>
          </cell>
        </row>
        <row r="171">
          <cell r="B171" t="str">
            <v>A162</v>
          </cell>
          <cell r="C171" t="str">
            <v xml:space="preserve">LÊ THỊ BÍCH LIỄU </v>
          </cell>
          <cell r="D171" t="str">
            <v xml:space="preserve">Nữ </v>
          </cell>
          <cell r="E171" t="str">
            <v>1972</v>
          </cell>
          <cell r="F171" t="str">
            <v>Châu Thành, Đồng Tháp</v>
          </cell>
          <cell r="G171" t="str">
            <v>340896255</v>
          </cell>
          <cell r="H171">
            <v>40414</v>
          </cell>
          <cell r="I171" t="str">
            <v>Đồng Tháp</v>
          </cell>
          <cell r="J171" t="str">
            <v>10/12</v>
          </cell>
          <cell r="K171" t="str">
            <v>Tân Hựu, Tân Nhuận Đông, Châu Thành, Đồng Tháp</v>
          </cell>
          <cell r="L171" t="str">
            <v>ĐT</v>
          </cell>
          <cell r="M171" t="str">
            <v>Kinh</v>
          </cell>
          <cell r="N171" t="str">
            <v xml:space="preserve">Việt Nam </v>
          </cell>
          <cell r="O171" t="str">
            <v>Đồng Tháp</v>
          </cell>
          <cell r="P171" t="e">
            <v>#REF!</v>
          </cell>
          <cell r="Q171">
            <v>40444</v>
          </cell>
          <cell r="R171" t="str">
            <v>out</v>
          </cell>
          <cell r="S171">
            <v>0</v>
          </cell>
          <cell r="T171">
            <v>0</v>
          </cell>
          <cell r="U171" t="str">
            <v>công nhân</v>
          </cell>
          <cell r="V171" t="str">
            <v>QC</v>
          </cell>
          <cell r="W171" t="str">
            <v>C2</v>
          </cell>
          <cell r="X171">
            <v>0</v>
          </cell>
          <cell r="Y171">
            <v>0</v>
          </cell>
          <cell r="Z171">
            <v>0</v>
          </cell>
          <cell r="AA171">
            <v>40444</v>
          </cell>
          <cell r="AB171" t="str">
            <v>A162</v>
          </cell>
          <cell r="AE171" t="str">
            <v>A162</v>
          </cell>
          <cell r="AF171" t="str">
            <v xml:space="preserve">LÊ THỊ BÍCH LIỄU </v>
          </cell>
        </row>
        <row r="172">
          <cell r="B172" t="str">
            <v>A163</v>
          </cell>
          <cell r="C172" t="str">
            <v xml:space="preserve">PHẠM VĂN TUẤN </v>
          </cell>
          <cell r="D172" t="str">
            <v xml:space="preserve">Nam </v>
          </cell>
          <cell r="E172">
            <v>33010</v>
          </cell>
          <cell r="F172" t="str">
            <v>Nghệ An</v>
          </cell>
          <cell r="G172" t="str">
            <v>186790369</v>
          </cell>
          <cell r="H172">
            <v>39856</v>
          </cell>
          <cell r="I172" t="str">
            <v>Nghệ An</v>
          </cell>
          <cell r="J172" t="str">
            <v>9/12</v>
          </cell>
          <cell r="K172" t="str">
            <v>Nghĩa Khánh, Nghĩa Đàn, Nghệ An</v>
          </cell>
          <cell r="L172" t="str">
            <v>NA</v>
          </cell>
          <cell r="M172" t="str">
            <v>Kinh</v>
          </cell>
          <cell r="N172" t="str">
            <v xml:space="preserve">Việt Nam </v>
          </cell>
          <cell r="O172" t="str">
            <v>Nghệ An</v>
          </cell>
          <cell r="P172" t="e">
            <v>#REF!</v>
          </cell>
          <cell r="Q172">
            <v>40444</v>
          </cell>
          <cell r="R172">
            <v>40513</v>
          </cell>
          <cell r="S172">
            <v>0</v>
          </cell>
          <cell r="T172">
            <v>0</v>
          </cell>
          <cell r="U172" t="str">
            <v>công nhân</v>
          </cell>
          <cell r="V172" t="str">
            <v>chuyền 2</v>
          </cell>
          <cell r="W172" t="str">
            <v>C2</v>
          </cell>
          <cell r="X172">
            <v>0</v>
          </cell>
          <cell r="Y172">
            <v>0</v>
          </cell>
          <cell r="Z172">
            <v>0</v>
          </cell>
          <cell r="AA172">
            <v>40444</v>
          </cell>
          <cell r="AB172" t="str">
            <v>A163</v>
          </cell>
          <cell r="AE172" t="str">
            <v>A163</v>
          </cell>
          <cell r="AF172" t="str">
            <v xml:space="preserve">PHẠM VĂN TUẤN </v>
          </cell>
        </row>
        <row r="173">
          <cell r="B173" t="str">
            <v>A164</v>
          </cell>
          <cell r="C173" t="str">
            <v>HOÀNG THỊ NGỌC MINH</v>
          </cell>
          <cell r="D173" t="str">
            <v xml:space="preserve">Nữ </v>
          </cell>
          <cell r="E173">
            <v>33647</v>
          </cell>
          <cell r="F173" t="str">
            <v xml:space="preserve">Quảng Trị </v>
          </cell>
          <cell r="G173" t="str">
            <v>197278720</v>
          </cell>
          <cell r="H173">
            <v>39891</v>
          </cell>
          <cell r="I173" t="str">
            <v xml:space="preserve">Quảng Trị </v>
          </cell>
          <cell r="J173">
            <v>0</v>
          </cell>
          <cell r="K173" t="str">
            <v>Vĩnh Trung, Vĩnh Linh, Quảng Trị</v>
          </cell>
          <cell r="L173" t="str">
            <v>QT</v>
          </cell>
          <cell r="M173" t="str">
            <v>Kinh</v>
          </cell>
          <cell r="N173" t="str">
            <v xml:space="preserve">Việt Nam </v>
          </cell>
          <cell r="O173" t="str">
            <v xml:space="preserve">Quảng Trị </v>
          </cell>
          <cell r="P173" t="e">
            <v>#REF!</v>
          </cell>
          <cell r="Q173">
            <v>40444</v>
          </cell>
          <cell r="R173">
            <v>40513</v>
          </cell>
          <cell r="S173">
            <v>0</v>
          </cell>
          <cell r="T173">
            <v>0</v>
          </cell>
          <cell r="U173" t="str">
            <v>công nhân</v>
          </cell>
          <cell r="V173" t="str">
            <v>QC</v>
          </cell>
          <cell r="W173" t="str">
            <v>QC</v>
          </cell>
          <cell r="X173">
            <v>0</v>
          </cell>
          <cell r="Y173">
            <v>0</v>
          </cell>
          <cell r="Z173">
            <v>0</v>
          </cell>
          <cell r="AA173">
            <v>40444</v>
          </cell>
          <cell r="AB173" t="str">
            <v>A164</v>
          </cell>
          <cell r="AE173" t="str">
            <v>A164</v>
          </cell>
          <cell r="AF173" t="str">
            <v>HOÀNG THỊ NGỌC MINH</v>
          </cell>
        </row>
        <row r="174">
          <cell r="B174" t="str">
            <v>A165</v>
          </cell>
          <cell r="C174" t="str">
            <v>TẠ THỊ SO</v>
          </cell>
          <cell r="D174" t="str">
            <v xml:space="preserve">Nữ </v>
          </cell>
          <cell r="E174" t="str">
            <v>1982</v>
          </cell>
          <cell r="F174" t="str">
            <v xml:space="preserve">Cà Mau </v>
          </cell>
          <cell r="G174" t="str">
            <v>381234524</v>
          </cell>
          <cell r="H174">
            <v>37175</v>
          </cell>
          <cell r="I174" t="str">
            <v xml:space="preserve">Cà Mau </v>
          </cell>
          <cell r="J174" t="str">
            <v>4/12</v>
          </cell>
          <cell r="K174" t="str">
            <v>Khóm 3, TT Trần Văn Thời, Trần Văn Thời, Cà Mau</v>
          </cell>
          <cell r="L174" t="str">
            <v>CM</v>
          </cell>
          <cell r="M174" t="str">
            <v>Kinh</v>
          </cell>
          <cell r="N174" t="str">
            <v xml:space="preserve">Việt Nam </v>
          </cell>
          <cell r="O174" t="str">
            <v xml:space="preserve">Cà Mau </v>
          </cell>
          <cell r="P174" t="e">
            <v>#REF!</v>
          </cell>
          <cell r="Q174">
            <v>40444</v>
          </cell>
          <cell r="R174" t="str">
            <v>out</v>
          </cell>
          <cell r="S174">
            <v>0</v>
          </cell>
          <cell r="T174">
            <v>0</v>
          </cell>
          <cell r="U174" t="str">
            <v>công nhân</v>
          </cell>
          <cell r="V174" t="str">
            <v>chuyền 2</v>
          </cell>
          <cell r="W174" t="str">
            <v>C2</v>
          </cell>
          <cell r="X174">
            <v>0</v>
          </cell>
          <cell r="Y174">
            <v>0</v>
          </cell>
          <cell r="Z174">
            <v>0</v>
          </cell>
          <cell r="AA174">
            <v>40444</v>
          </cell>
          <cell r="AB174" t="str">
            <v>A165</v>
          </cell>
          <cell r="AE174" t="str">
            <v>A165</v>
          </cell>
          <cell r="AF174" t="str">
            <v>TẠ THỊ SO</v>
          </cell>
        </row>
        <row r="175">
          <cell r="B175" t="str">
            <v>A166</v>
          </cell>
          <cell r="C175" t="str">
            <v xml:space="preserve">LÊ VĂN MINH </v>
          </cell>
          <cell r="D175" t="str">
            <v xml:space="preserve">Nam </v>
          </cell>
          <cell r="E175">
            <v>29231</v>
          </cell>
          <cell r="F175" t="str">
            <v>TPHCM</v>
          </cell>
          <cell r="G175" t="str">
            <v>301460003</v>
          </cell>
          <cell r="H175">
            <v>39591</v>
          </cell>
          <cell r="I175" t="str">
            <v>Long An</v>
          </cell>
          <cell r="J175" t="str">
            <v>9/12</v>
          </cell>
          <cell r="K175" t="str">
            <v>66 Tổ 1, Ấp 1, Long Thới, Nhà Bè, TPHCM</v>
          </cell>
          <cell r="L175" t="str">
            <v>TPHCM</v>
          </cell>
          <cell r="M175" t="str">
            <v>Kinh</v>
          </cell>
          <cell r="N175" t="str">
            <v xml:space="preserve">Việt Nam </v>
          </cell>
          <cell r="O175" t="str">
            <v>Long An</v>
          </cell>
          <cell r="P175" t="e">
            <v>#REF!</v>
          </cell>
          <cell r="Q175">
            <v>40444</v>
          </cell>
          <cell r="R175">
            <v>40544</v>
          </cell>
          <cell r="S175">
            <v>0</v>
          </cell>
          <cell r="T175">
            <v>0</v>
          </cell>
          <cell r="U175" t="str">
            <v>công nhân</v>
          </cell>
          <cell r="V175" t="str">
            <v>chuyền 2</v>
          </cell>
          <cell r="W175" t="str">
            <v>C2</v>
          </cell>
          <cell r="X175">
            <v>0</v>
          </cell>
          <cell r="Y175">
            <v>0</v>
          </cell>
          <cell r="Z175">
            <v>0</v>
          </cell>
          <cell r="AA175">
            <v>40444</v>
          </cell>
          <cell r="AB175" t="str">
            <v>A166</v>
          </cell>
          <cell r="AE175" t="str">
            <v>A166</v>
          </cell>
          <cell r="AF175" t="str">
            <v xml:space="preserve">LÊ VĂN MINH </v>
          </cell>
        </row>
        <row r="176">
          <cell r="B176" t="str">
            <v>A167</v>
          </cell>
          <cell r="C176" t="str">
            <v>TRẦN HẢI ĐĂNG</v>
          </cell>
          <cell r="D176" t="str">
            <v xml:space="preserve">Nam </v>
          </cell>
          <cell r="E176">
            <v>34169</v>
          </cell>
          <cell r="F176" t="str">
            <v xml:space="preserve">Cà Mau </v>
          </cell>
          <cell r="G176" t="str">
            <v>381601251</v>
          </cell>
          <cell r="H176">
            <v>39617</v>
          </cell>
          <cell r="I176" t="str">
            <v xml:space="preserve">Cà Mau </v>
          </cell>
          <cell r="J176" t="str">
            <v>9/12</v>
          </cell>
          <cell r="K176" t="str">
            <v xml:space="preserve">Việt Thắng, Phú Tân, Cà Mau </v>
          </cell>
          <cell r="L176" t="str">
            <v>CM</v>
          </cell>
          <cell r="M176" t="str">
            <v>Kinh</v>
          </cell>
          <cell r="N176" t="str">
            <v xml:space="preserve">Việt Nam </v>
          </cell>
          <cell r="O176" t="str">
            <v xml:space="preserve">Cà Mau </v>
          </cell>
          <cell r="P176" t="e">
            <v>#REF!</v>
          </cell>
          <cell r="Q176">
            <v>40444</v>
          </cell>
          <cell r="R176">
            <v>40575</v>
          </cell>
          <cell r="S176">
            <v>0</v>
          </cell>
          <cell r="T176">
            <v>0</v>
          </cell>
          <cell r="U176" t="str">
            <v>công nhân</v>
          </cell>
          <cell r="V176" t="str">
            <v>chuyền 2</v>
          </cell>
          <cell r="W176" t="str">
            <v>C2</v>
          </cell>
          <cell r="X176">
            <v>0</v>
          </cell>
          <cell r="Y176">
            <v>0</v>
          </cell>
          <cell r="Z176">
            <v>0</v>
          </cell>
          <cell r="AA176">
            <v>40444</v>
          </cell>
          <cell r="AB176" t="str">
            <v>A167</v>
          </cell>
          <cell r="AE176" t="str">
            <v>A167</v>
          </cell>
          <cell r="AF176" t="str">
            <v>TRẦN HẢI ĐĂNG</v>
          </cell>
        </row>
        <row r="177">
          <cell r="B177" t="str">
            <v>A168</v>
          </cell>
          <cell r="C177" t="str">
            <v xml:space="preserve">NGUYỄN VĂN BƯỚC </v>
          </cell>
          <cell r="D177" t="str">
            <v xml:space="preserve">Nam </v>
          </cell>
          <cell r="E177" t="str">
            <v>1984</v>
          </cell>
          <cell r="F177" t="str">
            <v xml:space="preserve">Cà Mau </v>
          </cell>
          <cell r="G177" t="str">
            <v>381574613</v>
          </cell>
          <cell r="H177">
            <v>39510</v>
          </cell>
          <cell r="I177" t="str">
            <v xml:space="preserve">Cà Mau </v>
          </cell>
          <cell r="J177" t="str">
            <v>6/12</v>
          </cell>
          <cell r="K177" t="str">
            <v>Khóm 3, TT Trần Văn Thời, Trần Văn Thời, Cà Mau</v>
          </cell>
          <cell r="L177" t="str">
            <v>CM</v>
          </cell>
          <cell r="M177" t="str">
            <v>Kinh</v>
          </cell>
          <cell r="N177" t="str">
            <v xml:space="preserve">Việt Nam </v>
          </cell>
          <cell r="O177" t="str">
            <v xml:space="preserve">Cà Mau </v>
          </cell>
          <cell r="P177" t="e">
            <v>#REF!</v>
          </cell>
          <cell r="Q177">
            <v>40444</v>
          </cell>
          <cell r="R177">
            <v>40544</v>
          </cell>
          <cell r="S177">
            <v>0</v>
          </cell>
          <cell r="T177">
            <v>0</v>
          </cell>
          <cell r="U177" t="str">
            <v>công nhân</v>
          </cell>
          <cell r="V177" t="str">
            <v>chuyền 2</v>
          </cell>
          <cell r="W177" t="str">
            <v>C2</v>
          </cell>
          <cell r="X177">
            <v>0</v>
          </cell>
          <cell r="Y177">
            <v>0</v>
          </cell>
          <cell r="Z177">
            <v>0</v>
          </cell>
          <cell r="AA177">
            <v>40444</v>
          </cell>
          <cell r="AB177" t="str">
            <v>A168</v>
          </cell>
          <cell r="AE177" t="str">
            <v>A168</v>
          </cell>
          <cell r="AF177" t="str">
            <v xml:space="preserve">NGUYỄN VĂN BƯỚC </v>
          </cell>
        </row>
        <row r="178">
          <cell r="B178" t="str">
            <v>A169</v>
          </cell>
          <cell r="C178" t="str">
            <v>NGUYỄN THỊ TÚ TRINH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 t="e">
            <v>#REF!</v>
          </cell>
          <cell r="Q178">
            <v>0</v>
          </cell>
          <cell r="R178">
            <v>40544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 t="str">
            <v>A169</v>
          </cell>
          <cell r="AE178" t="str">
            <v>A169</v>
          </cell>
          <cell r="AF178" t="str">
            <v>NGUYỄN THỊ TÚ TRINH</v>
          </cell>
        </row>
        <row r="179">
          <cell r="B179" t="str">
            <v>A170</v>
          </cell>
          <cell r="C179" t="str">
            <v>NGUYỄN THỊ NGỌC TÂM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 t="e">
            <v>#REF!</v>
          </cell>
          <cell r="Q179">
            <v>0</v>
          </cell>
          <cell r="R179">
            <v>40544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 t="str">
            <v>A170</v>
          </cell>
          <cell r="AE179" t="str">
            <v>A170</v>
          </cell>
          <cell r="AF179" t="str">
            <v>NGUYỄN THỊ NGỌC TÂM</v>
          </cell>
        </row>
        <row r="180">
          <cell r="B180" t="str">
            <v>A171</v>
          </cell>
          <cell r="C180" t="str">
            <v>NGUYỄN THỊ LOAN</v>
          </cell>
          <cell r="D180" t="str">
            <v xml:space="preserve">Nữ </v>
          </cell>
          <cell r="E180">
            <v>26290</v>
          </cell>
          <cell r="F180" t="str">
            <v>TPHCM</v>
          </cell>
          <cell r="G180" t="str">
            <v>022557380</v>
          </cell>
          <cell r="H180">
            <v>37585</v>
          </cell>
          <cell r="I180" t="str">
            <v>TPHCM</v>
          </cell>
          <cell r="J180" t="str">
            <v>5/12</v>
          </cell>
          <cell r="K180" t="str">
            <v>797/62A Hưng Phú, P9, XK, TPHCM</v>
          </cell>
          <cell r="L180" t="str">
            <v>TPHCM</v>
          </cell>
          <cell r="M180" t="str">
            <v>Kinh</v>
          </cell>
          <cell r="N180" t="str">
            <v xml:space="preserve">Việt Nam </v>
          </cell>
          <cell r="O180" t="str">
            <v>Long An</v>
          </cell>
          <cell r="P180" t="e">
            <v>#REF!</v>
          </cell>
          <cell r="Q180">
            <v>40446</v>
          </cell>
          <cell r="R180">
            <v>0</v>
          </cell>
          <cell r="S180">
            <v>0</v>
          </cell>
          <cell r="T180">
            <v>0</v>
          </cell>
          <cell r="U180" t="str">
            <v>công nhân</v>
          </cell>
          <cell r="V180" t="str">
            <v>chuyền 2</v>
          </cell>
          <cell r="W180" t="str">
            <v>C2</v>
          </cell>
          <cell r="X180">
            <v>0</v>
          </cell>
          <cell r="Y180">
            <v>0</v>
          </cell>
          <cell r="Z180">
            <v>0</v>
          </cell>
          <cell r="AA180">
            <v>40446</v>
          </cell>
          <cell r="AB180" t="str">
            <v>A171</v>
          </cell>
          <cell r="AE180" t="str">
            <v>A171</v>
          </cell>
          <cell r="AF180" t="str">
            <v>NGUYỄN THỊ LOAN</v>
          </cell>
        </row>
        <row r="181">
          <cell r="B181" t="str">
            <v>A172</v>
          </cell>
          <cell r="C181" t="str">
            <v>TRẦN VĂN ƯỚT</v>
          </cell>
          <cell r="D181" t="str">
            <v xml:space="preserve">Nam </v>
          </cell>
          <cell r="E181">
            <v>24988</v>
          </cell>
          <cell r="F181" t="str">
            <v>TPHCM</v>
          </cell>
          <cell r="G181" t="str">
            <v>021863470</v>
          </cell>
          <cell r="H181">
            <v>40014</v>
          </cell>
          <cell r="I181" t="str">
            <v>TPHCM</v>
          </cell>
          <cell r="J181" t="str">
            <v>8/12</v>
          </cell>
          <cell r="K181" t="str">
            <v>25/4 KP5, TT Nhà Bè, TPHCM</v>
          </cell>
          <cell r="L181" t="str">
            <v>TPHCM</v>
          </cell>
          <cell r="M181" t="str">
            <v>Kinh</v>
          </cell>
          <cell r="N181" t="str">
            <v xml:space="preserve">Việt Nam </v>
          </cell>
          <cell r="O181" t="str">
            <v>TPHCM</v>
          </cell>
          <cell r="P181" t="e">
            <v>#REF!</v>
          </cell>
          <cell r="Q181">
            <v>40446</v>
          </cell>
          <cell r="R181">
            <v>0</v>
          </cell>
          <cell r="S181">
            <v>0</v>
          </cell>
          <cell r="T181">
            <v>0</v>
          </cell>
          <cell r="U181" t="str">
            <v>công nhân</v>
          </cell>
          <cell r="V181" t="str">
            <v>Chuyền 1</v>
          </cell>
          <cell r="W181" t="str">
            <v>C1</v>
          </cell>
          <cell r="X181">
            <v>0</v>
          </cell>
          <cell r="Y181">
            <v>0</v>
          </cell>
          <cell r="Z181">
            <v>0</v>
          </cell>
          <cell r="AA181">
            <v>40446</v>
          </cell>
          <cell r="AB181" t="str">
            <v>A172</v>
          </cell>
          <cell r="AE181" t="str">
            <v>A172</v>
          </cell>
          <cell r="AF181" t="str">
            <v>TRẦN VĂN ƯỚT</v>
          </cell>
        </row>
        <row r="182">
          <cell r="B182" t="str">
            <v>A173</v>
          </cell>
          <cell r="C182" t="str">
            <v>LÊ THỊ LỆ HỒNG</v>
          </cell>
          <cell r="D182" t="str">
            <v xml:space="preserve">Nữ </v>
          </cell>
          <cell r="E182">
            <v>23657</v>
          </cell>
          <cell r="F182" t="str">
            <v>Long An</v>
          </cell>
          <cell r="G182" t="str">
            <v>021123887</v>
          </cell>
          <cell r="H182">
            <v>40014</v>
          </cell>
          <cell r="I182" t="str">
            <v>TPHCM</v>
          </cell>
          <cell r="J182" t="str">
            <v>7/12</v>
          </cell>
          <cell r="K182" t="str">
            <v>26/3 KP7, TT Nhà Bè, TPHCM</v>
          </cell>
          <cell r="L182" t="str">
            <v>TPHCM</v>
          </cell>
          <cell r="M182" t="str">
            <v>Kinh</v>
          </cell>
          <cell r="N182" t="str">
            <v xml:space="preserve">Việt Nam </v>
          </cell>
          <cell r="O182" t="str">
            <v>Long An</v>
          </cell>
          <cell r="P182" t="e">
            <v>#REF!</v>
          </cell>
          <cell r="Q182">
            <v>40446</v>
          </cell>
          <cell r="R182">
            <v>0</v>
          </cell>
          <cell r="S182">
            <v>0</v>
          </cell>
          <cell r="T182">
            <v>0</v>
          </cell>
          <cell r="U182" t="str">
            <v>công nhân</v>
          </cell>
          <cell r="V182" t="str">
            <v>Chuyền 1</v>
          </cell>
          <cell r="W182" t="str">
            <v>C1</v>
          </cell>
          <cell r="X182">
            <v>0</v>
          </cell>
          <cell r="Y182">
            <v>0</v>
          </cell>
          <cell r="Z182">
            <v>0</v>
          </cell>
          <cell r="AA182">
            <v>40446</v>
          </cell>
          <cell r="AB182" t="str">
            <v>A173</v>
          </cell>
          <cell r="AE182" t="str">
            <v>A173</v>
          </cell>
          <cell r="AF182" t="str">
            <v>LÊ THỊ LỆ HỒNG</v>
          </cell>
        </row>
        <row r="183">
          <cell r="B183" t="str">
            <v>A174</v>
          </cell>
          <cell r="C183" t="str">
            <v xml:space="preserve">LỤC MINH VƯƠNG </v>
          </cell>
          <cell r="D183" t="str">
            <v xml:space="preserve">Nam </v>
          </cell>
          <cell r="E183">
            <v>33888</v>
          </cell>
          <cell r="F183" t="str">
            <v xml:space="preserve">Sóc Trăng </v>
          </cell>
          <cell r="G183" t="str">
            <v>366013304</v>
          </cell>
          <cell r="H183">
            <v>40249</v>
          </cell>
          <cell r="I183" t="str">
            <v>Sóc Trăng</v>
          </cell>
          <cell r="J183" t="str">
            <v>12/12</v>
          </cell>
          <cell r="K183" t="str">
            <v>Ấp Thạnh Hòa, Gia Hòa 2, Mỹ Xuyên, Sóc Trăng</v>
          </cell>
          <cell r="L183" t="str">
            <v>ST</v>
          </cell>
          <cell r="M183" t="str">
            <v>Kinh</v>
          </cell>
          <cell r="N183" t="str">
            <v xml:space="preserve">Việt Nam </v>
          </cell>
          <cell r="O183" t="str">
            <v>Sóc Trăng</v>
          </cell>
          <cell r="P183" t="e">
            <v>#REF!</v>
          </cell>
          <cell r="Q183">
            <v>40448</v>
          </cell>
          <cell r="R183">
            <v>40544</v>
          </cell>
          <cell r="S183">
            <v>0</v>
          </cell>
          <cell r="T183">
            <v>0</v>
          </cell>
          <cell r="U183" t="str">
            <v>công nhân</v>
          </cell>
          <cell r="V183" t="str">
            <v>Chuyền 1</v>
          </cell>
          <cell r="W183" t="str">
            <v>C1</v>
          </cell>
          <cell r="X183">
            <v>0</v>
          </cell>
          <cell r="Y183">
            <v>0</v>
          </cell>
          <cell r="Z183">
            <v>0</v>
          </cell>
          <cell r="AA183">
            <v>40448</v>
          </cell>
          <cell r="AB183" t="str">
            <v>A174</v>
          </cell>
          <cell r="AE183" t="str">
            <v>A174</v>
          </cell>
          <cell r="AF183" t="str">
            <v xml:space="preserve">LỤC MINH VƯƠNG </v>
          </cell>
        </row>
        <row r="184">
          <cell r="B184" t="str">
            <v>A175</v>
          </cell>
          <cell r="C184" t="str">
            <v xml:space="preserve">TRẦN THỊ MỸ HIỀN </v>
          </cell>
          <cell r="D184" t="str">
            <v xml:space="preserve">Nữ </v>
          </cell>
          <cell r="E184">
            <v>32106</v>
          </cell>
          <cell r="F184" t="str">
            <v xml:space="preserve">Bình Định </v>
          </cell>
          <cell r="G184" t="str">
            <v>215049845</v>
          </cell>
          <cell r="H184">
            <v>39559</v>
          </cell>
          <cell r="I184" t="str">
            <v xml:space="preserve">Bình Định </v>
          </cell>
          <cell r="J184" t="str">
            <v>9/12</v>
          </cell>
          <cell r="K184" t="str">
            <v xml:space="preserve">Nhơn Hòa, An Nhơn, Bình Định </v>
          </cell>
          <cell r="L184" t="str">
            <v>BĐ</v>
          </cell>
          <cell r="M184" t="str">
            <v>Kinh</v>
          </cell>
          <cell r="N184" t="str">
            <v xml:space="preserve">Việt Nam </v>
          </cell>
          <cell r="O184" t="str">
            <v>Bình Định</v>
          </cell>
          <cell r="P184" t="e">
            <v>#REF!</v>
          </cell>
          <cell r="Q184">
            <v>40448</v>
          </cell>
          <cell r="R184">
            <v>40513</v>
          </cell>
          <cell r="S184">
            <v>0</v>
          </cell>
          <cell r="T184">
            <v>0</v>
          </cell>
          <cell r="U184" t="str">
            <v>công nhân</v>
          </cell>
          <cell r="V184" t="str">
            <v>Chuyền 1</v>
          </cell>
          <cell r="W184" t="str">
            <v>C1</v>
          </cell>
          <cell r="X184">
            <v>0</v>
          </cell>
          <cell r="Y184">
            <v>0</v>
          </cell>
          <cell r="Z184">
            <v>0</v>
          </cell>
          <cell r="AA184">
            <v>40448</v>
          </cell>
          <cell r="AB184" t="str">
            <v>A175</v>
          </cell>
          <cell r="AE184" t="str">
            <v>A175</v>
          </cell>
          <cell r="AF184" t="str">
            <v xml:space="preserve">TRẦN THỊ MỸ HIỀN </v>
          </cell>
        </row>
        <row r="185">
          <cell r="B185" t="str">
            <v>A176</v>
          </cell>
          <cell r="C185" t="str">
            <v xml:space="preserve">PHẠM THANH MAI </v>
          </cell>
          <cell r="D185" t="str">
            <v xml:space="preserve">Nam </v>
          </cell>
          <cell r="E185">
            <v>26791</v>
          </cell>
          <cell r="F185" t="str">
            <v>TPHCM</v>
          </cell>
          <cell r="G185" t="str">
            <v>022119625</v>
          </cell>
          <cell r="H185">
            <v>33692</v>
          </cell>
          <cell r="I185" t="str">
            <v>TPHCM</v>
          </cell>
          <cell r="J185" t="str">
            <v>9/12</v>
          </cell>
          <cell r="K185" t="str">
            <v>11/15 Nhơn Đức, Nhà Bè, TPHCM</v>
          </cell>
          <cell r="L185" t="str">
            <v>TPHCM</v>
          </cell>
          <cell r="M185" t="str">
            <v>Kinh</v>
          </cell>
          <cell r="N185" t="str">
            <v xml:space="preserve">Việt Nam </v>
          </cell>
          <cell r="O185" t="str">
            <v>TPHCM</v>
          </cell>
          <cell r="P185" t="e">
            <v>#REF!</v>
          </cell>
          <cell r="Q185">
            <v>40448</v>
          </cell>
          <cell r="R185">
            <v>40513</v>
          </cell>
          <cell r="S185">
            <v>0</v>
          </cell>
          <cell r="T185">
            <v>0</v>
          </cell>
          <cell r="U185" t="str">
            <v>công nhân</v>
          </cell>
          <cell r="V185" t="str">
            <v>Chuyền 1</v>
          </cell>
          <cell r="W185" t="str">
            <v>C1</v>
          </cell>
          <cell r="X185">
            <v>0</v>
          </cell>
          <cell r="Y185">
            <v>0</v>
          </cell>
          <cell r="Z185">
            <v>0</v>
          </cell>
          <cell r="AA185">
            <v>40448</v>
          </cell>
          <cell r="AB185" t="str">
            <v>A176</v>
          </cell>
          <cell r="AE185" t="str">
            <v>A176</v>
          </cell>
          <cell r="AF185" t="str">
            <v xml:space="preserve">PHẠM THANH MAI </v>
          </cell>
        </row>
        <row r="186">
          <cell r="B186" t="str">
            <v>A177</v>
          </cell>
          <cell r="C186" t="str">
            <v>NGUYỄN THỊ NGỌC LAN</v>
          </cell>
          <cell r="D186" t="str">
            <v xml:space="preserve">Nữ </v>
          </cell>
          <cell r="E186">
            <v>30690</v>
          </cell>
          <cell r="F186" t="str">
            <v>Long An</v>
          </cell>
          <cell r="G186" t="str">
            <v>301118191</v>
          </cell>
          <cell r="H186">
            <v>36357</v>
          </cell>
          <cell r="I186" t="str">
            <v>Long An</v>
          </cell>
          <cell r="J186" t="str">
            <v>7/12</v>
          </cell>
          <cell r="K186" t="str">
            <v>11/15 Tổ 11 Ấp 4, Nhơn Đức, Nhà Bè, TPHCM</v>
          </cell>
          <cell r="L186" t="str">
            <v>TPHCM</v>
          </cell>
          <cell r="M186" t="str">
            <v>Kinh</v>
          </cell>
          <cell r="N186" t="str">
            <v xml:space="preserve">Việt Nam </v>
          </cell>
          <cell r="O186" t="str">
            <v>Long An</v>
          </cell>
          <cell r="P186" t="e">
            <v>#REF!</v>
          </cell>
          <cell r="Q186">
            <v>40449</v>
          </cell>
          <cell r="R186">
            <v>0</v>
          </cell>
          <cell r="S186">
            <v>0</v>
          </cell>
          <cell r="T186">
            <v>0</v>
          </cell>
          <cell r="U186" t="str">
            <v>công nhân</v>
          </cell>
          <cell r="V186" t="str">
            <v>Chuyền 1</v>
          </cell>
          <cell r="W186" t="str">
            <v>C1</v>
          </cell>
          <cell r="X186">
            <v>0</v>
          </cell>
          <cell r="Y186">
            <v>0</v>
          </cell>
          <cell r="Z186">
            <v>0</v>
          </cell>
          <cell r="AA186">
            <v>40449</v>
          </cell>
          <cell r="AB186" t="str">
            <v>A177</v>
          </cell>
          <cell r="AE186" t="str">
            <v>A177</v>
          </cell>
          <cell r="AF186" t="str">
            <v>NGUYỄN THỊ NGỌC LAN</v>
          </cell>
        </row>
        <row r="187">
          <cell r="B187" t="str">
            <v>A178</v>
          </cell>
          <cell r="C187" t="str">
            <v>PHẠM THANH TÚ</v>
          </cell>
          <cell r="D187" t="str">
            <v xml:space="preserve">Nam </v>
          </cell>
          <cell r="E187">
            <v>28320</v>
          </cell>
          <cell r="F187" t="str">
            <v>TPHCM</v>
          </cell>
          <cell r="G187" t="str">
            <v>022886259</v>
          </cell>
          <cell r="H187">
            <v>37483</v>
          </cell>
          <cell r="I187" t="str">
            <v>TPHCM</v>
          </cell>
          <cell r="J187" t="str">
            <v>6/12</v>
          </cell>
          <cell r="K187" t="str">
            <v>11/15 Tổ 11 Ấp 4, Nhơn Đức, Nhà Bè, TPHCM</v>
          </cell>
          <cell r="L187" t="str">
            <v>TPHCM</v>
          </cell>
          <cell r="M187" t="str">
            <v>Kinh</v>
          </cell>
          <cell r="N187" t="str">
            <v xml:space="preserve">Việt Nam </v>
          </cell>
          <cell r="O187" t="str">
            <v>TPHCM</v>
          </cell>
          <cell r="P187" t="e">
            <v>#REF!</v>
          </cell>
          <cell r="Q187">
            <v>40449</v>
          </cell>
          <cell r="R187">
            <v>0</v>
          </cell>
          <cell r="S187">
            <v>0</v>
          </cell>
          <cell r="T187">
            <v>0</v>
          </cell>
          <cell r="U187" t="str">
            <v>công nhân</v>
          </cell>
          <cell r="V187" t="str">
            <v>Chuyền 1</v>
          </cell>
          <cell r="W187" t="str">
            <v>C1</v>
          </cell>
          <cell r="X187">
            <v>0</v>
          </cell>
          <cell r="Y187">
            <v>0</v>
          </cell>
          <cell r="Z187">
            <v>0</v>
          </cell>
          <cell r="AA187">
            <v>40449</v>
          </cell>
          <cell r="AB187" t="str">
            <v>A178</v>
          </cell>
          <cell r="AE187" t="str">
            <v>A178</v>
          </cell>
          <cell r="AF187" t="str">
            <v>PHẠM THANH TÚ</v>
          </cell>
        </row>
        <row r="188">
          <cell r="B188" t="str">
            <v>A179</v>
          </cell>
          <cell r="C188" t="str">
            <v xml:space="preserve">NGUYỄN THỊ THẢO </v>
          </cell>
          <cell r="D188" t="str">
            <v xml:space="preserve">Nữ </v>
          </cell>
          <cell r="E188">
            <v>32233</v>
          </cell>
          <cell r="F188" t="str">
            <v>Long An</v>
          </cell>
          <cell r="G188" t="str">
            <v>024060484</v>
          </cell>
          <cell r="H188">
            <v>37601</v>
          </cell>
          <cell r="I188" t="str">
            <v>TPHCM</v>
          </cell>
          <cell r="J188" t="str">
            <v>12/12</v>
          </cell>
          <cell r="K188" t="str">
            <v>14 Ấp 1, Long Thới, Nhà Bè, TPHCM</v>
          </cell>
          <cell r="L188" t="str">
            <v>TPHCM</v>
          </cell>
          <cell r="M188" t="str">
            <v>Kinh</v>
          </cell>
          <cell r="N188" t="str">
            <v xml:space="preserve">Việt Nam </v>
          </cell>
          <cell r="O188" t="str">
            <v>TPHCM</v>
          </cell>
          <cell r="P188" t="e">
            <v>#REF!</v>
          </cell>
          <cell r="Q188">
            <v>40449</v>
          </cell>
          <cell r="R188">
            <v>40544</v>
          </cell>
          <cell r="S188">
            <v>0</v>
          </cell>
          <cell r="T188">
            <v>0</v>
          </cell>
          <cell r="U188" t="str">
            <v>công nhân</v>
          </cell>
          <cell r="V188" t="str">
            <v>Chuyền 1</v>
          </cell>
          <cell r="W188" t="str">
            <v>C1</v>
          </cell>
          <cell r="X188">
            <v>0</v>
          </cell>
          <cell r="Y188">
            <v>0</v>
          </cell>
          <cell r="Z188">
            <v>0</v>
          </cell>
          <cell r="AA188">
            <v>40449</v>
          </cell>
          <cell r="AB188" t="str">
            <v>A179</v>
          </cell>
          <cell r="AE188" t="str">
            <v>A179</v>
          </cell>
          <cell r="AF188" t="str">
            <v xml:space="preserve">NGUYỄN THỊ THẢO </v>
          </cell>
        </row>
        <row r="189">
          <cell r="B189" t="str">
            <v>A180</v>
          </cell>
          <cell r="C189" t="str">
            <v xml:space="preserve">NGUYỄN THÀNH ĐẨU </v>
          </cell>
          <cell r="D189" t="str">
            <v xml:space="preserve">Nam </v>
          </cell>
          <cell r="E189">
            <v>32291</v>
          </cell>
          <cell r="F189" t="str">
            <v xml:space="preserve">Đồng Nai </v>
          </cell>
          <cell r="G189" t="str">
            <v>271793573</v>
          </cell>
          <cell r="H189">
            <v>37896</v>
          </cell>
          <cell r="I189" t="str">
            <v xml:space="preserve">Đồng Nai </v>
          </cell>
          <cell r="J189" t="str">
            <v>9/12</v>
          </cell>
          <cell r="K189" t="str">
            <v>184/8 Tổ 8 Ấp 3, Hiệp Phước, Nhà Bè, TPHCM</v>
          </cell>
          <cell r="L189" t="str">
            <v>TPHCM</v>
          </cell>
          <cell r="M189" t="str">
            <v>Kinh</v>
          </cell>
          <cell r="N189" t="str">
            <v xml:space="preserve">Việt Nam </v>
          </cell>
          <cell r="O189" t="str">
            <v>Đồng Nai</v>
          </cell>
          <cell r="P189" t="e">
            <v>#REF!</v>
          </cell>
          <cell r="Q189">
            <v>40450</v>
          </cell>
          <cell r="R189" t="str">
            <v>out</v>
          </cell>
          <cell r="S189">
            <v>0</v>
          </cell>
          <cell r="T189">
            <v>0</v>
          </cell>
          <cell r="U189" t="str">
            <v>công nhân</v>
          </cell>
          <cell r="V189" t="str">
            <v>Chuyền 1</v>
          </cell>
          <cell r="W189" t="str">
            <v>C1</v>
          </cell>
          <cell r="X189">
            <v>0</v>
          </cell>
          <cell r="Y189">
            <v>0</v>
          </cell>
          <cell r="Z189">
            <v>0</v>
          </cell>
          <cell r="AA189">
            <v>40450</v>
          </cell>
          <cell r="AB189" t="str">
            <v>A180</v>
          </cell>
          <cell r="AE189" t="str">
            <v>A180</v>
          </cell>
          <cell r="AF189" t="str">
            <v xml:space="preserve">NGUYỄN THÀNH ĐẨU </v>
          </cell>
        </row>
        <row r="190">
          <cell r="B190" t="str">
            <v>A181</v>
          </cell>
          <cell r="C190" t="str">
            <v xml:space="preserve">NGUYỄN VĂN KHỞI </v>
          </cell>
          <cell r="D190" t="str">
            <v xml:space="preserve">Nam </v>
          </cell>
          <cell r="E190">
            <v>32836</v>
          </cell>
          <cell r="F190" t="str">
            <v>Cần Thơ</v>
          </cell>
          <cell r="G190" t="str">
            <v>363537905</v>
          </cell>
          <cell r="H190">
            <v>38344</v>
          </cell>
          <cell r="I190" t="str">
            <v>Cần Thơ</v>
          </cell>
          <cell r="J190" t="str">
            <v>9/12</v>
          </cell>
          <cell r="K190" t="str">
            <v>Ấp Phó Đường, Tân Phước Hưng, Phụng Hiệp, Cần Thơ</v>
          </cell>
          <cell r="L190" t="str">
            <v>CT</v>
          </cell>
          <cell r="M190" t="str">
            <v>Kinh</v>
          </cell>
          <cell r="N190" t="str">
            <v xml:space="preserve">Việt Nam </v>
          </cell>
          <cell r="O190" t="str">
            <v>Cần Thơ</v>
          </cell>
          <cell r="P190" t="e">
            <v>#REF!</v>
          </cell>
          <cell r="Q190">
            <v>40452</v>
          </cell>
          <cell r="R190">
            <v>40513</v>
          </cell>
          <cell r="S190">
            <v>0</v>
          </cell>
          <cell r="T190">
            <v>0</v>
          </cell>
          <cell r="U190" t="str">
            <v>công nhân</v>
          </cell>
          <cell r="V190" t="str">
            <v>chuyền 2</v>
          </cell>
          <cell r="W190" t="str">
            <v>C2</v>
          </cell>
          <cell r="X190">
            <v>0</v>
          </cell>
          <cell r="Y190">
            <v>0</v>
          </cell>
          <cell r="Z190">
            <v>0</v>
          </cell>
          <cell r="AA190">
            <v>40452</v>
          </cell>
          <cell r="AB190" t="str">
            <v>A181</v>
          </cell>
          <cell r="AE190" t="str">
            <v>A181</v>
          </cell>
          <cell r="AF190" t="str">
            <v xml:space="preserve">NGUYỄN VĂN KHỞI </v>
          </cell>
        </row>
        <row r="191">
          <cell r="B191" t="str">
            <v>A182</v>
          </cell>
          <cell r="C191" t="str">
            <v>TỐNG VIẾT DŨNG</v>
          </cell>
          <cell r="D191" t="str">
            <v xml:space="preserve">Nam </v>
          </cell>
          <cell r="E191">
            <v>29625</v>
          </cell>
          <cell r="F191" t="str">
            <v>TPHCM</v>
          </cell>
          <cell r="G191" t="str">
            <v>023593003</v>
          </cell>
          <cell r="H191">
            <v>40193</v>
          </cell>
          <cell r="I191" t="str">
            <v>TPHCM</v>
          </cell>
          <cell r="J191" t="str">
            <v>Đại học</v>
          </cell>
          <cell r="K191" t="str">
            <v>53/68 Trần Khánh Dư, Tân Định, Q1, TPHCM</v>
          </cell>
          <cell r="L191" t="str">
            <v>TPHCM</v>
          </cell>
          <cell r="M191" t="str">
            <v>Kinh</v>
          </cell>
          <cell r="N191" t="str">
            <v xml:space="preserve">Việt Nam </v>
          </cell>
          <cell r="O191" t="str">
            <v>Hà Tĩnh</v>
          </cell>
          <cell r="P191" t="e">
            <v>#REF!</v>
          </cell>
          <cell r="Q191">
            <v>40455</v>
          </cell>
          <cell r="R191" t="str">
            <v>out</v>
          </cell>
          <cell r="S191" t="str">
            <v>Kỹ sư</v>
          </cell>
          <cell r="T191" t="str">
            <v xml:space="preserve">Kỹ sư điện tử viễn thông </v>
          </cell>
          <cell r="U191" t="str">
            <v xml:space="preserve">TP.Kinh Doanh </v>
          </cell>
          <cell r="V191" t="str">
            <v>Quản lý</v>
          </cell>
          <cell r="W191" t="str">
            <v>QL</v>
          </cell>
          <cell r="X191" t="str">
            <v>0908.256688</v>
          </cell>
          <cell r="Y191">
            <v>0</v>
          </cell>
          <cell r="Z191">
            <v>0</v>
          </cell>
          <cell r="AA191">
            <v>40455</v>
          </cell>
          <cell r="AB191" t="str">
            <v>A182</v>
          </cell>
          <cell r="AE191" t="str">
            <v>A182</v>
          </cell>
          <cell r="AF191" t="str">
            <v>TỐNG VIẾT DŨNG</v>
          </cell>
        </row>
        <row r="192">
          <cell r="B192" t="str">
            <v>A183</v>
          </cell>
          <cell r="C192" t="str">
            <v>NGUYỄN ĐỨC HOÀN</v>
          </cell>
          <cell r="D192" t="str">
            <v xml:space="preserve">Nam </v>
          </cell>
          <cell r="E192">
            <v>31215</v>
          </cell>
          <cell r="F192" t="str">
            <v>Thanh Hóa</v>
          </cell>
          <cell r="G192" t="str">
            <v>172373252</v>
          </cell>
          <cell r="H192" t="str">
            <v>30/11/2001</v>
          </cell>
          <cell r="I192" t="str">
            <v>Thanh Hoá</v>
          </cell>
          <cell r="J192" t="str">
            <v>Đại học</v>
          </cell>
          <cell r="K192" t="str">
            <v>Thôn Đá Dựng, Xuân Phú, Thọ Xuân, Thanh Hóa</v>
          </cell>
          <cell r="L192" t="str">
            <v>TH</v>
          </cell>
          <cell r="M192" t="str">
            <v>Mường</v>
          </cell>
          <cell r="N192" t="str">
            <v xml:space="preserve">Việt Nam </v>
          </cell>
          <cell r="O192" t="str">
            <v>Thanh Hóa</v>
          </cell>
          <cell r="P192" t="e">
            <v>#REF!</v>
          </cell>
          <cell r="Q192">
            <v>40455</v>
          </cell>
          <cell r="R192">
            <v>41000</v>
          </cell>
          <cell r="S192" t="str">
            <v>Kỹ sư</v>
          </cell>
          <cell r="T192" t="str">
            <v xml:space="preserve">Công nghệ kỹ thuật hóa học </v>
          </cell>
          <cell r="U192" t="str">
            <v xml:space="preserve">Kỹ thuật chuyền </v>
          </cell>
          <cell r="V192" t="str">
            <v>chuyền 2</v>
          </cell>
          <cell r="W192" t="str">
            <v>C2</v>
          </cell>
          <cell r="X192" t="str">
            <v>0985.989381</v>
          </cell>
          <cell r="Y192">
            <v>0</v>
          </cell>
          <cell r="Z192">
            <v>0</v>
          </cell>
          <cell r="AA192">
            <v>40455</v>
          </cell>
          <cell r="AB192" t="str">
            <v>A183</v>
          </cell>
          <cell r="AE192" t="str">
            <v>A183</v>
          </cell>
          <cell r="AF192" t="str">
            <v>NGUYỄN ĐỨC HOÀN</v>
          </cell>
        </row>
        <row r="193">
          <cell r="B193" t="str">
            <v>A184</v>
          </cell>
          <cell r="C193" t="str">
            <v>HUỲNH THỊ ÁNH TUYẾT</v>
          </cell>
          <cell r="D193" t="str">
            <v>Nữ</v>
          </cell>
          <cell r="E193">
            <v>33040</v>
          </cell>
          <cell r="F193" t="str">
            <v>Long Hậu, Long An</v>
          </cell>
          <cell r="G193" t="str">
            <v>301353174</v>
          </cell>
          <cell r="H193">
            <v>40616</v>
          </cell>
          <cell r="I193" t="str">
            <v>Long An</v>
          </cell>
          <cell r="J193" t="str">
            <v>9/12</v>
          </cell>
          <cell r="K193" t="str">
            <v>Ấp 2/5, Long Hậu, Cần Giuộc, Long An</v>
          </cell>
          <cell r="L193" t="str">
            <v>LA</v>
          </cell>
          <cell r="M193" t="str">
            <v>Kinh</v>
          </cell>
          <cell r="N193" t="str">
            <v xml:space="preserve">Việt Nam </v>
          </cell>
          <cell r="O193" t="str">
            <v>Long An</v>
          </cell>
          <cell r="P193" t="e">
            <v>#REF!</v>
          </cell>
          <cell r="Q193">
            <v>40455</v>
          </cell>
          <cell r="R193" t="str">
            <v>out</v>
          </cell>
          <cell r="S193">
            <v>0</v>
          </cell>
          <cell r="T193">
            <v>0</v>
          </cell>
          <cell r="U193" t="str">
            <v>công nhân</v>
          </cell>
          <cell r="V193" t="str">
            <v>Ép Nhựa</v>
          </cell>
          <cell r="W193" t="str">
            <v>EN</v>
          </cell>
          <cell r="X193">
            <v>0</v>
          </cell>
          <cell r="Y193">
            <v>0</v>
          </cell>
          <cell r="Z193">
            <v>0</v>
          </cell>
          <cell r="AA193">
            <v>40455</v>
          </cell>
          <cell r="AB193" t="str">
            <v>A184</v>
          </cell>
          <cell r="AE193" t="str">
            <v>A184</v>
          </cell>
          <cell r="AF193" t="str">
            <v>HUỲNH THỊ ÁNH TUYẾT</v>
          </cell>
        </row>
        <row r="194">
          <cell r="B194" t="str">
            <v>A185</v>
          </cell>
          <cell r="C194" t="str">
            <v>NGUYỄN TUYẾT NHUNG</v>
          </cell>
          <cell r="D194" t="str">
            <v xml:space="preserve">Nữ </v>
          </cell>
          <cell r="E194" t="str">
            <v>1970</v>
          </cell>
          <cell r="F194" t="str">
            <v>Cần Thơ</v>
          </cell>
          <cell r="G194" t="str">
            <v>362298513</v>
          </cell>
          <cell r="H194">
            <v>39013</v>
          </cell>
          <cell r="I194" t="str">
            <v>TP.Cần Thơ</v>
          </cell>
          <cell r="J194" t="str">
            <v>4/12</v>
          </cell>
          <cell r="K194" t="str">
            <v>Phúc Lộc 1, Trung Nhứt, Thốt Nốt, Cần Thơ</v>
          </cell>
          <cell r="L194" t="str">
            <v>CT</v>
          </cell>
          <cell r="M194" t="str">
            <v>Kinh</v>
          </cell>
          <cell r="N194" t="str">
            <v xml:space="preserve">Việt Nam </v>
          </cell>
          <cell r="O194" t="str">
            <v>TP.Cần Thơ</v>
          </cell>
          <cell r="P194" t="e">
            <v>#REF!</v>
          </cell>
          <cell r="Q194">
            <v>40456</v>
          </cell>
          <cell r="R194" t="str">
            <v>out</v>
          </cell>
          <cell r="S194">
            <v>0</v>
          </cell>
          <cell r="T194">
            <v>0</v>
          </cell>
          <cell r="U194" t="str">
            <v>công nhân</v>
          </cell>
          <cell r="V194" t="str">
            <v>chuyền 2</v>
          </cell>
          <cell r="W194" t="str">
            <v>C2</v>
          </cell>
          <cell r="X194">
            <v>0</v>
          </cell>
          <cell r="Y194">
            <v>0</v>
          </cell>
          <cell r="Z194">
            <v>0</v>
          </cell>
          <cell r="AA194">
            <v>40456</v>
          </cell>
          <cell r="AB194" t="str">
            <v>A185</v>
          </cell>
          <cell r="AE194" t="str">
            <v>A185</v>
          </cell>
          <cell r="AF194" t="str">
            <v>NGUYỄN TUYẾT NHUNG</v>
          </cell>
        </row>
        <row r="195">
          <cell r="B195" t="str">
            <v>A186</v>
          </cell>
          <cell r="C195" t="str">
            <v>LÊ THỊ ẢNH</v>
          </cell>
          <cell r="D195" t="str">
            <v xml:space="preserve">Nữ </v>
          </cell>
          <cell r="E195">
            <v>32633</v>
          </cell>
          <cell r="F195" t="str">
            <v>Bạc Liêu</v>
          </cell>
          <cell r="G195" t="str">
            <v>025055901</v>
          </cell>
          <cell r="H195">
            <v>40242</v>
          </cell>
          <cell r="I195" t="str">
            <v>TPHCM</v>
          </cell>
          <cell r="J195" t="str">
            <v>9/12</v>
          </cell>
          <cell r="K195" t="str">
            <v>227A ấp 2, Long Thới, Nhà Bè, TPHCM</v>
          </cell>
          <cell r="L195" t="str">
            <v>TPHCM</v>
          </cell>
          <cell r="M195" t="str">
            <v>Kinh</v>
          </cell>
          <cell r="N195" t="str">
            <v xml:space="preserve">Việt Nam </v>
          </cell>
          <cell r="O195" t="str">
            <v xml:space="preserve">Bạc Liêu </v>
          </cell>
          <cell r="P195" t="e">
            <v>#REF!</v>
          </cell>
          <cell r="Q195">
            <v>40456</v>
          </cell>
          <cell r="R195">
            <v>0</v>
          </cell>
          <cell r="S195">
            <v>0</v>
          </cell>
          <cell r="T195">
            <v>0</v>
          </cell>
          <cell r="U195" t="str">
            <v>công nhân</v>
          </cell>
          <cell r="V195" t="str">
            <v>chuyền 2</v>
          </cell>
          <cell r="W195" t="str">
            <v>C2</v>
          </cell>
          <cell r="X195">
            <v>0</v>
          </cell>
          <cell r="Y195">
            <v>0</v>
          </cell>
          <cell r="Z195">
            <v>0</v>
          </cell>
          <cell r="AA195">
            <v>40456</v>
          </cell>
          <cell r="AB195" t="str">
            <v>A186</v>
          </cell>
          <cell r="AE195" t="str">
            <v>A186</v>
          </cell>
          <cell r="AF195" t="str">
            <v>LÊ THỊ ẢNH</v>
          </cell>
        </row>
        <row r="196">
          <cell r="B196" t="str">
            <v>A187</v>
          </cell>
          <cell r="C196" t="str">
            <v>TRẦN THỊ HỒNG</v>
          </cell>
          <cell r="D196" t="str">
            <v xml:space="preserve">Nữ </v>
          </cell>
          <cell r="E196">
            <v>26225</v>
          </cell>
          <cell r="F196" t="str">
            <v xml:space="preserve">Cà Mau </v>
          </cell>
          <cell r="G196" t="str">
            <v>380845886</v>
          </cell>
          <cell r="H196">
            <v>33781</v>
          </cell>
          <cell r="I196" t="str">
            <v xml:space="preserve">Cà Mau </v>
          </cell>
          <cell r="J196" t="str">
            <v>9/12</v>
          </cell>
          <cell r="K196" t="str">
            <v xml:space="preserve">Tân Thành, Việt Thắng, Phú Tân, Cà Mau </v>
          </cell>
          <cell r="L196" t="str">
            <v>Cà Mau</v>
          </cell>
          <cell r="M196" t="str">
            <v>Kinh</v>
          </cell>
          <cell r="N196" t="str">
            <v xml:space="preserve">Việt Nam </v>
          </cell>
          <cell r="O196" t="str">
            <v xml:space="preserve">Minh Hải </v>
          </cell>
          <cell r="P196" t="e">
            <v>#REF!</v>
          </cell>
          <cell r="Q196">
            <v>40456</v>
          </cell>
          <cell r="R196">
            <v>0</v>
          </cell>
          <cell r="S196">
            <v>0</v>
          </cell>
          <cell r="T196">
            <v>0</v>
          </cell>
          <cell r="U196" t="str">
            <v>công nhân</v>
          </cell>
          <cell r="V196" t="str">
            <v>chuyền 2</v>
          </cell>
          <cell r="W196" t="str">
            <v>C2</v>
          </cell>
          <cell r="X196">
            <v>0</v>
          </cell>
          <cell r="Y196">
            <v>0</v>
          </cell>
          <cell r="Z196">
            <v>0</v>
          </cell>
          <cell r="AA196">
            <v>40456</v>
          </cell>
          <cell r="AB196" t="str">
            <v>A187</v>
          </cell>
          <cell r="AE196" t="str">
            <v>A187</v>
          </cell>
          <cell r="AF196" t="str">
            <v>TRẦN THỊ HỒNG</v>
          </cell>
        </row>
        <row r="197">
          <cell r="B197" t="str">
            <v>A188</v>
          </cell>
          <cell r="C197" t="str">
            <v>HUỲNH THỊ KIM HƯƠNG</v>
          </cell>
          <cell r="D197" t="str">
            <v xml:space="preserve">Nữ </v>
          </cell>
          <cell r="E197" t="str">
            <v>1971</v>
          </cell>
          <cell r="F197" t="str">
            <v>Long An</v>
          </cell>
          <cell r="G197" t="str">
            <v>300750592</v>
          </cell>
          <cell r="H197">
            <v>38986</v>
          </cell>
          <cell r="I197" t="str">
            <v>Long An</v>
          </cell>
          <cell r="J197" t="str">
            <v>6/12</v>
          </cell>
          <cell r="K197" t="str">
            <v>Phước Thới, Phước Lại, Cần Giuộc, Long An</v>
          </cell>
          <cell r="L197" t="str">
            <v>LA</v>
          </cell>
          <cell r="M197" t="str">
            <v>Kinh</v>
          </cell>
          <cell r="N197" t="str">
            <v xml:space="preserve">Việt Nam </v>
          </cell>
          <cell r="O197" t="str">
            <v>Long An</v>
          </cell>
          <cell r="P197" t="e">
            <v>#REF!</v>
          </cell>
          <cell r="Q197">
            <v>40457</v>
          </cell>
          <cell r="R197">
            <v>40544</v>
          </cell>
          <cell r="S197">
            <v>0</v>
          </cell>
          <cell r="T197">
            <v>0</v>
          </cell>
          <cell r="U197" t="str">
            <v>công nhân</v>
          </cell>
          <cell r="V197" t="str">
            <v>chuyền 2</v>
          </cell>
          <cell r="W197" t="str">
            <v>C2</v>
          </cell>
          <cell r="X197">
            <v>0</v>
          </cell>
          <cell r="Y197">
            <v>0</v>
          </cell>
          <cell r="Z197">
            <v>0</v>
          </cell>
          <cell r="AA197">
            <v>40457</v>
          </cell>
          <cell r="AB197" t="str">
            <v>A188</v>
          </cell>
          <cell r="AE197" t="str">
            <v>A188</v>
          </cell>
          <cell r="AF197" t="str">
            <v>HUỲNH THỊ KIM HƯƠNG</v>
          </cell>
        </row>
        <row r="198">
          <cell r="B198" t="str">
            <v>A189</v>
          </cell>
          <cell r="C198" t="str">
            <v>THÁI THỊ TUYẾT NHUNG</v>
          </cell>
          <cell r="D198" t="str">
            <v xml:space="preserve">Nữ </v>
          </cell>
          <cell r="E198">
            <v>32472</v>
          </cell>
          <cell r="F198" t="str">
            <v xml:space="preserve">Bình Định </v>
          </cell>
          <cell r="G198" t="str">
            <v>215004379</v>
          </cell>
          <cell r="H198">
            <v>37729</v>
          </cell>
          <cell r="I198" t="str">
            <v xml:space="preserve">Bình Định </v>
          </cell>
          <cell r="J198" t="str">
            <v xml:space="preserve">Cao Đẳng </v>
          </cell>
          <cell r="K198" t="str">
            <v xml:space="preserve">Phú Hưng, Bình Tân, Tây Sơn, Bình Định </v>
          </cell>
          <cell r="L198" t="str">
            <v>BĐ</v>
          </cell>
          <cell r="M198" t="str">
            <v>Kinh</v>
          </cell>
          <cell r="N198" t="str">
            <v xml:space="preserve">Việt Nam </v>
          </cell>
          <cell r="O198" t="str">
            <v>Bình Định</v>
          </cell>
          <cell r="P198" t="e">
            <v>#REF!</v>
          </cell>
          <cell r="Q198">
            <v>40458</v>
          </cell>
          <cell r="R198">
            <v>40575</v>
          </cell>
          <cell r="S198" t="str">
            <v xml:space="preserve">Cao đẳng kỹ thuật </v>
          </cell>
          <cell r="T198" t="str">
            <v>Công nghệ kỹ thuật môi trường</v>
          </cell>
          <cell r="U198" t="str">
            <v>Nhân viên hóa nghiệm</v>
          </cell>
          <cell r="V198" t="str">
            <v>Phòng thí nghiệm</v>
          </cell>
          <cell r="W198" t="str">
            <v>KT</v>
          </cell>
          <cell r="X198" t="str">
            <v>0166.3854666</v>
          </cell>
          <cell r="Y198">
            <v>0</v>
          </cell>
          <cell r="Z198">
            <v>0</v>
          </cell>
          <cell r="AA198">
            <v>40458</v>
          </cell>
          <cell r="AB198" t="str">
            <v>A189</v>
          </cell>
          <cell r="AE198" t="str">
            <v>A189</v>
          </cell>
          <cell r="AF198" t="str">
            <v>THÁI THỊ TUYẾT NHUNG</v>
          </cell>
        </row>
        <row r="199">
          <cell r="B199" t="str">
            <v>A190</v>
          </cell>
          <cell r="C199" t="str">
            <v>Võ Thị Mén</v>
          </cell>
          <cell r="D199" t="str">
            <v xml:space="preserve">Nữ </v>
          </cell>
          <cell r="E199" t="str">
            <v>1981</v>
          </cell>
          <cell r="F199" t="str">
            <v>An Giang</v>
          </cell>
          <cell r="G199" t="str">
            <v>351578588</v>
          </cell>
          <cell r="H199">
            <v>36489</v>
          </cell>
          <cell r="I199" t="str">
            <v>An Giang</v>
          </cell>
          <cell r="J199" t="str">
            <v>7/12</v>
          </cell>
          <cell r="K199" t="str">
            <v>An Bình, Hội An Đông, Lấp Vò, Đồng Tháp</v>
          </cell>
          <cell r="L199" t="str">
            <v>ĐT</v>
          </cell>
          <cell r="M199" t="str">
            <v>Kinh</v>
          </cell>
          <cell r="N199" t="str">
            <v xml:space="preserve">Việt Nam </v>
          </cell>
          <cell r="O199" t="str">
            <v>An Giang</v>
          </cell>
          <cell r="P199" t="e">
            <v>#REF!</v>
          </cell>
          <cell r="Q199">
            <v>40459</v>
          </cell>
          <cell r="R199">
            <v>40544</v>
          </cell>
          <cell r="S199">
            <v>0</v>
          </cell>
          <cell r="T199">
            <v>0</v>
          </cell>
          <cell r="U199" t="str">
            <v>công nhân</v>
          </cell>
          <cell r="V199" t="str">
            <v>chuyền 2</v>
          </cell>
          <cell r="W199" t="str">
            <v>C2</v>
          </cell>
          <cell r="X199">
            <v>0</v>
          </cell>
          <cell r="Y199">
            <v>0</v>
          </cell>
          <cell r="Z199">
            <v>0</v>
          </cell>
          <cell r="AA199">
            <v>40459</v>
          </cell>
          <cell r="AB199" t="str">
            <v>A190</v>
          </cell>
          <cell r="AE199" t="str">
            <v>A190</v>
          </cell>
          <cell r="AF199" t="str">
            <v>Võ Thị Mén</v>
          </cell>
        </row>
        <row r="200">
          <cell r="B200" t="str">
            <v>A191</v>
          </cell>
          <cell r="C200" t="str">
            <v>NGUYỄN THỊ MỘNG CẦM</v>
          </cell>
          <cell r="D200" t="str">
            <v xml:space="preserve">Nữ </v>
          </cell>
          <cell r="E200" t="str">
            <v>1974</v>
          </cell>
          <cell r="F200" t="str">
            <v>Long An</v>
          </cell>
          <cell r="G200" t="str">
            <v>300770680</v>
          </cell>
          <cell r="H200">
            <v>37763</v>
          </cell>
          <cell r="I200" t="str">
            <v>Long An</v>
          </cell>
          <cell r="J200" t="str">
            <v>8/12</v>
          </cell>
          <cell r="K200" t="str">
            <v>Bắc Đông, Kiến Bình, Tân Thạnh, Long An</v>
          </cell>
          <cell r="L200" t="str">
            <v>Long An</v>
          </cell>
          <cell r="M200" t="str">
            <v>Kinh</v>
          </cell>
          <cell r="N200" t="str">
            <v xml:space="preserve">Việt Nam </v>
          </cell>
          <cell r="O200" t="str">
            <v>Long An</v>
          </cell>
          <cell r="P200" t="e">
            <v>#REF!</v>
          </cell>
          <cell r="Q200">
            <v>40459</v>
          </cell>
          <cell r="R200">
            <v>0</v>
          </cell>
          <cell r="S200">
            <v>0</v>
          </cell>
          <cell r="T200">
            <v>0</v>
          </cell>
          <cell r="U200" t="str">
            <v>công nhân</v>
          </cell>
          <cell r="V200" t="str">
            <v>Chuyền 3</v>
          </cell>
          <cell r="W200" t="str">
            <v>C3</v>
          </cell>
          <cell r="X200">
            <v>0</v>
          </cell>
          <cell r="Y200">
            <v>0</v>
          </cell>
          <cell r="Z200">
            <v>0</v>
          </cell>
          <cell r="AA200">
            <v>40459</v>
          </cell>
          <cell r="AB200" t="str">
            <v>A191</v>
          </cell>
          <cell r="AE200" t="str">
            <v>A191</v>
          </cell>
          <cell r="AF200" t="str">
            <v>NGUYỄN THỊ MỘNG CẦM</v>
          </cell>
        </row>
        <row r="201">
          <cell r="B201" t="str">
            <v>A192</v>
          </cell>
          <cell r="C201" t="str">
            <v>NGUYỄN THỊ KIM THOA</v>
          </cell>
          <cell r="D201" t="str">
            <v xml:space="preserve">Nữ </v>
          </cell>
          <cell r="E201" t="str">
            <v>1989</v>
          </cell>
          <cell r="F201" t="str">
            <v>Long An</v>
          </cell>
          <cell r="G201" t="str">
            <v>301288184</v>
          </cell>
          <cell r="H201">
            <v>38180</v>
          </cell>
          <cell r="I201" t="str">
            <v>Long An</v>
          </cell>
          <cell r="J201" t="str">
            <v>9/12</v>
          </cell>
          <cell r="K201" t="str">
            <v>Vĩnh Thạnh, Phước Vĩnh Đông, Cần Giuộc, Long An</v>
          </cell>
          <cell r="L201" t="str">
            <v>LA</v>
          </cell>
          <cell r="M201" t="str">
            <v>Kinh</v>
          </cell>
          <cell r="N201" t="str">
            <v xml:space="preserve">Việt Nam </v>
          </cell>
          <cell r="O201" t="str">
            <v>Long An</v>
          </cell>
          <cell r="P201" t="e">
            <v>#REF!</v>
          </cell>
          <cell r="Q201">
            <v>40459</v>
          </cell>
          <cell r="R201" t="str">
            <v>out</v>
          </cell>
          <cell r="S201">
            <v>0</v>
          </cell>
          <cell r="T201">
            <v>0</v>
          </cell>
          <cell r="U201" t="str">
            <v>công nhân</v>
          </cell>
          <cell r="V201" t="str">
            <v>Chuyền 1</v>
          </cell>
          <cell r="W201" t="str">
            <v>C1</v>
          </cell>
          <cell r="X201">
            <v>0</v>
          </cell>
          <cell r="Y201">
            <v>0</v>
          </cell>
          <cell r="Z201">
            <v>0</v>
          </cell>
          <cell r="AA201">
            <v>40459</v>
          </cell>
          <cell r="AB201" t="str">
            <v>A192</v>
          </cell>
          <cell r="AE201" t="str">
            <v>A192</v>
          </cell>
          <cell r="AF201" t="str">
            <v>NGUYỄN THỊ KIM THOA</v>
          </cell>
        </row>
        <row r="202">
          <cell r="B202" t="str">
            <v>A193</v>
          </cell>
          <cell r="C202" t="str">
            <v>TRẦN THỊ DIỆU</v>
          </cell>
          <cell r="D202" t="str">
            <v xml:space="preserve">Nữ </v>
          </cell>
          <cell r="E202">
            <v>28626</v>
          </cell>
          <cell r="F202" t="str">
            <v>TPHCM</v>
          </cell>
          <cell r="G202" t="str">
            <v>301538780</v>
          </cell>
          <cell r="H202">
            <v>40406</v>
          </cell>
          <cell r="I202" t="str">
            <v>Long An</v>
          </cell>
          <cell r="J202" t="str">
            <v>6/12</v>
          </cell>
          <cell r="K202" t="str">
            <v>Tổ 22, Ấp 2/5, Long Hậu, Cần Giuộc, Long An</v>
          </cell>
          <cell r="L202" t="str">
            <v>Long An</v>
          </cell>
          <cell r="M202" t="str">
            <v>Kinh</v>
          </cell>
          <cell r="N202" t="str">
            <v xml:space="preserve">Việt Nam </v>
          </cell>
          <cell r="O202" t="str">
            <v>TPHCM</v>
          </cell>
          <cell r="P202" t="e">
            <v>#REF!</v>
          </cell>
          <cell r="Q202">
            <v>40459</v>
          </cell>
          <cell r="R202">
            <v>0</v>
          </cell>
          <cell r="S202">
            <v>0</v>
          </cell>
          <cell r="T202">
            <v>0</v>
          </cell>
          <cell r="U202" t="str">
            <v>công nhân</v>
          </cell>
          <cell r="V202" t="str">
            <v>Ép Nhựa</v>
          </cell>
          <cell r="W202" t="str">
            <v>EN</v>
          </cell>
          <cell r="X202">
            <v>0</v>
          </cell>
          <cell r="Y202">
            <v>0</v>
          </cell>
          <cell r="Z202">
            <v>0</v>
          </cell>
          <cell r="AA202">
            <v>40459</v>
          </cell>
          <cell r="AB202" t="str">
            <v>A193</v>
          </cell>
          <cell r="AE202" t="str">
            <v>A193</v>
          </cell>
          <cell r="AF202" t="str">
            <v>TRẦN THỊ DIỆU</v>
          </cell>
        </row>
        <row r="203">
          <cell r="B203" t="str">
            <v>A194</v>
          </cell>
          <cell r="C203" t="str">
            <v xml:space="preserve">HUỲNH CÔNG THÀNH </v>
          </cell>
          <cell r="D203" t="str">
            <v xml:space="preserve">Nam </v>
          </cell>
          <cell r="E203">
            <v>25766</v>
          </cell>
          <cell r="F203" t="str">
            <v>TPHCM</v>
          </cell>
          <cell r="G203" t="str">
            <v>021869358</v>
          </cell>
          <cell r="H203">
            <v>39924</v>
          </cell>
          <cell r="I203" t="str">
            <v>TPHCM</v>
          </cell>
          <cell r="J203" t="str">
            <v>9/12</v>
          </cell>
          <cell r="K203" t="str">
            <v>77/4A Ấp 1, Hiệp Phước, Nhà Bè, TPHCM</v>
          </cell>
          <cell r="L203" t="str">
            <v>TPHCM</v>
          </cell>
          <cell r="M203" t="str">
            <v>Kinh</v>
          </cell>
          <cell r="N203" t="str">
            <v xml:space="preserve">Việt Nam </v>
          </cell>
          <cell r="O203" t="str">
            <v>TPHCM</v>
          </cell>
          <cell r="P203" t="e">
            <v>#REF!</v>
          </cell>
          <cell r="Q203">
            <v>40459</v>
          </cell>
          <cell r="R203">
            <v>40544</v>
          </cell>
          <cell r="S203">
            <v>0</v>
          </cell>
          <cell r="T203">
            <v>0</v>
          </cell>
          <cell r="U203" t="str">
            <v>công nhân</v>
          </cell>
          <cell r="V203" t="str">
            <v>Chuyền 3</v>
          </cell>
          <cell r="W203" t="str">
            <v>C3</v>
          </cell>
          <cell r="X203">
            <v>0</v>
          </cell>
          <cell r="Y203">
            <v>0</v>
          </cell>
          <cell r="Z203">
            <v>0</v>
          </cell>
          <cell r="AA203">
            <v>40459</v>
          </cell>
          <cell r="AB203" t="str">
            <v>A194</v>
          </cell>
          <cell r="AE203" t="str">
            <v>A194</v>
          </cell>
          <cell r="AF203" t="str">
            <v xml:space="preserve">HUỲNH CÔNG THÀNH </v>
          </cell>
        </row>
        <row r="204">
          <cell r="B204" t="str">
            <v>A195</v>
          </cell>
          <cell r="C204" t="str">
            <v xml:space="preserve">NGUYỄN THỊ LỢT </v>
          </cell>
          <cell r="D204" t="str">
            <v>Nữ</v>
          </cell>
          <cell r="E204">
            <v>29044</v>
          </cell>
          <cell r="F204" t="str">
            <v>TPHCM</v>
          </cell>
          <cell r="G204" t="str">
            <v>023300794</v>
          </cell>
          <cell r="H204">
            <v>35009</v>
          </cell>
          <cell r="I204" t="str">
            <v>TPHCM</v>
          </cell>
          <cell r="J204" t="str">
            <v>6/12</v>
          </cell>
          <cell r="K204" t="str">
            <v>Tổ 22 Ấp 2/5, Long Hậu, Cần Giuộc, Long An</v>
          </cell>
          <cell r="L204" t="str">
            <v>LA</v>
          </cell>
          <cell r="M204" t="str">
            <v>Kinh</v>
          </cell>
          <cell r="N204" t="str">
            <v xml:space="preserve">Việt Nam </v>
          </cell>
          <cell r="O204" t="str">
            <v>TPHCM</v>
          </cell>
          <cell r="P204" t="e">
            <v>#REF!</v>
          </cell>
          <cell r="Q204">
            <v>40459</v>
          </cell>
          <cell r="R204">
            <v>40544</v>
          </cell>
          <cell r="S204">
            <v>0</v>
          </cell>
          <cell r="T204">
            <v>0</v>
          </cell>
          <cell r="U204" t="str">
            <v>công nhân</v>
          </cell>
          <cell r="V204" t="str">
            <v>Chuyền 1</v>
          </cell>
          <cell r="W204" t="str">
            <v>C1</v>
          </cell>
          <cell r="X204">
            <v>0</v>
          </cell>
          <cell r="Y204">
            <v>0</v>
          </cell>
          <cell r="Z204">
            <v>0</v>
          </cell>
          <cell r="AA204">
            <v>40459</v>
          </cell>
          <cell r="AB204" t="str">
            <v>A195</v>
          </cell>
          <cell r="AE204" t="str">
            <v>A195</v>
          </cell>
          <cell r="AF204" t="str">
            <v xml:space="preserve">NGUYỄN THỊ LỢT </v>
          </cell>
        </row>
        <row r="205">
          <cell r="B205" t="str">
            <v>A196</v>
          </cell>
          <cell r="C205" t="str">
            <v xml:space="preserve">NGUYỄN THỊ KIM HƯỜNG </v>
          </cell>
          <cell r="D205" t="str">
            <v>Nữ</v>
          </cell>
          <cell r="E205">
            <v>30891</v>
          </cell>
          <cell r="F205" t="str">
            <v xml:space="preserve">Đồng Nai </v>
          </cell>
          <cell r="G205" t="str">
            <v>025276954</v>
          </cell>
          <cell r="H205">
            <v>40427</v>
          </cell>
          <cell r="I205" t="str">
            <v>TPHCM</v>
          </cell>
          <cell r="J205" t="str">
            <v>6/12</v>
          </cell>
          <cell r="K205" t="str">
            <v xml:space="preserve">1415/14/11 Ấp 3, Hiệp Phước, Nhà Bè, TPHCM </v>
          </cell>
          <cell r="L205" t="str">
            <v>TPHCM</v>
          </cell>
          <cell r="M205" t="str">
            <v>Kinh</v>
          </cell>
          <cell r="N205" t="str">
            <v xml:space="preserve">Việt Nam </v>
          </cell>
          <cell r="O205" t="str">
            <v>Đồng Nai</v>
          </cell>
          <cell r="P205" t="e">
            <v>#REF!</v>
          </cell>
          <cell r="Q205">
            <v>40462</v>
          </cell>
          <cell r="R205" t="str">
            <v>out</v>
          </cell>
          <cell r="S205">
            <v>0</v>
          </cell>
          <cell r="T205">
            <v>0</v>
          </cell>
          <cell r="U205" t="str">
            <v>công nhân</v>
          </cell>
          <cell r="V205" t="str">
            <v>Chuyền 3</v>
          </cell>
          <cell r="W205" t="str">
            <v>C3</v>
          </cell>
          <cell r="X205">
            <v>0</v>
          </cell>
          <cell r="Y205">
            <v>0</v>
          </cell>
          <cell r="Z205">
            <v>0</v>
          </cell>
          <cell r="AA205">
            <v>40462</v>
          </cell>
          <cell r="AB205" t="str">
            <v>A196</v>
          </cell>
          <cell r="AE205" t="str">
            <v>A196</v>
          </cell>
          <cell r="AF205" t="str">
            <v xml:space="preserve">NGUYỄN THỊ KIM HƯỜNG </v>
          </cell>
        </row>
        <row r="206">
          <cell r="B206" t="str">
            <v>A197</v>
          </cell>
          <cell r="C206" t="str">
            <v xml:space="preserve">LÊ THỊ NHƯ HUỲNH </v>
          </cell>
          <cell r="D206" t="str">
            <v>Nữ</v>
          </cell>
          <cell r="E206">
            <v>33734</v>
          </cell>
          <cell r="F206" t="str">
            <v>TPHCM</v>
          </cell>
          <cell r="G206" t="str">
            <v>024439204</v>
          </cell>
          <cell r="H206">
            <v>38861</v>
          </cell>
          <cell r="I206" t="str">
            <v>TPHCM</v>
          </cell>
          <cell r="J206" t="str">
            <v>8/12</v>
          </cell>
          <cell r="K206" t="str">
            <v>5/9 Ấp 1, Nhơn Đức, Nhà Bè, TPHCM</v>
          </cell>
          <cell r="L206" t="str">
            <v>TPHCM</v>
          </cell>
          <cell r="M206" t="str">
            <v>Kinh</v>
          </cell>
          <cell r="N206" t="str">
            <v xml:space="preserve">Việt Nam </v>
          </cell>
          <cell r="O206" t="str">
            <v>TPHCM</v>
          </cell>
          <cell r="P206" t="e">
            <v>#REF!</v>
          </cell>
          <cell r="Q206">
            <v>40463</v>
          </cell>
          <cell r="R206">
            <v>40544</v>
          </cell>
          <cell r="S206">
            <v>0</v>
          </cell>
          <cell r="T206">
            <v>0</v>
          </cell>
          <cell r="U206" t="str">
            <v>công nhân</v>
          </cell>
          <cell r="V206" t="str">
            <v>Chuyền 3</v>
          </cell>
          <cell r="W206" t="str">
            <v>C3</v>
          </cell>
          <cell r="X206">
            <v>0</v>
          </cell>
          <cell r="Y206">
            <v>0</v>
          </cell>
          <cell r="Z206">
            <v>0</v>
          </cell>
          <cell r="AA206">
            <v>40463</v>
          </cell>
          <cell r="AB206" t="str">
            <v>A197</v>
          </cell>
          <cell r="AE206" t="str">
            <v>A197</v>
          </cell>
          <cell r="AF206" t="str">
            <v xml:space="preserve">LÊ THỊ NHƯ HUỲNH </v>
          </cell>
        </row>
        <row r="207">
          <cell r="B207" t="str">
            <v>A198</v>
          </cell>
          <cell r="C207" t="str">
            <v>HỒ MINH THỦY</v>
          </cell>
          <cell r="D207" t="str">
            <v xml:space="preserve">Nam </v>
          </cell>
          <cell r="E207">
            <v>31822</v>
          </cell>
          <cell r="F207" t="str">
            <v>Long An</v>
          </cell>
          <cell r="G207" t="str">
            <v>301218403</v>
          </cell>
          <cell r="H207">
            <v>39259</v>
          </cell>
          <cell r="I207" t="str">
            <v>Long An</v>
          </cell>
          <cell r="J207" t="str">
            <v>9/12</v>
          </cell>
          <cell r="K207" t="str">
            <v>Tổ 15, Ấp 4, Long Hậu, Cần Giuộc, Long An</v>
          </cell>
          <cell r="L207" t="str">
            <v>LA</v>
          </cell>
          <cell r="M207" t="str">
            <v>Kinh</v>
          </cell>
          <cell r="N207" t="str">
            <v xml:space="preserve">Việt Nam </v>
          </cell>
          <cell r="O207" t="str">
            <v>Long An</v>
          </cell>
          <cell r="P207" t="e">
            <v>#REF!</v>
          </cell>
          <cell r="Q207">
            <v>40463</v>
          </cell>
          <cell r="R207">
            <v>40544</v>
          </cell>
          <cell r="S207">
            <v>0</v>
          </cell>
          <cell r="T207" t="str">
            <v>Cơ giới</v>
          </cell>
          <cell r="U207" t="str">
            <v>công nhân</v>
          </cell>
          <cell r="V207" t="str">
            <v>Chuyền 1</v>
          </cell>
          <cell r="W207" t="str">
            <v>C1</v>
          </cell>
          <cell r="X207">
            <v>0</v>
          </cell>
          <cell r="Y207">
            <v>0</v>
          </cell>
          <cell r="Z207">
            <v>0</v>
          </cell>
          <cell r="AA207">
            <v>40463</v>
          </cell>
          <cell r="AB207" t="str">
            <v>A198</v>
          </cell>
          <cell r="AE207" t="str">
            <v>A198</v>
          </cell>
          <cell r="AF207" t="str">
            <v>HỒ MINH THỦY</v>
          </cell>
        </row>
        <row r="208">
          <cell r="B208" t="str">
            <v>A199</v>
          </cell>
          <cell r="C208" t="str">
            <v>HỒ CHIẾN THẮNG</v>
          </cell>
          <cell r="D208" t="str">
            <v xml:space="preserve">Nam </v>
          </cell>
          <cell r="E208">
            <v>33280</v>
          </cell>
          <cell r="F208" t="str">
            <v>Long An</v>
          </cell>
          <cell r="G208" t="str">
            <v>301498938</v>
          </cell>
          <cell r="H208">
            <v>40036</v>
          </cell>
          <cell r="I208" t="str">
            <v>Long An</v>
          </cell>
          <cell r="J208" t="str">
            <v>10/11</v>
          </cell>
          <cell r="K208" t="str">
            <v>Ấp 4, Long Hậu, Cần Giuộc, Long An</v>
          </cell>
          <cell r="L208" t="str">
            <v>LA</v>
          </cell>
          <cell r="M208" t="str">
            <v>Kinh</v>
          </cell>
          <cell r="N208" t="str">
            <v xml:space="preserve">Việt Nam </v>
          </cell>
          <cell r="O208" t="str">
            <v>Long An</v>
          </cell>
          <cell r="P208" t="e">
            <v>#REF!</v>
          </cell>
          <cell r="Q208">
            <v>40463</v>
          </cell>
          <cell r="R208" t="str">
            <v>out</v>
          </cell>
          <cell r="S208">
            <v>0</v>
          </cell>
          <cell r="T208">
            <v>0</v>
          </cell>
          <cell r="U208" t="str">
            <v>công nhân</v>
          </cell>
          <cell r="V208" t="str">
            <v>Chuyền 1</v>
          </cell>
          <cell r="W208" t="str">
            <v>C1</v>
          </cell>
          <cell r="X208">
            <v>0</v>
          </cell>
          <cell r="Y208">
            <v>0</v>
          </cell>
          <cell r="Z208">
            <v>0</v>
          </cell>
          <cell r="AA208">
            <v>40463</v>
          </cell>
          <cell r="AB208" t="str">
            <v>A199</v>
          </cell>
          <cell r="AE208" t="str">
            <v>A199</v>
          </cell>
          <cell r="AF208" t="str">
            <v>HỒ CHIẾN THẮNG</v>
          </cell>
        </row>
        <row r="209">
          <cell r="B209" t="str">
            <v>A200</v>
          </cell>
          <cell r="C209" t="str">
            <v>PHẠM THỊ CẨM TRINH</v>
          </cell>
          <cell r="D209" t="str">
            <v>Nữ</v>
          </cell>
          <cell r="E209">
            <v>29915</v>
          </cell>
          <cell r="F209" t="str">
            <v>TPHCM</v>
          </cell>
          <cell r="G209" t="str">
            <v>023604057</v>
          </cell>
          <cell r="H209">
            <v>39876</v>
          </cell>
          <cell r="I209" t="str">
            <v>TPHCM</v>
          </cell>
          <cell r="J209" t="str">
            <v>12/12</v>
          </cell>
          <cell r="K209" t="str">
            <v>65 Ấp 1, Long Thới, Nhà Bè, TPHCM</v>
          </cell>
          <cell r="L209" t="str">
            <v>TPHCM</v>
          </cell>
          <cell r="M209" t="str">
            <v>Kinh</v>
          </cell>
          <cell r="N209" t="str">
            <v xml:space="preserve">Việt Nam </v>
          </cell>
          <cell r="O209" t="str">
            <v>An Giang</v>
          </cell>
          <cell r="P209" t="e">
            <v>#REF!</v>
          </cell>
          <cell r="Q209">
            <v>40463</v>
          </cell>
          <cell r="R209" t="str">
            <v>out</v>
          </cell>
          <cell r="S209">
            <v>0</v>
          </cell>
          <cell r="T209">
            <v>0</v>
          </cell>
          <cell r="U209" t="str">
            <v>công nhân</v>
          </cell>
          <cell r="V209" t="str">
            <v>QC</v>
          </cell>
          <cell r="W209" t="str">
            <v>QC</v>
          </cell>
          <cell r="X209">
            <v>0</v>
          </cell>
          <cell r="Y209">
            <v>0</v>
          </cell>
          <cell r="Z209">
            <v>0</v>
          </cell>
          <cell r="AA209">
            <v>40463</v>
          </cell>
          <cell r="AB209" t="str">
            <v>A200</v>
          </cell>
          <cell r="AE209" t="str">
            <v>A200</v>
          </cell>
          <cell r="AF209" t="str">
            <v>PHẠM THỊ CẨM TRINH</v>
          </cell>
        </row>
        <row r="210">
          <cell r="B210" t="str">
            <v>A201</v>
          </cell>
          <cell r="C210" t="str">
            <v xml:space="preserve">HÀ VĂN VIỆT </v>
          </cell>
          <cell r="D210" t="str">
            <v xml:space="preserve">Nam </v>
          </cell>
          <cell r="E210">
            <v>25660</v>
          </cell>
          <cell r="F210" t="str">
            <v>Hậu Giang</v>
          </cell>
          <cell r="G210" t="str">
            <v>363661112</v>
          </cell>
          <cell r="H210">
            <v>39428</v>
          </cell>
          <cell r="I210" t="str">
            <v>Hậu Giang</v>
          </cell>
          <cell r="J210" t="str">
            <v>6/12</v>
          </cell>
          <cell r="K210" t="str">
            <v>Tân Phước Hưng, Phụng Hiệp, Hậu Giang</v>
          </cell>
          <cell r="L210" t="str">
            <v>HG</v>
          </cell>
          <cell r="M210" t="str">
            <v>Kinh</v>
          </cell>
          <cell r="N210" t="str">
            <v xml:space="preserve">Việt Nam </v>
          </cell>
          <cell r="O210" t="str">
            <v>Hậu Giang</v>
          </cell>
          <cell r="P210" t="e">
            <v>#REF!</v>
          </cell>
          <cell r="Q210">
            <v>40476</v>
          </cell>
          <cell r="R210">
            <v>40575</v>
          </cell>
          <cell r="S210">
            <v>0</v>
          </cell>
          <cell r="T210">
            <v>0</v>
          </cell>
          <cell r="U210" t="str">
            <v>công nhân</v>
          </cell>
          <cell r="V210" t="str">
            <v>Chuyền 3</v>
          </cell>
          <cell r="W210" t="str">
            <v>C3</v>
          </cell>
          <cell r="X210">
            <v>0</v>
          </cell>
          <cell r="Y210">
            <v>0</v>
          </cell>
          <cell r="Z210">
            <v>0</v>
          </cell>
          <cell r="AA210">
            <v>40476</v>
          </cell>
          <cell r="AB210" t="str">
            <v>A201</v>
          </cell>
          <cell r="AE210" t="str">
            <v>A201</v>
          </cell>
          <cell r="AF210" t="str">
            <v xml:space="preserve">HÀ VĂN VIỆT </v>
          </cell>
        </row>
        <row r="211">
          <cell r="B211" t="str">
            <v>A202</v>
          </cell>
          <cell r="C211" t="str">
            <v>HỒ THỊ PHI</v>
          </cell>
          <cell r="D211" t="str">
            <v xml:space="preserve">Nữ </v>
          </cell>
          <cell r="E211" t="str">
            <v>1984</v>
          </cell>
          <cell r="F211" t="str">
            <v xml:space="preserve">Cà Mau </v>
          </cell>
          <cell r="G211" t="str">
            <v>381348424</v>
          </cell>
          <cell r="H211">
            <v>38133</v>
          </cell>
          <cell r="I211" t="str">
            <v xml:space="preserve">Cà Mau </v>
          </cell>
          <cell r="J211" t="str">
            <v>6/12</v>
          </cell>
          <cell r="K211" t="str">
            <v xml:space="preserve">Ấp Xẻo Lá, Viên An Đông, Ngọc Hiển, Cà Mau </v>
          </cell>
          <cell r="L211" t="str">
            <v>CM</v>
          </cell>
          <cell r="M211" t="str">
            <v>Kinh</v>
          </cell>
          <cell r="N211" t="str">
            <v xml:space="preserve">Việt Nam </v>
          </cell>
          <cell r="O211" t="str">
            <v xml:space="preserve">Cà Mau </v>
          </cell>
          <cell r="P211" t="e">
            <v>#REF!</v>
          </cell>
          <cell r="Q211">
            <v>40478</v>
          </cell>
          <cell r="R211">
            <v>40575</v>
          </cell>
          <cell r="S211">
            <v>0</v>
          </cell>
          <cell r="T211">
            <v>0</v>
          </cell>
          <cell r="U211" t="str">
            <v>công nhân</v>
          </cell>
          <cell r="V211" t="str">
            <v>Chuyền 3</v>
          </cell>
          <cell r="W211" t="str">
            <v>C3</v>
          </cell>
          <cell r="X211">
            <v>0</v>
          </cell>
          <cell r="Y211">
            <v>0</v>
          </cell>
          <cell r="Z211">
            <v>0</v>
          </cell>
          <cell r="AA211">
            <v>40478</v>
          </cell>
          <cell r="AB211" t="str">
            <v>A202</v>
          </cell>
          <cell r="AE211" t="str">
            <v>A202</v>
          </cell>
          <cell r="AF211" t="str">
            <v>HỒ THỊ PHI</v>
          </cell>
        </row>
        <row r="212">
          <cell r="B212" t="str">
            <v>A203</v>
          </cell>
          <cell r="C212" t="str">
            <v>TRẦN THỊ THÚY OANH</v>
          </cell>
          <cell r="D212" t="str">
            <v xml:space="preserve">Nữ </v>
          </cell>
          <cell r="E212">
            <v>33523</v>
          </cell>
          <cell r="F212" t="str">
            <v>TPHCM</v>
          </cell>
          <cell r="G212" t="str">
            <v>024464353</v>
          </cell>
          <cell r="H212">
            <v>38778</v>
          </cell>
          <cell r="I212" t="str">
            <v>TPHCM</v>
          </cell>
          <cell r="J212" t="str">
            <v>7/12</v>
          </cell>
          <cell r="K212" t="str">
            <v>201B Hòa Hiệp, Long Hòa, Cần Giờ, TPHCM</v>
          </cell>
          <cell r="L212" t="str">
            <v>TPHCM</v>
          </cell>
          <cell r="M212" t="str">
            <v>Kinh</v>
          </cell>
          <cell r="N212" t="str">
            <v xml:space="preserve">Việt Nam </v>
          </cell>
          <cell r="O212" t="str">
            <v>TPHCM</v>
          </cell>
          <cell r="P212" t="e">
            <v>#REF!</v>
          </cell>
          <cell r="Q212">
            <v>40479</v>
          </cell>
          <cell r="R212">
            <v>40544</v>
          </cell>
          <cell r="S212">
            <v>0</v>
          </cell>
          <cell r="T212">
            <v>0</v>
          </cell>
          <cell r="U212" t="str">
            <v>công nhân</v>
          </cell>
          <cell r="V212" t="str">
            <v>Chuyền 3</v>
          </cell>
          <cell r="W212" t="str">
            <v>C3</v>
          </cell>
          <cell r="X212">
            <v>0</v>
          </cell>
          <cell r="Y212">
            <v>0</v>
          </cell>
          <cell r="Z212">
            <v>0</v>
          </cell>
          <cell r="AA212">
            <v>40479</v>
          </cell>
          <cell r="AB212" t="str">
            <v>A203</v>
          </cell>
          <cell r="AE212" t="str">
            <v>A203</v>
          </cell>
          <cell r="AF212" t="str">
            <v>TRẦN THỊ THÚY OANH</v>
          </cell>
        </row>
        <row r="213">
          <cell r="B213" t="str">
            <v>A204</v>
          </cell>
          <cell r="C213" t="str">
            <v>PHẠM TẤN PHÚC</v>
          </cell>
          <cell r="D213" t="str">
            <v xml:space="preserve">Nam </v>
          </cell>
          <cell r="E213">
            <v>31581</v>
          </cell>
          <cell r="F213" t="str">
            <v>TPHCM</v>
          </cell>
          <cell r="G213" t="str">
            <v>024220112</v>
          </cell>
          <cell r="H213">
            <v>39969</v>
          </cell>
          <cell r="I213" t="str">
            <v>TPHCM</v>
          </cell>
          <cell r="J213" t="str">
            <v>11/12</v>
          </cell>
          <cell r="K213" t="str">
            <v>02 Bình Mỹ, Bình Khánh, Cần Giờ, TPHCM</v>
          </cell>
          <cell r="L213" t="str">
            <v>TPHCM</v>
          </cell>
          <cell r="M213" t="str">
            <v>Kinh</v>
          </cell>
          <cell r="N213" t="str">
            <v xml:space="preserve">Việt Nam </v>
          </cell>
          <cell r="O213" t="str">
            <v>TPHCM</v>
          </cell>
          <cell r="P213" t="e">
            <v>#REF!</v>
          </cell>
          <cell r="Q213">
            <v>40479</v>
          </cell>
          <cell r="R213">
            <v>40544</v>
          </cell>
          <cell r="S213">
            <v>0</v>
          </cell>
          <cell r="T213">
            <v>0</v>
          </cell>
          <cell r="U213" t="str">
            <v>công nhân</v>
          </cell>
          <cell r="V213" t="str">
            <v>Chuyền 3</v>
          </cell>
          <cell r="W213" t="str">
            <v>C3</v>
          </cell>
          <cell r="X213">
            <v>0</v>
          </cell>
          <cell r="Y213">
            <v>0</v>
          </cell>
          <cell r="Z213">
            <v>0</v>
          </cell>
          <cell r="AA213">
            <v>40479</v>
          </cell>
          <cell r="AB213" t="str">
            <v>A204</v>
          </cell>
          <cell r="AE213" t="str">
            <v>A204</v>
          </cell>
          <cell r="AF213" t="str">
            <v>PHẠM TẤN PHÚC</v>
          </cell>
        </row>
        <row r="214">
          <cell r="B214" t="str">
            <v>A205</v>
          </cell>
          <cell r="C214" t="str">
            <v xml:space="preserve">NGUYỄN THẾ THẢO </v>
          </cell>
          <cell r="D214" t="str">
            <v>Nữ</v>
          </cell>
          <cell r="E214">
            <v>31965</v>
          </cell>
          <cell r="F214" t="str">
            <v>TPHCM</v>
          </cell>
          <cell r="G214" t="str">
            <v>024093809</v>
          </cell>
          <cell r="H214">
            <v>39802</v>
          </cell>
          <cell r="I214" t="str">
            <v>TPHCM</v>
          </cell>
          <cell r="J214" t="str">
            <v>9/12</v>
          </cell>
          <cell r="K214" t="str">
            <v>398 Bình Mỹ, Bình Khánh, Cần Giờ, TPHCM</v>
          </cell>
          <cell r="L214" t="str">
            <v>TPHCM</v>
          </cell>
          <cell r="M214" t="str">
            <v>Kinh</v>
          </cell>
          <cell r="N214" t="str">
            <v xml:space="preserve">Việt Nam </v>
          </cell>
          <cell r="O214" t="str">
            <v>TPHCM</v>
          </cell>
          <cell r="P214" t="e">
            <v>#REF!</v>
          </cell>
          <cell r="Q214">
            <v>40479</v>
          </cell>
          <cell r="R214">
            <v>40544</v>
          </cell>
          <cell r="S214">
            <v>0</v>
          </cell>
          <cell r="T214">
            <v>0</v>
          </cell>
          <cell r="U214" t="str">
            <v>công nhân</v>
          </cell>
          <cell r="V214" t="str">
            <v>Chuyền 3</v>
          </cell>
          <cell r="W214" t="str">
            <v>C3</v>
          </cell>
          <cell r="X214">
            <v>0</v>
          </cell>
          <cell r="Y214">
            <v>0</v>
          </cell>
          <cell r="Z214">
            <v>0</v>
          </cell>
          <cell r="AA214">
            <v>40479</v>
          </cell>
          <cell r="AB214" t="str">
            <v>A205</v>
          </cell>
          <cell r="AE214" t="str">
            <v>A205</v>
          </cell>
          <cell r="AF214" t="str">
            <v xml:space="preserve">NGUYỄN THẾ THẢO </v>
          </cell>
        </row>
        <row r="215">
          <cell r="B215" t="str">
            <v>A206</v>
          </cell>
          <cell r="C215" t="str">
            <v>TRẦN KIM THU</v>
          </cell>
          <cell r="D215" t="str">
            <v>Nữ</v>
          </cell>
          <cell r="E215">
            <v>34176</v>
          </cell>
          <cell r="F215" t="str">
            <v>TPHCM</v>
          </cell>
          <cell r="G215" t="str">
            <v>024771445</v>
          </cell>
          <cell r="H215">
            <v>39528</v>
          </cell>
          <cell r="I215" t="str">
            <v>TPHCM</v>
          </cell>
          <cell r="J215" t="str">
            <v>11/12</v>
          </cell>
          <cell r="K215" t="str">
            <v>201B Hòa Hiệp, Long Hòa, Cần Giờ, TPHCM</v>
          </cell>
          <cell r="L215" t="str">
            <v>TPHCM</v>
          </cell>
          <cell r="M215" t="str">
            <v>Kinh</v>
          </cell>
          <cell r="N215" t="str">
            <v xml:space="preserve">Việt Nam </v>
          </cell>
          <cell r="O215" t="str">
            <v>TPHCM</v>
          </cell>
          <cell r="P215" t="e">
            <v>#REF!</v>
          </cell>
          <cell r="Q215">
            <v>40479</v>
          </cell>
          <cell r="R215">
            <v>40544</v>
          </cell>
          <cell r="S215">
            <v>0</v>
          </cell>
          <cell r="T215">
            <v>0</v>
          </cell>
          <cell r="U215" t="str">
            <v>công nhân</v>
          </cell>
          <cell r="V215" t="str">
            <v>Chuyền 3</v>
          </cell>
          <cell r="W215" t="str">
            <v>C3</v>
          </cell>
          <cell r="X215">
            <v>0</v>
          </cell>
          <cell r="Y215">
            <v>0</v>
          </cell>
          <cell r="Z215">
            <v>0</v>
          </cell>
          <cell r="AA215">
            <v>40479</v>
          </cell>
          <cell r="AB215" t="str">
            <v>A206</v>
          </cell>
          <cell r="AE215" t="str">
            <v>A206</v>
          </cell>
          <cell r="AF215" t="str">
            <v>TRẦN KIM THU</v>
          </cell>
        </row>
        <row r="216">
          <cell r="B216" t="str">
            <v>A207</v>
          </cell>
          <cell r="C216" t="str">
            <v>VÕ THỊ BÉ HỒNG</v>
          </cell>
          <cell r="D216" t="str">
            <v>Nữ</v>
          </cell>
          <cell r="E216">
            <v>32834</v>
          </cell>
          <cell r="F216" t="str">
            <v>Vĩnh Long</v>
          </cell>
          <cell r="G216" t="str">
            <v>331582108</v>
          </cell>
          <cell r="H216">
            <v>38211</v>
          </cell>
          <cell r="I216" t="str">
            <v>Vĩnh Long</v>
          </cell>
          <cell r="J216" t="str">
            <v>9/12</v>
          </cell>
          <cell r="K216" t="str">
            <v xml:space="preserve">Cái Sơn, Mỹ Lộc, Tam Bình, Vĩnh Long </v>
          </cell>
          <cell r="L216" t="str">
            <v>VL</v>
          </cell>
          <cell r="M216" t="str">
            <v>Kinh</v>
          </cell>
          <cell r="N216" t="str">
            <v xml:space="preserve">Việt Nam </v>
          </cell>
          <cell r="O216" t="str">
            <v>Vĩnh Long</v>
          </cell>
          <cell r="P216" t="e">
            <v>#REF!</v>
          </cell>
          <cell r="Q216">
            <v>40480</v>
          </cell>
          <cell r="R216" t="str">
            <v>out</v>
          </cell>
          <cell r="S216">
            <v>0</v>
          </cell>
          <cell r="T216">
            <v>0</v>
          </cell>
          <cell r="U216" t="str">
            <v>công nhân</v>
          </cell>
          <cell r="V216" t="str">
            <v>Chuyền 3</v>
          </cell>
          <cell r="W216" t="str">
            <v>C3</v>
          </cell>
          <cell r="X216">
            <v>0</v>
          </cell>
          <cell r="Y216">
            <v>0</v>
          </cell>
          <cell r="Z216">
            <v>0</v>
          </cell>
          <cell r="AA216">
            <v>40480</v>
          </cell>
          <cell r="AB216" t="str">
            <v>A207</v>
          </cell>
          <cell r="AE216" t="str">
            <v>A207</v>
          </cell>
          <cell r="AF216" t="str">
            <v>VÕ THỊ BÉ HỒNG</v>
          </cell>
        </row>
        <row r="217">
          <cell r="B217" t="str">
            <v>A208</v>
          </cell>
          <cell r="C217" t="str">
            <v>LÊ VĂN TOÀN</v>
          </cell>
          <cell r="D217" t="str">
            <v xml:space="preserve">Nam </v>
          </cell>
          <cell r="E217">
            <v>33356</v>
          </cell>
          <cell r="F217" t="str">
            <v>Long An</v>
          </cell>
          <cell r="G217" t="str">
            <v>301389212</v>
          </cell>
          <cell r="H217">
            <v>38986</v>
          </cell>
          <cell r="I217" t="str">
            <v>Long An</v>
          </cell>
          <cell r="J217" t="str">
            <v>10/12</v>
          </cell>
          <cell r="K217" t="str">
            <v>Long Hậu, Cần Giuộc, Long An</v>
          </cell>
          <cell r="L217" t="str">
            <v>Long An</v>
          </cell>
          <cell r="M217" t="str">
            <v>Kinh</v>
          </cell>
          <cell r="N217" t="str">
            <v xml:space="preserve">Việt Nam </v>
          </cell>
          <cell r="O217" t="str">
            <v>Long An</v>
          </cell>
          <cell r="P217" t="e">
            <v>#REF!</v>
          </cell>
          <cell r="Q217">
            <v>40481</v>
          </cell>
          <cell r="R217" t="str">
            <v>out</v>
          </cell>
          <cell r="S217">
            <v>0</v>
          </cell>
          <cell r="T217">
            <v>0</v>
          </cell>
          <cell r="U217" t="str">
            <v>công nhân</v>
          </cell>
          <cell r="V217" t="str">
            <v>Chuyền 1</v>
          </cell>
          <cell r="W217" t="str">
            <v>C1</v>
          </cell>
          <cell r="X217">
            <v>0</v>
          </cell>
          <cell r="Y217">
            <v>0</v>
          </cell>
          <cell r="Z217">
            <v>0</v>
          </cell>
          <cell r="AA217">
            <v>40481</v>
          </cell>
          <cell r="AB217" t="str">
            <v>A208</v>
          </cell>
          <cell r="AE217" t="str">
            <v>A208</v>
          </cell>
          <cell r="AF217" t="str">
            <v>LÊ VĂN TOÀN</v>
          </cell>
        </row>
        <row r="218">
          <cell r="B218" t="str">
            <v>A209</v>
          </cell>
          <cell r="C218" t="str">
            <v xml:space="preserve">TRẦN THỊ THANH THẢO </v>
          </cell>
          <cell r="D218" t="str">
            <v xml:space="preserve">Nữ </v>
          </cell>
          <cell r="E218" t="str">
            <v>1976</v>
          </cell>
          <cell r="F218" t="str">
            <v>TPHCM</v>
          </cell>
          <cell r="G218" t="str">
            <v>022885429</v>
          </cell>
          <cell r="H218">
            <v>40407</v>
          </cell>
          <cell r="I218" t="str">
            <v>TPHCM</v>
          </cell>
          <cell r="J218" t="str">
            <v>7/12</v>
          </cell>
          <cell r="K218" t="str">
            <v>25/4 Khu phố 5, TT Nhà Bè, Nhà Bè, TPHCM</v>
          </cell>
          <cell r="L218" t="str">
            <v>TPHCM</v>
          </cell>
          <cell r="M218" t="str">
            <v>Kinh</v>
          </cell>
          <cell r="N218" t="str">
            <v xml:space="preserve">Việt Nam </v>
          </cell>
          <cell r="O218" t="str">
            <v xml:space="preserve">Tiền Giang </v>
          </cell>
          <cell r="P218" t="e">
            <v>#REF!</v>
          </cell>
          <cell r="Q218">
            <v>40483</v>
          </cell>
          <cell r="R218">
            <v>40544</v>
          </cell>
          <cell r="S218">
            <v>0</v>
          </cell>
          <cell r="T218">
            <v>0</v>
          </cell>
          <cell r="U218" t="str">
            <v>công nhân</v>
          </cell>
          <cell r="V218" t="str">
            <v>Chuyền 3</v>
          </cell>
          <cell r="W218" t="str">
            <v>C3</v>
          </cell>
          <cell r="X218">
            <v>0</v>
          </cell>
          <cell r="Y218">
            <v>0</v>
          </cell>
          <cell r="Z218">
            <v>0</v>
          </cell>
          <cell r="AA218">
            <v>40483</v>
          </cell>
          <cell r="AB218" t="str">
            <v>A209</v>
          </cell>
          <cell r="AE218" t="str">
            <v>A209</v>
          </cell>
          <cell r="AF218" t="str">
            <v xml:space="preserve">TRẦN THỊ THANH THẢO </v>
          </cell>
        </row>
        <row r="219">
          <cell r="B219" t="str">
            <v>A210</v>
          </cell>
          <cell r="C219" t="str">
            <v xml:space="preserve">NGUYỄN THANH CƯỜNG </v>
          </cell>
          <cell r="D219" t="str">
            <v xml:space="preserve">Nam </v>
          </cell>
          <cell r="E219">
            <v>31778</v>
          </cell>
          <cell r="F219" t="str">
            <v>TPHCM</v>
          </cell>
          <cell r="G219" t="str">
            <v>024633813</v>
          </cell>
          <cell r="H219">
            <v>39247</v>
          </cell>
          <cell r="I219" t="str">
            <v>TPHCM</v>
          </cell>
          <cell r="J219" t="str">
            <v>9/12</v>
          </cell>
          <cell r="K219" t="str">
            <v>An Bình, An Thới Đông, Cần Giờ, TPHCM</v>
          </cell>
          <cell r="L219" t="str">
            <v>TPHCM</v>
          </cell>
          <cell r="M219" t="str">
            <v>Kinh</v>
          </cell>
          <cell r="N219" t="str">
            <v xml:space="preserve">Việt Nam </v>
          </cell>
          <cell r="O219" t="str">
            <v>Long An</v>
          </cell>
          <cell r="P219" t="e">
            <v>#REF!</v>
          </cell>
          <cell r="Q219">
            <v>40483</v>
          </cell>
          <cell r="R219">
            <v>40575</v>
          </cell>
          <cell r="S219">
            <v>0</v>
          </cell>
          <cell r="T219">
            <v>0</v>
          </cell>
          <cell r="U219" t="str">
            <v>công nhân</v>
          </cell>
          <cell r="V219" t="str">
            <v>Chuyền 3</v>
          </cell>
          <cell r="W219" t="str">
            <v>C3</v>
          </cell>
          <cell r="X219">
            <v>0</v>
          </cell>
          <cell r="Y219">
            <v>0</v>
          </cell>
          <cell r="Z219">
            <v>0</v>
          </cell>
          <cell r="AA219">
            <v>40483</v>
          </cell>
          <cell r="AB219" t="str">
            <v>A210</v>
          </cell>
          <cell r="AE219" t="str">
            <v>A210</v>
          </cell>
          <cell r="AF219" t="str">
            <v xml:space="preserve">NGUYỄN THANH CƯỜNG </v>
          </cell>
        </row>
        <row r="220">
          <cell r="B220" t="str">
            <v>A211</v>
          </cell>
          <cell r="C220" t="str">
            <v>NGUYỄN THỊ THANH TUYỀN</v>
          </cell>
          <cell r="D220" t="str">
            <v xml:space="preserve">Nữ </v>
          </cell>
          <cell r="E220">
            <v>32554</v>
          </cell>
          <cell r="F220" t="str">
            <v>TPHCM</v>
          </cell>
          <cell r="G220" t="str">
            <v>024438885</v>
          </cell>
          <cell r="H220">
            <v>38791</v>
          </cell>
          <cell r="I220" t="str">
            <v>TPHCM</v>
          </cell>
          <cell r="J220" t="str">
            <v>11/12</v>
          </cell>
          <cell r="K220" t="str">
            <v>1100/12 Ấp 3, Hiệp Phước, Nhà Bè, TPHCM</v>
          </cell>
          <cell r="L220" t="str">
            <v>TPHCM</v>
          </cell>
          <cell r="M220" t="str">
            <v>Kinh</v>
          </cell>
          <cell r="N220" t="str">
            <v xml:space="preserve">Việt Nam </v>
          </cell>
          <cell r="O220" t="str">
            <v>TPHCM</v>
          </cell>
          <cell r="P220" t="e">
            <v>#REF!</v>
          </cell>
          <cell r="Q220">
            <v>40490</v>
          </cell>
          <cell r="R220">
            <v>0</v>
          </cell>
          <cell r="S220">
            <v>0</v>
          </cell>
          <cell r="T220">
            <v>0</v>
          </cell>
          <cell r="U220" t="str">
            <v>công nhân</v>
          </cell>
          <cell r="V220" t="str">
            <v>QC</v>
          </cell>
          <cell r="W220" t="str">
            <v>QC</v>
          </cell>
          <cell r="X220">
            <v>0</v>
          </cell>
          <cell r="Y220">
            <v>0</v>
          </cell>
          <cell r="Z220">
            <v>0</v>
          </cell>
          <cell r="AA220">
            <v>40490</v>
          </cell>
          <cell r="AB220" t="str">
            <v>A211</v>
          </cell>
          <cell r="AE220" t="str">
            <v>A211</v>
          </cell>
          <cell r="AF220" t="str">
            <v>NGUYỄN THỊ THANH TUYỀN</v>
          </cell>
        </row>
        <row r="221">
          <cell r="B221" t="str">
            <v>A212</v>
          </cell>
          <cell r="C221" t="str">
            <v>TRIỆU HOÀNG ĐA</v>
          </cell>
          <cell r="D221" t="str">
            <v xml:space="preserve">Nam </v>
          </cell>
          <cell r="E221" t="str">
            <v>1990</v>
          </cell>
          <cell r="F221" t="str">
            <v>Vĩnh Phước, Vĩnh Châu, Sóc Trăng</v>
          </cell>
          <cell r="G221" t="str">
            <v>365803284</v>
          </cell>
          <cell r="H221">
            <v>38988</v>
          </cell>
          <cell r="I221" t="str">
            <v>Sóc Trăng</v>
          </cell>
          <cell r="J221" t="str">
            <v>9/12</v>
          </cell>
          <cell r="K221" t="str">
            <v>Ấp Biển Trên, Vĩnh Phước, Vĩnh Châu, Sóc Trăng</v>
          </cell>
          <cell r="L221" t="str">
            <v>ST</v>
          </cell>
          <cell r="M221" t="str">
            <v>Khơme</v>
          </cell>
          <cell r="N221" t="str">
            <v xml:space="preserve">Việt Nam </v>
          </cell>
          <cell r="O221" t="str">
            <v>Sóc Trăng</v>
          </cell>
          <cell r="P221" t="e">
            <v>#REF!</v>
          </cell>
          <cell r="Q221">
            <v>40491</v>
          </cell>
          <cell r="R221">
            <v>40544</v>
          </cell>
          <cell r="S221">
            <v>0</v>
          </cell>
          <cell r="T221">
            <v>0</v>
          </cell>
          <cell r="U221" t="str">
            <v>công nhân</v>
          </cell>
          <cell r="V221" t="str">
            <v>Chuyền 1</v>
          </cell>
          <cell r="W221" t="str">
            <v>C1</v>
          </cell>
          <cell r="X221">
            <v>0</v>
          </cell>
          <cell r="Y221">
            <v>0</v>
          </cell>
          <cell r="Z221">
            <v>0</v>
          </cell>
          <cell r="AA221">
            <v>40491</v>
          </cell>
          <cell r="AB221" t="str">
            <v>A212</v>
          </cell>
          <cell r="AE221" t="str">
            <v>A212</v>
          </cell>
          <cell r="AF221" t="str">
            <v>TRIỆU HOÀNG ĐA</v>
          </cell>
        </row>
        <row r="222">
          <cell r="B222" t="str">
            <v>A213</v>
          </cell>
          <cell r="C222" t="str">
            <v xml:space="preserve">NGUYỄN THỊ CHI </v>
          </cell>
          <cell r="D222" t="str">
            <v xml:space="preserve">Nữ </v>
          </cell>
          <cell r="E222" t="str">
            <v>1968</v>
          </cell>
          <cell r="F222" t="str">
            <v>Long An</v>
          </cell>
          <cell r="G222" t="str">
            <v>300494113</v>
          </cell>
          <cell r="H222">
            <v>40405</v>
          </cell>
          <cell r="I222" t="str">
            <v>Long An</v>
          </cell>
          <cell r="J222" t="str">
            <v>8/12</v>
          </cell>
          <cell r="K222" t="str">
            <v>Tổ 27, Ấp Phước Thới, Phước Lại, Cần Giuộc, Long An</v>
          </cell>
          <cell r="L222" t="str">
            <v>LA</v>
          </cell>
          <cell r="M222" t="str">
            <v>Kinh</v>
          </cell>
          <cell r="N222" t="str">
            <v xml:space="preserve">Việt Nam </v>
          </cell>
          <cell r="O222" t="str">
            <v>Long An</v>
          </cell>
          <cell r="P222" t="e">
            <v>#REF!</v>
          </cell>
          <cell r="Q222">
            <v>40491</v>
          </cell>
          <cell r="R222" t="str">
            <v>out</v>
          </cell>
          <cell r="S222">
            <v>0</v>
          </cell>
          <cell r="T222">
            <v>0</v>
          </cell>
          <cell r="U222" t="str">
            <v>công nhân</v>
          </cell>
          <cell r="V222" t="str">
            <v>chuyền 2</v>
          </cell>
          <cell r="W222" t="str">
            <v>C2</v>
          </cell>
          <cell r="X222">
            <v>0</v>
          </cell>
          <cell r="Y222">
            <v>0</v>
          </cell>
          <cell r="Z222">
            <v>0</v>
          </cell>
          <cell r="AA222">
            <v>40491</v>
          </cell>
          <cell r="AB222" t="str">
            <v>A213</v>
          </cell>
          <cell r="AE222" t="str">
            <v>A213</v>
          </cell>
          <cell r="AF222" t="str">
            <v xml:space="preserve">NGUYỄN THỊ CHI </v>
          </cell>
        </row>
        <row r="223">
          <cell r="B223" t="str">
            <v>A214</v>
          </cell>
          <cell r="C223" t="str">
            <v>LÊ THANH TÚ</v>
          </cell>
          <cell r="D223" t="str">
            <v xml:space="preserve">Nam </v>
          </cell>
          <cell r="E223">
            <v>32293</v>
          </cell>
          <cell r="F223" t="str">
            <v>Long An</v>
          </cell>
          <cell r="G223" t="str">
            <v>301259757</v>
          </cell>
          <cell r="H223">
            <v>37887</v>
          </cell>
          <cell r="I223" t="str">
            <v>Long An</v>
          </cell>
          <cell r="J223" t="str">
            <v>8/12</v>
          </cell>
          <cell r="K223" t="str">
            <v>Ấp 4, Long Hậu, Cần Giuộc, Long An</v>
          </cell>
          <cell r="L223" t="str">
            <v>LA</v>
          </cell>
          <cell r="M223" t="str">
            <v>Kinh</v>
          </cell>
          <cell r="N223" t="str">
            <v xml:space="preserve">Việt Nam </v>
          </cell>
          <cell r="O223" t="str">
            <v>Long An</v>
          </cell>
          <cell r="P223" t="e">
            <v>#REF!</v>
          </cell>
          <cell r="Q223">
            <v>40492</v>
          </cell>
          <cell r="R223">
            <v>40544</v>
          </cell>
          <cell r="S223">
            <v>0</v>
          </cell>
          <cell r="T223">
            <v>0</v>
          </cell>
          <cell r="U223" t="str">
            <v>công nhân</v>
          </cell>
          <cell r="V223" t="str">
            <v>Chuyền 1</v>
          </cell>
          <cell r="W223" t="str">
            <v>C1</v>
          </cell>
          <cell r="X223">
            <v>0</v>
          </cell>
          <cell r="Y223">
            <v>0</v>
          </cell>
          <cell r="Z223">
            <v>0</v>
          </cell>
          <cell r="AA223">
            <v>40492</v>
          </cell>
          <cell r="AB223" t="str">
            <v>A214</v>
          </cell>
          <cell r="AE223" t="str">
            <v>A214</v>
          </cell>
          <cell r="AF223" t="str">
            <v>LÊ THANH TÚ</v>
          </cell>
        </row>
        <row r="224">
          <cell r="B224" t="str">
            <v>A215</v>
          </cell>
          <cell r="C224" t="str">
            <v xml:space="preserve">NGUYỄN THÀNH HẸN </v>
          </cell>
          <cell r="D224" t="str">
            <v xml:space="preserve">Nam </v>
          </cell>
          <cell r="E224">
            <v>31352</v>
          </cell>
          <cell r="F224" t="str">
            <v>TPHCM</v>
          </cell>
          <cell r="G224" t="str">
            <v>023758778</v>
          </cell>
          <cell r="H224">
            <v>37208</v>
          </cell>
          <cell r="I224" t="str">
            <v>TPHCM</v>
          </cell>
          <cell r="J224" t="str">
            <v>9/12</v>
          </cell>
          <cell r="K224" t="str">
            <v>12/10 Ấp 1, Phú Xuân, Nhà Bè, TPHCM</v>
          </cell>
          <cell r="L224" t="str">
            <v>TPHCM</v>
          </cell>
          <cell r="M224" t="str">
            <v>Kinh</v>
          </cell>
          <cell r="N224" t="str">
            <v xml:space="preserve">Việt Nam </v>
          </cell>
          <cell r="O224" t="str">
            <v>TPHCM</v>
          </cell>
          <cell r="P224" t="e">
            <v>#REF!</v>
          </cell>
          <cell r="Q224">
            <v>40492</v>
          </cell>
          <cell r="R224">
            <v>40544</v>
          </cell>
          <cell r="S224">
            <v>0</v>
          </cell>
          <cell r="T224">
            <v>0</v>
          </cell>
          <cell r="U224" t="str">
            <v>công nhân</v>
          </cell>
          <cell r="V224" t="str">
            <v>Chuyền 1</v>
          </cell>
          <cell r="W224" t="str">
            <v>C1</v>
          </cell>
          <cell r="X224">
            <v>0</v>
          </cell>
          <cell r="Y224">
            <v>0</v>
          </cell>
          <cell r="Z224">
            <v>0</v>
          </cell>
          <cell r="AA224">
            <v>40492</v>
          </cell>
          <cell r="AB224" t="str">
            <v>A215</v>
          </cell>
          <cell r="AE224" t="str">
            <v>A215</v>
          </cell>
          <cell r="AF224" t="str">
            <v xml:space="preserve">NGUYỄN THÀNH HẸN </v>
          </cell>
        </row>
        <row r="225">
          <cell r="B225" t="str">
            <v>A216</v>
          </cell>
          <cell r="C225" t="str">
            <v xml:space="preserve">ĐẶNG THỊ BẮC </v>
          </cell>
          <cell r="D225" t="str">
            <v>Nữ</v>
          </cell>
          <cell r="E225">
            <v>31354</v>
          </cell>
          <cell r="F225" t="str">
            <v>TPHCM</v>
          </cell>
          <cell r="G225" t="str">
            <v>023756999</v>
          </cell>
          <cell r="H225">
            <v>36929</v>
          </cell>
          <cell r="I225" t="str">
            <v>TPHCM</v>
          </cell>
          <cell r="J225" t="str">
            <v>9/12</v>
          </cell>
          <cell r="K225" t="str">
            <v>Tổ 6, Ấp Thạnh Trung, Phước Vĩnh Đông, Cần Giuộc, Long An</v>
          </cell>
          <cell r="L225" t="str">
            <v>LA</v>
          </cell>
          <cell r="M225" t="str">
            <v>Kinh</v>
          </cell>
          <cell r="N225" t="str">
            <v xml:space="preserve">Việt Nam </v>
          </cell>
          <cell r="O225" t="str">
            <v>Long An</v>
          </cell>
          <cell r="P225" t="e">
            <v>#REF!</v>
          </cell>
          <cell r="Q225">
            <v>40492</v>
          </cell>
          <cell r="R225" t="str">
            <v>out</v>
          </cell>
          <cell r="S225">
            <v>0</v>
          </cell>
          <cell r="T225">
            <v>0</v>
          </cell>
          <cell r="U225" t="str">
            <v>công nhân</v>
          </cell>
          <cell r="V225" t="str">
            <v>chuyền 2</v>
          </cell>
          <cell r="W225" t="str">
            <v>C2</v>
          </cell>
          <cell r="X225">
            <v>0</v>
          </cell>
          <cell r="Y225">
            <v>0</v>
          </cell>
          <cell r="Z225">
            <v>0</v>
          </cell>
          <cell r="AA225">
            <v>40492</v>
          </cell>
          <cell r="AB225" t="str">
            <v>A216</v>
          </cell>
          <cell r="AE225" t="str">
            <v>A216</v>
          </cell>
          <cell r="AF225" t="str">
            <v xml:space="preserve">ĐẶNG THỊ BẮC </v>
          </cell>
        </row>
        <row r="226">
          <cell r="B226" t="str">
            <v>A217</v>
          </cell>
          <cell r="C226" t="str">
            <v xml:space="preserve">NGUYỄN THÀNH LIÊM </v>
          </cell>
          <cell r="D226" t="str">
            <v xml:space="preserve">Nam </v>
          </cell>
          <cell r="E226">
            <v>32440</v>
          </cell>
          <cell r="F226" t="str">
            <v>TPHCM</v>
          </cell>
          <cell r="G226" t="str">
            <v>024060898</v>
          </cell>
          <cell r="H226">
            <v>37706</v>
          </cell>
          <cell r="I226" t="str">
            <v>TPHCM</v>
          </cell>
          <cell r="J226" t="str">
            <v>12/12</v>
          </cell>
          <cell r="K226" t="str">
            <v>61/3 Ấp 3, Hiệp Phước, Nhà Bè, TPHCM</v>
          </cell>
          <cell r="L226" t="str">
            <v>TPHCM</v>
          </cell>
          <cell r="M226" t="str">
            <v>Kinh</v>
          </cell>
          <cell r="N226" t="str">
            <v xml:space="preserve">Việt Nam </v>
          </cell>
          <cell r="O226" t="str">
            <v>TPHCM</v>
          </cell>
          <cell r="P226" t="e">
            <v>#REF!</v>
          </cell>
          <cell r="Q226">
            <v>40493</v>
          </cell>
          <cell r="R226">
            <v>40544</v>
          </cell>
          <cell r="S226">
            <v>0</v>
          </cell>
          <cell r="T226">
            <v>0</v>
          </cell>
          <cell r="U226" t="str">
            <v>công nhân</v>
          </cell>
          <cell r="V226" t="str">
            <v>Chuyền 1</v>
          </cell>
          <cell r="W226" t="str">
            <v>C1</v>
          </cell>
          <cell r="X226">
            <v>0</v>
          </cell>
          <cell r="Y226">
            <v>0</v>
          </cell>
          <cell r="Z226">
            <v>0</v>
          </cell>
          <cell r="AA226">
            <v>40493</v>
          </cell>
          <cell r="AB226" t="str">
            <v>A217</v>
          </cell>
          <cell r="AE226" t="str">
            <v>A217</v>
          </cell>
          <cell r="AF226" t="str">
            <v xml:space="preserve">NGUYỄN THÀNH LIÊM </v>
          </cell>
        </row>
        <row r="227">
          <cell r="B227" t="str">
            <v>A218</v>
          </cell>
          <cell r="C227" t="str">
            <v>NGUYỄN VĂN PHONG</v>
          </cell>
          <cell r="D227" t="str">
            <v xml:space="preserve">Nam </v>
          </cell>
          <cell r="E227">
            <v>33326</v>
          </cell>
          <cell r="F227" t="str">
            <v>Long An</v>
          </cell>
          <cell r="G227" t="str">
            <v>301398135</v>
          </cell>
          <cell r="H227">
            <v>39000</v>
          </cell>
          <cell r="I227" t="str">
            <v>Long An</v>
          </cell>
          <cell r="J227" t="str">
            <v>10/12</v>
          </cell>
          <cell r="K227" t="str">
            <v>Vĩnh Thạnh, Phước Vĩnh Đông, Cần Giuộc, Long An</v>
          </cell>
          <cell r="L227" t="str">
            <v>LA</v>
          </cell>
          <cell r="M227" t="str">
            <v>Kinh</v>
          </cell>
          <cell r="N227" t="str">
            <v xml:space="preserve">Việt Nam </v>
          </cell>
          <cell r="O227" t="str">
            <v>Long An</v>
          </cell>
          <cell r="P227" t="e">
            <v>#REF!</v>
          </cell>
          <cell r="Q227">
            <v>40493</v>
          </cell>
          <cell r="R227">
            <v>40544</v>
          </cell>
          <cell r="S227">
            <v>0</v>
          </cell>
          <cell r="T227">
            <v>0</v>
          </cell>
          <cell r="U227" t="str">
            <v>công nhân</v>
          </cell>
          <cell r="V227" t="str">
            <v>Chuyền 1</v>
          </cell>
          <cell r="W227" t="str">
            <v>C1</v>
          </cell>
          <cell r="X227">
            <v>0</v>
          </cell>
          <cell r="Y227">
            <v>0</v>
          </cell>
          <cell r="Z227">
            <v>0</v>
          </cell>
          <cell r="AA227">
            <v>40493</v>
          </cell>
          <cell r="AB227" t="str">
            <v>A218</v>
          </cell>
          <cell r="AE227" t="str">
            <v>A218</v>
          </cell>
          <cell r="AF227" t="str">
            <v>NGUYỄN VĂN PHONG</v>
          </cell>
        </row>
        <row r="228">
          <cell r="B228" t="str">
            <v>A219</v>
          </cell>
          <cell r="C228" t="str">
            <v>NGUYỄN VĂN HẢI</v>
          </cell>
          <cell r="D228" t="str">
            <v xml:space="preserve">Nam </v>
          </cell>
          <cell r="E228">
            <v>33255</v>
          </cell>
          <cell r="F228" t="str">
            <v>TPHCM</v>
          </cell>
          <cell r="G228" t="str">
            <v>024438131</v>
          </cell>
          <cell r="H228">
            <v>38651</v>
          </cell>
          <cell r="I228" t="str">
            <v>TPHCM</v>
          </cell>
          <cell r="J228" t="str">
            <v>12/12</v>
          </cell>
          <cell r="K228" t="str">
            <v>95 Ấp 2, Long Thới, Nhà Bè, TPHCM</v>
          </cell>
          <cell r="L228" t="str">
            <v>NB</v>
          </cell>
          <cell r="M228" t="str">
            <v>Kinh</v>
          </cell>
          <cell r="N228" t="str">
            <v xml:space="preserve">Việt Nam </v>
          </cell>
          <cell r="O228" t="str">
            <v>TPHCM</v>
          </cell>
          <cell r="P228">
            <v>0</v>
          </cell>
          <cell r="Q228">
            <v>40499</v>
          </cell>
          <cell r="R228">
            <v>40575</v>
          </cell>
          <cell r="S228">
            <v>0</v>
          </cell>
          <cell r="T228">
            <v>0</v>
          </cell>
          <cell r="U228" t="str">
            <v>công nhân</v>
          </cell>
          <cell r="V228" t="str">
            <v>Chuyền 3</v>
          </cell>
          <cell r="W228" t="str">
            <v>C3</v>
          </cell>
          <cell r="X228">
            <v>0</v>
          </cell>
          <cell r="Y228">
            <v>0</v>
          </cell>
          <cell r="Z228">
            <v>0</v>
          </cell>
          <cell r="AA228">
            <v>40499</v>
          </cell>
          <cell r="AB228" t="str">
            <v>A219</v>
          </cell>
          <cell r="AE228" t="str">
            <v>A219</v>
          </cell>
          <cell r="AF228" t="str">
            <v>NGUYỄN VĂN HẢI</v>
          </cell>
        </row>
        <row r="229">
          <cell r="B229" t="str">
            <v>A220</v>
          </cell>
          <cell r="C229" t="str">
            <v xml:space="preserve">HOÀNG NGỌC VIỆT </v>
          </cell>
          <cell r="D229" t="str">
            <v xml:space="preserve">Nam </v>
          </cell>
          <cell r="E229">
            <v>31869</v>
          </cell>
          <cell r="F229" t="str">
            <v xml:space="preserve">Nam Định </v>
          </cell>
          <cell r="G229" t="str">
            <v>162683602</v>
          </cell>
          <cell r="H229">
            <v>37362</v>
          </cell>
          <cell r="I229" t="str">
            <v>Nam Định</v>
          </cell>
          <cell r="J229" t="str">
            <v>12/12</v>
          </cell>
          <cell r="K229" t="str">
            <v>Xóm 7, Nam Toàn, Nam Trực, Nam Định</v>
          </cell>
          <cell r="L229" t="str">
            <v>NĐ</v>
          </cell>
          <cell r="M229" t="str">
            <v>Kinh</v>
          </cell>
          <cell r="N229" t="str">
            <v xml:space="preserve">Việt Nam </v>
          </cell>
          <cell r="O229" t="str">
            <v>Nam Định</v>
          </cell>
          <cell r="P229" t="e">
            <v>#REF!</v>
          </cell>
          <cell r="Q229">
            <v>40501</v>
          </cell>
          <cell r="R229">
            <v>40575</v>
          </cell>
          <cell r="S229">
            <v>0</v>
          </cell>
          <cell r="T229">
            <v>0</v>
          </cell>
          <cell r="U229" t="str">
            <v>công nhân</v>
          </cell>
          <cell r="V229" t="str">
            <v>chuyền 2</v>
          </cell>
          <cell r="W229" t="str">
            <v>C2</v>
          </cell>
          <cell r="X229">
            <v>0</v>
          </cell>
          <cell r="Y229">
            <v>0</v>
          </cell>
          <cell r="Z229">
            <v>0</v>
          </cell>
          <cell r="AA229">
            <v>40501</v>
          </cell>
          <cell r="AB229" t="str">
            <v>A220</v>
          </cell>
          <cell r="AE229" t="str">
            <v>A220</v>
          </cell>
          <cell r="AF229" t="str">
            <v xml:space="preserve">HOÀNG NGỌC VIỆT </v>
          </cell>
        </row>
        <row r="230">
          <cell r="B230" t="str">
            <v>A221</v>
          </cell>
          <cell r="C230" t="str">
            <v xml:space="preserve">NGUYỄN VĂN SỨNG </v>
          </cell>
          <cell r="D230" t="str">
            <v xml:space="preserve">Nam </v>
          </cell>
          <cell r="E230">
            <v>30609</v>
          </cell>
          <cell r="F230" t="str">
            <v>Vạn Thắng, Ba Vì, Hà Tây</v>
          </cell>
          <cell r="G230" t="str">
            <v>111649671</v>
          </cell>
          <cell r="H230">
            <v>36428</v>
          </cell>
          <cell r="I230" t="str">
            <v>Hà Tây</v>
          </cell>
          <cell r="J230" t="str">
            <v>10/12</v>
          </cell>
          <cell r="K230" t="str">
            <v>Tuấn Xuyên, Vạn Thắng, Ba Vì, Hà Nội</v>
          </cell>
          <cell r="L230" t="str">
            <v>HN</v>
          </cell>
          <cell r="M230" t="str">
            <v>Kinh</v>
          </cell>
          <cell r="N230" t="str">
            <v xml:space="preserve">Việt Nam </v>
          </cell>
          <cell r="O230" t="str">
            <v>Hà Tây</v>
          </cell>
          <cell r="P230" t="e">
            <v>#REF!</v>
          </cell>
          <cell r="Q230">
            <v>40502</v>
          </cell>
          <cell r="R230">
            <v>40575</v>
          </cell>
          <cell r="S230">
            <v>0</v>
          </cell>
          <cell r="T230">
            <v>0</v>
          </cell>
          <cell r="U230" t="str">
            <v>công nhân</v>
          </cell>
          <cell r="V230" t="str">
            <v>Kho</v>
          </cell>
          <cell r="W230" t="str">
            <v>KH</v>
          </cell>
          <cell r="X230">
            <v>0</v>
          </cell>
          <cell r="Y230">
            <v>0</v>
          </cell>
          <cell r="Z230">
            <v>0</v>
          </cell>
          <cell r="AA230">
            <v>40502</v>
          </cell>
          <cell r="AB230" t="str">
            <v>A221</v>
          </cell>
          <cell r="AE230" t="str">
            <v>A221</v>
          </cell>
          <cell r="AF230" t="str">
            <v xml:space="preserve">NGUYỄN VĂN SỨNG </v>
          </cell>
        </row>
        <row r="231">
          <cell r="B231" t="str">
            <v>A222</v>
          </cell>
          <cell r="C231" t="str">
            <v>NGUYỄN THỊ KIỀU TRANG</v>
          </cell>
          <cell r="D231" t="str">
            <v xml:space="preserve">Nữ </v>
          </cell>
          <cell r="E231">
            <v>34225</v>
          </cell>
          <cell r="F231" t="str">
            <v>Long An</v>
          </cell>
          <cell r="G231" t="str">
            <v>301453626</v>
          </cell>
          <cell r="H231">
            <v>39553</v>
          </cell>
          <cell r="I231" t="str">
            <v>Long An</v>
          </cell>
          <cell r="J231" t="str">
            <v>10/12</v>
          </cell>
          <cell r="K231" t="str">
            <v>Ấp Bắc Đông, Kiến Bình, Tân Thạnh, Long An</v>
          </cell>
          <cell r="L231" t="str">
            <v>LA</v>
          </cell>
          <cell r="M231" t="str">
            <v>Kinh</v>
          </cell>
          <cell r="N231" t="str">
            <v xml:space="preserve">Việt Nam </v>
          </cell>
          <cell r="O231" t="str">
            <v>Long An</v>
          </cell>
          <cell r="P231" t="e">
            <v>#REF!</v>
          </cell>
          <cell r="Q231">
            <v>40505</v>
          </cell>
          <cell r="R231" t="str">
            <v>out</v>
          </cell>
          <cell r="S231">
            <v>0</v>
          </cell>
          <cell r="T231">
            <v>0</v>
          </cell>
          <cell r="U231" t="str">
            <v>công nhân</v>
          </cell>
          <cell r="V231" t="str">
            <v>QC</v>
          </cell>
          <cell r="W231" t="str">
            <v>QC</v>
          </cell>
          <cell r="X231">
            <v>0</v>
          </cell>
          <cell r="Y231">
            <v>0</v>
          </cell>
          <cell r="Z231">
            <v>0</v>
          </cell>
          <cell r="AA231">
            <v>40505</v>
          </cell>
          <cell r="AB231" t="str">
            <v>A222</v>
          </cell>
          <cell r="AE231" t="str">
            <v>A222</v>
          </cell>
          <cell r="AF231" t="str">
            <v>NGUYỄN THỊ KIỀU TRANG</v>
          </cell>
        </row>
        <row r="232">
          <cell r="B232" t="str">
            <v>A223</v>
          </cell>
          <cell r="C232" t="str">
            <v>TRANG THANH NHÃ</v>
          </cell>
          <cell r="D232" t="str">
            <v xml:space="preserve">Nữ </v>
          </cell>
          <cell r="E232" t="str">
            <v>1992</v>
          </cell>
          <cell r="F232" t="str">
            <v xml:space="preserve">Sóc Trăng </v>
          </cell>
          <cell r="G232" t="str">
            <v>365890754</v>
          </cell>
          <cell r="H232">
            <v>39580</v>
          </cell>
          <cell r="I232" t="str">
            <v>Sóc Trăng</v>
          </cell>
          <cell r="J232" t="str">
            <v>8/12</v>
          </cell>
          <cell r="K232" t="str">
            <v>An Thường, An Thạnh 1, Cù Lao Dung, Sóc Trăng</v>
          </cell>
          <cell r="L232" t="str">
            <v>ST</v>
          </cell>
          <cell r="M232" t="str">
            <v>Kinh</v>
          </cell>
          <cell r="N232" t="str">
            <v xml:space="preserve">Việt Nam </v>
          </cell>
          <cell r="O232" t="str">
            <v>Sóc Trăng</v>
          </cell>
          <cell r="P232" t="e">
            <v>#REF!</v>
          </cell>
          <cell r="Q232">
            <v>40505</v>
          </cell>
          <cell r="R232" t="str">
            <v>out</v>
          </cell>
          <cell r="S232">
            <v>0</v>
          </cell>
          <cell r="T232">
            <v>0</v>
          </cell>
          <cell r="U232" t="str">
            <v>công nhân</v>
          </cell>
          <cell r="V232" t="str">
            <v>QC</v>
          </cell>
          <cell r="W232" t="str">
            <v>QC</v>
          </cell>
          <cell r="X232">
            <v>0</v>
          </cell>
          <cell r="Y232">
            <v>0</v>
          </cell>
          <cell r="Z232">
            <v>0</v>
          </cell>
          <cell r="AA232">
            <v>40505</v>
          </cell>
          <cell r="AB232" t="str">
            <v>A223</v>
          </cell>
          <cell r="AE232" t="str">
            <v>A223</v>
          </cell>
          <cell r="AF232" t="str">
            <v>TRANG THANH NHÃ</v>
          </cell>
        </row>
        <row r="233">
          <cell r="B233" t="str">
            <v>A224</v>
          </cell>
          <cell r="C233" t="str">
            <v xml:space="preserve">VÕ QUỐC TOÀN </v>
          </cell>
          <cell r="D233" t="str">
            <v xml:space="preserve">Nam </v>
          </cell>
          <cell r="E233" t="str">
            <v>1978</v>
          </cell>
          <cell r="F233" t="str">
            <v>Long An</v>
          </cell>
          <cell r="G233" t="str">
            <v>300932311</v>
          </cell>
          <cell r="H233">
            <v>39638</v>
          </cell>
          <cell r="I233" t="str">
            <v>Long An</v>
          </cell>
          <cell r="J233" t="str">
            <v>8/12</v>
          </cell>
          <cell r="K233" t="str">
            <v xml:space="preserve">Tân Đông, Tân Tập, Cần Giuộc, Long An </v>
          </cell>
          <cell r="L233" t="str">
            <v>LA</v>
          </cell>
          <cell r="M233" t="str">
            <v>Kinh</v>
          </cell>
          <cell r="N233" t="str">
            <v xml:space="preserve">Việt Nam </v>
          </cell>
          <cell r="O233" t="str">
            <v>Long An</v>
          </cell>
          <cell r="P233" t="e">
            <v>#REF!</v>
          </cell>
          <cell r="Q233">
            <v>40508</v>
          </cell>
          <cell r="R233">
            <v>40545</v>
          </cell>
          <cell r="S233">
            <v>0</v>
          </cell>
          <cell r="T233">
            <v>0</v>
          </cell>
          <cell r="U233" t="str">
            <v>công nhân</v>
          </cell>
          <cell r="V233" t="str">
            <v>QC</v>
          </cell>
          <cell r="W233" t="str">
            <v>QC</v>
          </cell>
          <cell r="X233">
            <v>0</v>
          </cell>
          <cell r="Y233">
            <v>0</v>
          </cell>
          <cell r="Z233">
            <v>0</v>
          </cell>
          <cell r="AA233">
            <v>40508</v>
          </cell>
          <cell r="AB233" t="str">
            <v>A224</v>
          </cell>
          <cell r="AE233" t="str">
            <v>A224</v>
          </cell>
          <cell r="AF233" t="str">
            <v xml:space="preserve">VÕ QUỐC TOÀN </v>
          </cell>
        </row>
        <row r="234">
          <cell r="B234" t="str">
            <v>A225</v>
          </cell>
          <cell r="C234" t="str">
            <v>HUỲNH PHÚ VINH</v>
          </cell>
          <cell r="D234" t="str">
            <v xml:space="preserve">Nam </v>
          </cell>
          <cell r="E234">
            <v>33867</v>
          </cell>
          <cell r="F234" t="str">
            <v>TPHCM</v>
          </cell>
          <cell r="G234" t="str">
            <v>025266838</v>
          </cell>
          <cell r="H234">
            <v>40390</v>
          </cell>
          <cell r="I234" t="str">
            <v>TPHCM</v>
          </cell>
          <cell r="J234" t="str">
            <v>9/12</v>
          </cell>
          <cell r="K234" t="str">
            <v>An Bình, An Thới Đông, Cần Giờ, TPHCM</v>
          </cell>
          <cell r="L234" t="str">
            <v>TPHCM</v>
          </cell>
          <cell r="M234" t="str">
            <v>Kinh</v>
          </cell>
          <cell r="N234" t="str">
            <v xml:space="preserve">Việt Nam </v>
          </cell>
          <cell r="O234" t="str">
            <v>Long An</v>
          </cell>
          <cell r="P234" t="e">
            <v>#REF!</v>
          </cell>
          <cell r="Q234">
            <v>40514</v>
          </cell>
          <cell r="R234">
            <v>40544</v>
          </cell>
          <cell r="S234">
            <v>0</v>
          </cell>
          <cell r="T234">
            <v>0</v>
          </cell>
          <cell r="U234" t="str">
            <v>công nhân</v>
          </cell>
          <cell r="V234" t="str">
            <v>Chuyền 1</v>
          </cell>
          <cell r="W234" t="str">
            <v>C1</v>
          </cell>
          <cell r="X234">
            <v>0</v>
          </cell>
          <cell r="Y234">
            <v>0</v>
          </cell>
          <cell r="Z234">
            <v>0</v>
          </cell>
          <cell r="AA234">
            <v>40514</v>
          </cell>
          <cell r="AB234" t="str">
            <v>A225</v>
          </cell>
          <cell r="AE234" t="str">
            <v>A225</v>
          </cell>
          <cell r="AF234" t="str">
            <v>HUỲNH PHÚ VINH</v>
          </cell>
        </row>
        <row r="235">
          <cell r="B235" t="str">
            <v>A226</v>
          </cell>
          <cell r="C235" t="str">
            <v>PHẠM THỊ THANH HUYỀN</v>
          </cell>
          <cell r="D235" t="str">
            <v xml:space="preserve">Nữ </v>
          </cell>
          <cell r="E235">
            <v>32486</v>
          </cell>
          <cell r="F235" t="str">
            <v xml:space="preserve">Lâm Đồng </v>
          </cell>
          <cell r="G235" t="str">
            <v>350739910</v>
          </cell>
          <cell r="H235">
            <v>38505</v>
          </cell>
          <cell r="I235" t="str">
            <v>Lâm Đồng</v>
          </cell>
          <cell r="J235" t="str">
            <v>Đại học</v>
          </cell>
          <cell r="K235" t="str">
            <v>Số 32 Đồng Lạc 3, Đinh Lạc, Di Linh, Lâm Đồng</v>
          </cell>
          <cell r="L235" t="str">
            <v>LĐ</v>
          </cell>
          <cell r="M235" t="str">
            <v>Kinh</v>
          </cell>
          <cell r="N235" t="str">
            <v xml:space="preserve">Việt Nam </v>
          </cell>
          <cell r="O235" t="str">
            <v>Nam Định</v>
          </cell>
          <cell r="P235" t="e">
            <v>#REF!</v>
          </cell>
          <cell r="Q235">
            <v>40549</v>
          </cell>
          <cell r="R235" t="str">
            <v>out</v>
          </cell>
          <cell r="S235" t="str">
            <v>Kỹ sư</v>
          </cell>
          <cell r="T235" t="str">
            <v>Kỹ sư chế biến nông sản thực phẩm</v>
          </cell>
          <cell r="U235" t="str">
            <v>Tổ trưởng</v>
          </cell>
          <cell r="V235" t="str">
            <v>QC</v>
          </cell>
          <cell r="W235" t="str">
            <v>QC</v>
          </cell>
          <cell r="X235" t="str">
            <v>01674.578.599</v>
          </cell>
          <cell r="Y235">
            <v>0</v>
          </cell>
          <cell r="Z235">
            <v>0</v>
          </cell>
          <cell r="AA235">
            <v>40549</v>
          </cell>
          <cell r="AB235" t="str">
            <v>A226</v>
          </cell>
          <cell r="AE235" t="str">
            <v>A226</v>
          </cell>
          <cell r="AF235" t="str">
            <v>PHẠM THỊ THANH HUYỀN</v>
          </cell>
        </row>
        <row r="236">
          <cell r="B236" t="str">
            <v>A227</v>
          </cell>
          <cell r="C236" t="str">
            <v>VĂN HOÀI ÂN</v>
          </cell>
          <cell r="D236" t="str">
            <v xml:space="preserve">Nam </v>
          </cell>
          <cell r="E236">
            <v>24582</v>
          </cell>
          <cell r="F236" t="str">
            <v>Phan Rang, Ninh Thuận</v>
          </cell>
          <cell r="G236" t="str">
            <v>022203302</v>
          </cell>
          <cell r="H236">
            <v>39365</v>
          </cell>
          <cell r="I236" t="str">
            <v>TPHCM</v>
          </cell>
          <cell r="J236" t="str">
            <v>12/12</v>
          </cell>
          <cell r="K236" t="str">
            <v>002 Lô F Cư Xá Thanh Đa, P.27, Bình Thạnh, TPHCM</v>
          </cell>
          <cell r="L236" t="str">
            <v>TPHCM</v>
          </cell>
          <cell r="M236" t="str">
            <v>Kinh</v>
          </cell>
          <cell r="N236" t="str">
            <v xml:space="preserve">Việt Nam </v>
          </cell>
          <cell r="O236" t="str">
            <v>Ninh Thuận</v>
          </cell>
          <cell r="P236" t="e">
            <v>#REF!</v>
          </cell>
          <cell r="Q236">
            <v>40495</v>
          </cell>
          <cell r="R236">
            <v>0</v>
          </cell>
          <cell r="S236" t="str">
            <v>Gò hàn</v>
          </cell>
          <cell r="T236" t="str">
            <v>Thợ bậc 2/7</v>
          </cell>
          <cell r="U236" t="str">
            <v xml:space="preserve">Bảo vệ </v>
          </cell>
          <cell r="V236" t="str">
            <v xml:space="preserve">Bảo vệ </v>
          </cell>
          <cell r="W236" t="str">
            <v>BV</v>
          </cell>
          <cell r="X236">
            <v>0</v>
          </cell>
          <cell r="Y236">
            <v>0</v>
          </cell>
          <cell r="Z236">
            <v>0</v>
          </cell>
          <cell r="AA236">
            <v>40556</v>
          </cell>
          <cell r="AB236" t="str">
            <v>A227</v>
          </cell>
          <cell r="AE236" t="str">
            <v>A227</v>
          </cell>
          <cell r="AF236" t="str">
            <v>VĂN HOÀI ÂN</v>
          </cell>
        </row>
        <row r="237">
          <cell r="B237" t="str">
            <v>A228</v>
          </cell>
          <cell r="C237" t="str">
            <v>LÊ HOÀNG THẢO</v>
          </cell>
          <cell r="D237" t="str">
            <v xml:space="preserve">Nam </v>
          </cell>
          <cell r="E237">
            <v>34238</v>
          </cell>
          <cell r="F237" t="str">
            <v>TPHCM</v>
          </cell>
          <cell r="G237" t="str">
            <v>024768049</v>
          </cell>
          <cell r="H237">
            <v>39361</v>
          </cell>
          <cell r="I237" t="str">
            <v>TPHCM</v>
          </cell>
          <cell r="J237" t="str">
            <v>10/12</v>
          </cell>
          <cell r="K237" t="str">
            <v>347 Ấp 2, Long Thới, Nhà Bè, TPHCM</v>
          </cell>
          <cell r="L237" t="str">
            <v>TPHCM</v>
          </cell>
          <cell r="M237" t="str">
            <v>Kinh</v>
          </cell>
          <cell r="N237" t="str">
            <v xml:space="preserve">Việt Nam </v>
          </cell>
          <cell r="O237" t="str">
            <v>TPHCM</v>
          </cell>
          <cell r="P237" t="e">
            <v>#REF!</v>
          </cell>
          <cell r="Q237">
            <v>40238</v>
          </cell>
          <cell r="R237">
            <v>0</v>
          </cell>
          <cell r="S237">
            <v>0</v>
          </cell>
          <cell r="T237">
            <v>0</v>
          </cell>
          <cell r="U237" t="str">
            <v>công nhân</v>
          </cell>
          <cell r="V237" t="str">
            <v>chuyền 2</v>
          </cell>
          <cell r="W237" t="str">
            <v>C2</v>
          </cell>
          <cell r="X237">
            <v>0</v>
          </cell>
          <cell r="Y237">
            <v>0</v>
          </cell>
          <cell r="Z237">
            <v>0</v>
          </cell>
          <cell r="AA237">
            <v>40238</v>
          </cell>
          <cell r="AB237" t="str">
            <v>A228</v>
          </cell>
          <cell r="AE237" t="str">
            <v>A228</v>
          </cell>
          <cell r="AF237" t="str">
            <v>LÊ HOÀNG THẢO</v>
          </cell>
        </row>
        <row r="238">
          <cell r="B238" t="str">
            <v>A229</v>
          </cell>
          <cell r="C238" t="str">
            <v>NGUYỄN VĂN THỌ</v>
          </cell>
          <cell r="D238" t="str">
            <v xml:space="preserve">Nam </v>
          </cell>
          <cell r="E238">
            <v>33879</v>
          </cell>
          <cell r="F238" t="str">
            <v>Ninh Hải, Ninh Thuận</v>
          </cell>
          <cell r="G238" t="str">
            <v>264374640</v>
          </cell>
          <cell r="H238">
            <v>39373</v>
          </cell>
          <cell r="I238" t="str">
            <v>Ninh Thuận</v>
          </cell>
          <cell r="J238" t="str">
            <v>8/12</v>
          </cell>
          <cell r="K238" t="str">
            <v>Mỹ Tường 1, Nhơn Hải, Ninh Hải, Ninh Thuận</v>
          </cell>
          <cell r="L238" t="str">
            <v>NT</v>
          </cell>
          <cell r="M238" t="str">
            <v>Kinh</v>
          </cell>
          <cell r="N238" t="str">
            <v xml:space="preserve">Việt Nam </v>
          </cell>
          <cell r="O238" t="str">
            <v>Ninh Thuận</v>
          </cell>
          <cell r="P238" t="e">
            <v>#REF!</v>
          </cell>
          <cell r="Q238">
            <v>40456</v>
          </cell>
          <cell r="R238" t="str">
            <v>out</v>
          </cell>
          <cell r="S238">
            <v>0</v>
          </cell>
          <cell r="T238">
            <v>0</v>
          </cell>
          <cell r="U238" t="str">
            <v>công nhân</v>
          </cell>
          <cell r="V238" t="str">
            <v>XK</v>
          </cell>
          <cell r="W238" t="str">
            <v>XK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 t="str">
            <v>A229</v>
          </cell>
          <cell r="AE238" t="str">
            <v>A229</v>
          </cell>
          <cell r="AF238" t="str">
            <v>NGUYỄN VĂN THỌ</v>
          </cell>
        </row>
        <row r="239">
          <cell r="B239" t="str">
            <v>A230</v>
          </cell>
          <cell r="C239" t="str">
            <v>TRƯƠNG THỊ TUYẾT</v>
          </cell>
          <cell r="D239" t="str">
            <v>Nữ</v>
          </cell>
          <cell r="E239">
            <v>32377</v>
          </cell>
          <cell r="F239" t="str">
            <v xml:space="preserve">Bình Định </v>
          </cell>
          <cell r="G239" t="str">
            <v>215046304</v>
          </cell>
          <cell r="H239">
            <v>38260</v>
          </cell>
          <cell r="I239" t="str">
            <v>Bình Định</v>
          </cell>
          <cell r="J239" t="str">
            <v xml:space="preserve">Cao Đẳng </v>
          </cell>
          <cell r="K239" t="str">
            <v>Cửu Lợi Đông, Tam Quan Nam,Hoài Nhơn, Bình Định</v>
          </cell>
          <cell r="L239" t="str">
            <v>Bình Định</v>
          </cell>
          <cell r="M239" t="str">
            <v>Kinh</v>
          </cell>
          <cell r="N239" t="str">
            <v xml:space="preserve">Việt Nam </v>
          </cell>
          <cell r="O239" t="str">
            <v xml:space="preserve">Bình Định </v>
          </cell>
          <cell r="P239" t="e">
            <v>#REF!</v>
          </cell>
          <cell r="Q239">
            <v>40602</v>
          </cell>
          <cell r="R239">
            <v>0</v>
          </cell>
          <cell r="S239">
            <v>0</v>
          </cell>
          <cell r="T239" t="str">
            <v>Cử nhân chuyên ngành thực phẩm</v>
          </cell>
          <cell r="U239" t="str">
            <v>Nhân viên hóa nghiệm</v>
          </cell>
          <cell r="V239" t="str">
            <v>QC</v>
          </cell>
          <cell r="W239" t="str">
            <v>QC</v>
          </cell>
          <cell r="X239" t="str">
            <v>01689625028</v>
          </cell>
          <cell r="Y239">
            <v>0</v>
          </cell>
          <cell r="Z239">
            <v>0</v>
          </cell>
          <cell r="AA239">
            <v>40602</v>
          </cell>
          <cell r="AB239" t="str">
            <v>A230</v>
          </cell>
          <cell r="AE239" t="str">
            <v>A230</v>
          </cell>
          <cell r="AF239" t="str">
            <v>TRƯƠNG THỊ TUYẾT</v>
          </cell>
        </row>
        <row r="240">
          <cell r="B240" t="str">
            <v>A231</v>
          </cell>
          <cell r="C240" t="str">
            <v>TRẦN THỊ PHƯỜNG</v>
          </cell>
          <cell r="D240" t="str">
            <v>Nữ</v>
          </cell>
          <cell r="E240">
            <v>32610</v>
          </cell>
          <cell r="F240" t="str">
            <v>An Giang</v>
          </cell>
          <cell r="G240" t="str">
            <v>351885982</v>
          </cell>
          <cell r="H240">
            <v>38364</v>
          </cell>
          <cell r="I240" t="str">
            <v>An Giang</v>
          </cell>
          <cell r="J240" t="str">
            <v>8/12</v>
          </cell>
          <cell r="K240" t="str">
            <v>Ấp Phú Hữu,Phú Hòa, Thoại Sơn, An Giang</v>
          </cell>
          <cell r="L240" t="str">
            <v>An Giang</v>
          </cell>
          <cell r="M240" t="str">
            <v>Kinh</v>
          </cell>
          <cell r="N240" t="str">
            <v xml:space="preserve">Việt Nam </v>
          </cell>
          <cell r="O240" t="str">
            <v>An Giang</v>
          </cell>
          <cell r="P240" t="e">
            <v>#REF!</v>
          </cell>
          <cell r="Q240">
            <v>40603</v>
          </cell>
          <cell r="R240">
            <v>0</v>
          </cell>
          <cell r="S240">
            <v>0</v>
          </cell>
          <cell r="T240">
            <v>0</v>
          </cell>
          <cell r="U240" t="str">
            <v>công nhân</v>
          </cell>
          <cell r="V240" t="str">
            <v>QC</v>
          </cell>
          <cell r="W240" t="str">
            <v>QC</v>
          </cell>
          <cell r="X240">
            <v>0</v>
          </cell>
          <cell r="Y240">
            <v>0</v>
          </cell>
          <cell r="Z240">
            <v>0</v>
          </cell>
          <cell r="AA240">
            <v>40603</v>
          </cell>
          <cell r="AB240" t="str">
            <v>A231</v>
          </cell>
          <cell r="AE240" t="str">
            <v>A231</v>
          </cell>
          <cell r="AF240" t="str">
            <v>TRẦN THỊ PHƯỜNG</v>
          </cell>
        </row>
        <row r="241">
          <cell r="B241" t="str">
            <v>A232</v>
          </cell>
          <cell r="C241" t="str">
            <v>LÊ THANH SANG</v>
          </cell>
          <cell r="D241" t="str">
            <v xml:space="preserve">Nam </v>
          </cell>
          <cell r="E241" t="str">
            <v>1979</v>
          </cell>
          <cell r="F241" t="str">
            <v>Tây Ninh</v>
          </cell>
          <cell r="G241" t="str">
            <v>290646978</v>
          </cell>
          <cell r="H241">
            <v>34963</v>
          </cell>
          <cell r="I241" t="str">
            <v>Tây Ninh</v>
          </cell>
          <cell r="J241" t="str">
            <v>4/12</v>
          </cell>
          <cell r="K241" t="str">
            <v>Ấp Phước Lợi 1, Xã Suối Đá,Huyện Dương Minh Châu</v>
          </cell>
          <cell r="L241" t="str">
            <v>Tây Ninh</v>
          </cell>
          <cell r="M241" t="str">
            <v>Kinh</v>
          </cell>
          <cell r="N241" t="str">
            <v xml:space="preserve">Việt Nam </v>
          </cell>
          <cell r="O241" t="str">
            <v>Tây Ninh</v>
          </cell>
          <cell r="P241" t="e">
            <v>#REF!</v>
          </cell>
          <cell r="Q241">
            <v>40603</v>
          </cell>
          <cell r="R241">
            <v>0</v>
          </cell>
          <cell r="S241">
            <v>0</v>
          </cell>
          <cell r="T241">
            <v>0</v>
          </cell>
          <cell r="U241" t="str">
            <v>công nhân</v>
          </cell>
          <cell r="V241" t="str">
            <v>Xử lý nước</v>
          </cell>
          <cell r="W241" t="str">
            <v>XLN</v>
          </cell>
          <cell r="X241">
            <v>0</v>
          </cell>
          <cell r="Y241">
            <v>0</v>
          </cell>
          <cell r="Z241">
            <v>0</v>
          </cell>
          <cell r="AA241">
            <v>40603</v>
          </cell>
          <cell r="AB241" t="str">
            <v>A232</v>
          </cell>
          <cell r="AE241" t="str">
            <v>A232</v>
          </cell>
          <cell r="AF241" t="str">
            <v>LÊ THANH SANG</v>
          </cell>
        </row>
        <row r="242">
          <cell r="B242" t="str">
            <v>A233</v>
          </cell>
          <cell r="C242" t="str">
            <v>VÕ THÀNH NHÂN</v>
          </cell>
          <cell r="D242" t="str">
            <v xml:space="preserve">Nam </v>
          </cell>
          <cell r="E242" t="str">
            <v>1989</v>
          </cell>
          <cell r="F242" t="str">
            <v>Minh Hải</v>
          </cell>
          <cell r="G242" t="str">
            <v>321349454</v>
          </cell>
          <cell r="H242">
            <v>38461</v>
          </cell>
          <cell r="I242" t="str">
            <v>Bến Tre</v>
          </cell>
          <cell r="J242" t="str">
            <v>9/12</v>
          </cell>
          <cell r="K242" t="str">
            <v>Ấp Phú Sơn, Xã Hải Đăng, Mỏ cày, Bến Tre</v>
          </cell>
          <cell r="L242" t="str">
            <v>BTR</v>
          </cell>
          <cell r="M242" t="str">
            <v>Kinh</v>
          </cell>
          <cell r="N242" t="str">
            <v xml:space="preserve">Việt Nam </v>
          </cell>
          <cell r="O242" t="str">
            <v>Bến Tre</v>
          </cell>
          <cell r="P242" t="e">
            <v>#REF!</v>
          </cell>
          <cell r="Q242">
            <v>40604</v>
          </cell>
          <cell r="R242" t="str">
            <v>out</v>
          </cell>
          <cell r="S242">
            <v>0</v>
          </cell>
          <cell r="T242">
            <v>0</v>
          </cell>
          <cell r="U242" t="str">
            <v>công nhân</v>
          </cell>
          <cell r="V242" t="str">
            <v>chuyền 2</v>
          </cell>
          <cell r="W242" t="str">
            <v>C2</v>
          </cell>
          <cell r="X242">
            <v>0</v>
          </cell>
          <cell r="Y242">
            <v>0</v>
          </cell>
          <cell r="Z242">
            <v>0</v>
          </cell>
          <cell r="AA242">
            <v>40604</v>
          </cell>
          <cell r="AB242" t="str">
            <v>A233</v>
          </cell>
          <cell r="AE242" t="str">
            <v>A233</v>
          </cell>
          <cell r="AF242" t="str">
            <v>VÕ THÀNH NHÂN</v>
          </cell>
        </row>
        <row r="243">
          <cell r="B243" t="str">
            <v>A234</v>
          </cell>
          <cell r="C243" t="str">
            <v>NGUYỄN VĂN MINH</v>
          </cell>
          <cell r="D243" t="str">
            <v xml:space="preserve">Nam </v>
          </cell>
          <cell r="E243" t="str">
            <v>1988</v>
          </cell>
          <cell r="F243" t="str">
            <v>Trà Vinh</v>
          </cell>
          <cell r="G243" t="str">
            <v>334481733</v>
          </cell>
          <cell r="H243">
            <v>40582</v>
          </cell>
          <cell r="I243" t="str">
            <v>Trà Vinh</v>
          </cell>
          <cell r="J243" t="str">
            <v>9/12</v>
          </cell>
          <cell r="K243" t="str">
            <v>Bà My, Tam Ngãi,Cầu Kè, Trà Vinh</v>
          </cell>
          <cell r="L243" t="str">
            <v>TV</v>
          </cell>
          <cell r="M243" t="str">
            <v xml:space="preserve">Kinh </v>
          </cell>
          <cell r="N243" t="str">
            <v xml:space="preserve">Việt Nam </v>
          </cell>
          <cell r="O243" t="str">
            <v>Trà Vinh</v>
          </cell>
          <cell r="P243" t="e">
            <v>#REF!</v>
          </cell>
          <cell r="Q243">
            <v>40604</v>
          </cell>
          <cell r="R243" t="str">
            <v>out</v>
          </cell>
          <cell r="S243">
            <v>0</v>
          </cell>
          <cell r="T243">
            <v>0</v>
          </cell>
          <cell r="U243" t="str">
            <v>công nhân</v>
          </cell>
          <cell r="V243" t="str">
            <v>Chuyền 3</v>
          </cell>
          <cell r="W243" t="str">
            <v>C3</v>
          </cell>
          <cell r="X243">
            <v>0</v>
          </cell>
          <cell r="Y243">
            <v>0</v>
          </cell>
          <cell r="Z243">
            <v>0</v>
          </cell>
          <cell r="AA243">
            <v>40604</v>
          </cell>
          <cell r="AB243" t="str">
            <v>A234</v>
          </cell>
          <cell r="AE243" t="str">
            <v>A234</v>
          </cell>
          <cell r="AF243" t="str">
            <v>NGUYỄN VĂN MINH</v>
          </cell>
        </row>
        <row r="244">
          <cell r="B244" t="str">
            <v>A235</v>
          </cell>
          <cell r="C244" t="str">
            <v>LÊ MINH GIÀU</v>
          </cell>
          <cell r="D244" t="str">
            <v xml:space="preserve">Nam </v>
          </cell>
          <cell r="E244">
            <v>32247</v>
          </cell>
          <cell r="F244" t="str">
            <v>TPHCM</v>
          </cell>
          <cell r="G244" t="str">
            <v>024315229</v>
          </cell>
          <cell r="H244">
            <v>38511</v>
          </cell>
          <cell r="I244" t="str">
            <v>TPHCM</v>
          </cell>
          <cell r="J244" t="str">
            <v>8/12</v>
          </cell>
          <cell r="K244" t="str">
            <v>146, Âp1, Xã Long Thới, Huyện Nhà Bè, TPHCM</v>
          </cell>
          <cell r="L244" t="str">
            <v>TPHCM</v>
          </cell>
          <cell r="M244" t="str">
            <v>Kinh</v>
          </cell>
          <cell r="N244" t="str">
            <v xml:space="preserve">Việt Nam </v>
          </cell>
          <cell r="O244" t="str">
            <v>TPHCM</v>
          </cell>
          <cell r="P244" t="e">
            <v>#REF!</v>
          </cell>
          <cell r="Q244">
            <v>40604</v>
          </cell>
          <cell r="R244" t="str">
            <v>out</v>
          </cell>
          <cell r="S244">
            <v>0</v>
          </cell>
          <cell r="T244">
            <v>0</v>
          </cell>
          <cell r="U244" t="str">
            <v>công nhân</v>
          </cell>
          <cell r="V244" t="str">
            <v>chuyền 2</v>
          </cell>
          <cell r="W244" t="str">
            <v>C2</v>
          </cell>
          <cell r="X244">
            <v>0</v>
          </cell>
          <cell r="Y244">
            <v>0</v>
          </cell>
          <cell r="Z244">
            <v>0</v>
          </cell>
          <cell r="AA244">
            <v>40604</v>
          </cell>
          <cell r="AB244" t="str">
            <v>A235</v>
          </cell>
          <cell r="AE244" t="str">
            <v>A235</v>
          </cell>
          <cell r="AF244" t="str">
            <v>LÊ MINH GIÀU</v>
          </cell>
        </row>
        <row r="245">
          <cell r="B245" t="str">
            <v>A236</v>
          </cell>
          <cell r="C245" t="str">
            <v>HỒ THỊ MỘNG QUYÊN</v>
          </cell>
          <cell r="D245" t="str">
            <v>Nữ</v>
          </cell>
          <cell r="E245">
            <v>30953</v>
          </cell>
          <cell r="F245" t="str">
            <v>Long An</v>
          </cell>
          <cell r="G245" t="str">
            <v>301118321</v>
          </cell>
          <cell r="H245">
            <v>36360</v>
          </cell>
          <cell r="I245" t="str">
            <v>Long An</v>
          </cell>
          <cell r="J245" t="str">
            <v>7/12</v>
          </cell>
          <cell r="K245" t="str">
            <v>Xã Phước Vĩnh Đông, Cần Giuộc, Long An</v>
          </cell>
          <cell r="L245" t="str">
            <v>Long An</v>
          </cell>
          <cell r="M245" t="str">
            <v>Kinh</v>
          </cell>
          <cell r="N245" t="str">
            <v xml:space="preserve">Việt Nam </v>
          </cell>
          <cell r="O245" t="str">
            <v>TPHCM</v>
          </cell>
          <cell r="P245" t="e">
            <v>#REF!</v>
          </cell>
          <cell r="Q245">
            <v>40605</v>
          </cell>
          <cell r="R245">
            <v>0</v>
          </cell>
          <cell r="S245">
            <v>0</v>
          </cell>
          <cell r="T245">
            <v>0</v>
          </cell>
          <cell r="U245" t="str">
            <v>công nhân</v>
          </cell>
          <cell r="V245" t="str">
            <v>QC</v>
          </cell>
          <cell r="W245" t="str">
            <v>QC</v>
          </cell>
          <cell r="X245">
            <v>0</v>
          </cell>
          <cell r="Y245">
            <v>0</v>
          </cell>
          <cell r="Z245">
            <v>0</v>
          </cell>
          <cell r="AA245">
            <v>40605</v>
          </cell>
          <cell r="AB245" t="str">
            <v>A236</v>
          </cell>
          <cell r="AE245" t="str">
            <v>A236</v>
          </cell>
          <cell r="AF245" t="str">
            <v>HỒ THỊ MỘNG QUYÊN</v>
          </cell>
        </row>
        <row r="246">
          <cell r="B246" t="str">
            <v>A237</v>
          </cell>
          <cell r="C246" t="str">
            <v>HUỲNH MINH TÂN</v>
          </cell>
          <cell r="D246" t="str">
            <v xml:space="preserve">Nam </v>
          </cell>
          <cell r="E246" t="str">
            <v>1991</v>
          </cell>
          <cell r="F246" t="str">
            <v>Tiền Giang</v>
          </cell>
          <cell r="G246" t="str">
            <v>272447768</v>
          </cell>
          <cell r="H246">
            <v>40592</v>
          </cell>
          <cell r="I246" t="str">
            <v xml:space="preserve">Đồng Nai </v>
          </cell>
          <cell r="J246" t="str">
            <v>6/12</v>
          </cell>
          <cell r="K246" t="str">
            <v>Ấp 2, Thanh Sơn, Định Quán, Đồng Nai</v>
          </cell>
          <cell r="L246" t="str">
            <v>Đồng Nai</v>
          </cell>
          <cell r="M246" t="str">
            <v>Kinh</v>
          </cell>
          <cell r="N246" t="str">
            <v xml:space="preserve">Việt Nam </v>
          </cell>
          <cell r="O246" t="str">
            <v>Đồng Nai</v>
          </cell>
          <cell r="P246" t="e">
            <v>#REF!</v>
          </cell>
          <cell r="Q246">
            <v>40606</v>
          </cell>
          <cell r="R246">
            <v>0</v>
          </cell>
          <cell r="S246">
            <v>0</v>
          </cell>
          <cell r="T246">
            <v>0</v>
          </cell>
          <cell r="U246" t="str">
            <v>công nhân</v>
          </cell>
          <cell r="V246" t="str">
            <v>Chuyền 3</v>
          </cell>
          <cell r="W246" t="str">
            <v>C3</v>
          </cell>
          <cell r="X246">
            <v>0</v>
          </cell>
          <cell r="Y246">
            <v>0</v>
          </cell>
          <cell r="Z246">
            <v>0</v>
          </cell>
          <cell r="AA246">
            <v>40606</v>
          </cell>
          <cell r="AB246" t="str">
            <v>A237</v>
          </cell>
          <cell r="AE246" t="str">
            <v>A237</v>
          </cell>
          <cell r="AF246" t="str">
            <v>HUỲNH MINH TÂN</v>
          </cell>
        </row>
        <row r="247">
          <cell r="B247" t="str">
            <v>A238</v>
          </cell>
          <cell r="C247" t="str">
            <v xml:space="preserve">CAO VĂN TRƯỜNG </v>
          </cell>
          <cell r="D247" t="str">
            <v xml:space="preserve">Nam </v>
          </cell>
          <cell r="E247">
            <v>33772</v>
          </cell>
          <cell r="F247" t="str">
            <v>TPHCM</v>
          </cell>
          <cell r="G247" t="str">
            <v>024769807</v>
          </cell>
          <cell r="H247">
            <v>39623</v>
          </cell>
          <cell r="I247" t="str">
            <v>TPHCM</v>
          </cell>
          <cell r="J247" t="str">
            <v>12/12</v>
          </cell>
          <cell r="K247" t="str">
            <v>251/11 Ấp 3, Hiệp Phước, Nhà Bè, TPHCM</v>
          </cell>
          <cell r="L247" t="str">
            <v>TPHCM</v>
          </cell>
          <cell r="M247" t="str">
            <v>Kinh</v>
          </cell>
          <cell r="N247" t="str">
            <v xml:space="preserve">Việt Nam </v>
          </cell>
          <cell r="O247" t="str">
            <v>TPHCM</v>
          </cell>
          <cell r="P247" t="e">
            <v>#REF!</v>
          </cell>
          <cell r="Q247">
            <v>40609</v>
          </cell>
          <cell r="R247" t="str">
            <v>out</v>
          </cell>
          <cell r="S247">
            <v>0</v>
          </cell>
          <cell r="T247">
            <v>0</v>
          </cell>
          <cell r="U247" t="str">
            <v>công nhân</v>
          </cell>
          <cell r="V247" t="str">
            <v>Chuyền 1</v>
          </cell>
          <cell r="W247" t="str">
            <v>C1</v>
          </cell>
          <cell r="X247">
            <v>0</v>
          </cell>
          <cell r="Y247">
            <v>0</v>
          </cell>
          <cell r="Z247">
            <v>0</v>
          </cell>
          <cell r="AA247">
            <v>40609</v>
          </cell>
          <cell r="AB247" t="str">
            <v>A238</v>
          </cell>
          <cell r="AE247" t="str">
            <v>A238</v>
          </cell>
          <cell r="AF247" t="str">
            <v xml:space="preserve">CAO VĂN TRƯỜNG </v>
          </cell>
        </row>
        <row r="248">
          <cell r="B248" t="str">
            <v>A239</v>
          </cell>
          <cell r="C248" t="str">
            <v>NGUYỄN VĂN MÁT</v>
          </cell>
          <cell r="D248" t="str">
            <v xml:space="preserve">Nam </v>
          </cell>
          <cell r="E248">
            <v>33731</v>
          </cell>
          <cell r="F248" t="str">
            <v>Long An</v>
          </cell>
          <cell r="G248" t="str">
            <v>301461506</v>
          </cell>
          <cell r="H248">
            <v>33731</v>
          </cell>
          <cell r="I248" t="str">
            <v>Long An</v>
          </cell>
          <cell r="J248" t="str">
            <v>6/12</v>
          </cell>
          <cell r="K248" t="str">
            <v>Phước Vĩnh Đông, Cần Giuộc, Long An</v>
          </cell>
          <cell r="L248" t="str">
            <v>Long An</v>
          </cell>
          <cell r="M248" t="str">
            <v>Kinh</v>
          </cell>
          <cell r="N248" t="str">
            <v xml:space="preserve">Việt Nam </v>
          </cell>
          <cell r="O248" t="str">
            <v>Long An</v>
          </cell>
          <cell r="P248" t="e">
            <v>#REF!</v>
          </cell>
          <cell r="Q248">
            <v>40610</v>
          </cell>
          <cell r="R248" t="str">
            <v>out</v>
          </cell>
          <cell r="S248">
            <v>0</v>
          </cell>
          <cell r="T248">
            <v>0</v>
          </cell>
          <cell r="U248" t="str">
            <v>công nhân</v>
          </cell>
          <cell r="V248" t="str">
            <v>QC</v>
          </cell>
          <cell r="W248" t="str">
            <v>QC</v>
          </cell>
          <cell r="X248">
            <v>0</v>
          </cell>
          <cell r="Y248">
            <v>0</v>
          </cell>
          <cell r="Z248">
            <v>0</v>
          </cell>
          <cell r="AA248">
            <v>40610</v>
          </cell>
          <cell r="AB248" t="str">
            <v>A239</v>
          </cell>
          <cell r="AE248" t="str">
            <v>A239</v>
          </cell>
          <cell r="AF248" t="str">
            <v>NGUYỄN VĂN MÁT</v>
          </cell>
        </row>
        <row r="249">
          <cell r="B249" t="str">
            <v>A240</v>
          </cell>
          <cell r="C249" t="str">
            <v>NGUYỄN VĂN TRẮNG</v>
          </cell>
          <cell r="D249" t="str">
            <v xml:space="preserve">Nam </v>
          </cell>
          <cell r="E249">
            <v>28594</v>
          </cell>
          <cell r="F249" t="str">
            <v>Long An</v>
          </cell>
          <cell r="G249" t="str">
            <v>024536743</v>
          </cell>
          <cell r="H249">
            <v>39148</v>
          </cell>
          <cell r="I249" t="str">
            <v>TPHCM</v>
          </cell>
          <cell r="J249" t="str">
            <v>7/12</v>
          </cell>
          <cell r="K249" t="str">
            <v>1415/14/56/44 Ấp 3, Hiệp Phước, Nhà Bè, TPHCM</v>
          </cell>
          <cell r="L249" t="str">
            <v>TPHCM</v>
          </cell>
          <cell r="M249" t="str">
            <v>Kinh</v>
          </cell>
          <cell r="N249" t="str">
            <v xml:space="preserve">Việt Nam </v>
          </cell>
          <cell r="O249" t="str">
            <v>Long An</v>
          </cell>
          <cell r="P249" t="e">
            <v>#REF!</v>
          </cell>
          <cell r="Q249">
            <v>40620</v>
          </cell>
          <cell r="R249" t="str">
            <v>out</v>
          </cell>
          <cell r="S249">
            <v>0</v>
          </cell>
          <cell r="T249">
            <v>0</v>
          </cell>
          <cell r="U249" t="str">
            <v>công nhân</v>
          </cell>
          <cell r="V249" t="str">
            <v>Xử lý nước</v>
          </cell>
          <cell r="W249" t="str">
            <v>XLN</v>
          </cell>
          <cell r="X249" t="str">
            <v>0121.8691934</v>
          </cell>
          <cell r="Y249">
            <v>0</v>
          </cell>
          <cell r="Z249">
            <v>0</v>
          </cell>
          <cell r="AA249">
            <v>40620</v>
          </cell>
          <cell r="AB249" t="str">
            <v>A240</v>
          </cell>
          <cell r="AE249" t="str">
            <v>A240</v>
          </cell>
          <cell r="AF249" t="str">
            <v>NGUYỄN VĂN TRẮNG</v>
          </cell>
        </row>
        <row r="250">
          <cell r="B250" t="str">
            <v>A241</v>
          </cell>
          <cell r="C250" t="str">
            <v>LÊ HUỲNH NHƯ</v>
          </cell>
          <cell r="D250" t="str">
            <v>Nữ</v>
          </cell>
          <cell r="E250">
            <v>31705</v>
          </cell>
          <cell r="F250" t="str">
            <v>Bến Tre</v>
          </cell>
          <cell r="G250" t="str">
            <v>321300414</v>
          </cell>
          <cell r="H250">
            <v>38015</v>
          </cell>
          <cell r="I250" t="str">
            <v>Bến Tre</v>
          </cell>
          <cell r="J250" t="str">
            <v>Đại học</v>
          </cell>
          <cell r="K250" t="str">
            <v>Xã Thạnh Phú Đông, Giồng trôm, Bến Tre</v>
          </cell>
          <cell r="L250" t="str">
            <v>Bến Tre</v>
          </cell>
          <cell r="M250" t="str">
            <v xml:space="preserve">Kinh </v>
          </cell>
          <cell r="N250" t="str">
            <v xml:space="preserve">Việt Nam </v>
          </cell>
          <cell r="O250" t="str">
            <v>Bến Tre</v>
          </cell>
          <cell r="P250" t="e">
            <v>#REF!</v>
          </cell>
          <cell r="Q250">
            <v>40620</v>
          </cell>
          <cell r="R250">
            <v>0</v>
          </cell>
          <cell r="S250">
            <v>0</v>
          </cell>
          <cell r="T250" t="str">
            <v>Công nghệ hóa học</v>
          </cell>
          <cell r="U250" t="str">
            <v>Nhân viên hóa nghiệm</v>
          </cell>
          <cell r="V250" t="str">
            <v>Phòng thí nghiệm</v>
          </cell>
          <cell r="W250" t="str">
            <v>TN</v>
          </cell>
          <cell r="X250" t="str">
            <v>01267456903</v>
          </cell>
          <cell r="Y250">
            <v>0</v>
          </cell>
          <cell r="Z250">
            <v>0</v>
          </cell>
          <cell r="AA250">
            <v>40620</v>
          </cell>
          <cell r="AB250" t="str">
            <v>A241</v>
          </cell>
          <cell r="AE250" t="str">
            <v>A241</v>
          </cell>
          <cell r="AF250" t="str">
            <v>LÊ HUỲNH NHƯ</v>
          </cell>
        </row>
        <row r="251">
          <cell r="B251" t="str">
            <v>A242</v>
          </cell>
          <cell r="C251" t="str">
            <v>TRẦN MINH TUẤN</v>
          </cell>
          <cell r="D251" t="str">
            <v xml:space="preserve">Nam </v>
          </cell>
          <cell r="E251">
            <v>26452</v>
          </cell>
          <cell r="F251" t="str">
            <v>TPHCM</v>
          </cell>
          <cell r="G251" t="str">
            <v>022592526</v>
          </cell>
          <cell r="H251">
            <v>39777</v>
          </cell>
          <cell r="I251" t="str">
            <v>TPHCM</v>
          </cell>
          <cell r="J251" t="str">
            <v>6/12</v>
          </cell>
          <cell r="K251" t="str">
            <v>Tổ 14, Ấp Lũy, Xã Phước Lại,Cần Giuộc, Long An</v>
          </cell>
          <cell r="L251" t="str">
            <v>Long An</v>
          </cell>
          <cell r="M251" t="str">
            <v>kinh</v>
          </cell>
          <cell r="N251" t="str">
            <v xml:space="preserve">Việt Nam </v>
          </cell>
          <cell r="O251" t="str">
            <v>TPHCM</v>
          </cell>
          <cell r="P251" t="e">
            <v>#REF!</v>
          </cell>
          <cell r="Q251">
            <v>40623</v>
          </cell>
          <cell r="R251" t="str">
            <v>out</v>
          </cell>
          <cell r="S251">
            <v>0</v>
          </cell>
          <cell r="T251">
            <v>0</v>
          </cell>
          <cell r="U251" t="str">
            <v>công nhân</v>
          </cell>
          <cell r="V251" t="str">
            <v>Gá</v>
          </cell>
          <cell r="W251" t="str">
            <v>GA</v>
          </cell>
          <cell r="X251">
            <v>0</v>
          </cell>
          <cell r="Y251">
            <v>0</v>
          </cell>
          <cell r="Z251">
            <v>0</v>
          </cell>
          <cell r="AA251">
            <v>40623</v>
          </cell>
          <cell r="AB251" t="str">
            <v>A242</v>
          </cell>
          <cell r="AE251" t="str">
            <v>A242</v>
          </cell>
          <cell r="AF251" t="str">
            <v>TRẦN MINH TUẤN</v>
          </cell>
        </row>
        <row r="252">
          <cell r="B252" t="str">
            <v>A243</v>
          </cell>
          <cell r="C252" t="str">
            <v>NGUYỄN VĂN HAI</v>
          </cell>
          <cell r="D252" t="str">
            <v xml:space="preserve">Nam </v>
          </cell>
          <cell r="E252">
            <v>33449</v>
          </cell>
          <cell r="F252" t="str">
            <v>TPHCM</v>
          </cell>
          <cell r="G252" t="str">
            <v>301422952</v>
          </cell>
          <cell r="H252">
            <v>39260</v>
          </cell>
          <cell r="I252" t="str">
            <v>Long An</v>
          </cell>
          <cell r="J252" t="str">
            <v>6/12</v>
          </cell>
          <cell r="K252" t="str">
            <v>Âp4, XÃ Long Hậu, Cần Giuộc, Long An</v>
          </cell>
          <cell r="L252" t="str">
            <v>Long An</v>
          </cell>
          <cell r="M252" t="str">
            <v>Kinh</v>
          </cell>
          <cell r="N252" t="str">
            <v xml:space="preserve">Việt Nam </v>
          </cell>
          <cell r="O252" t="str">
            <v>Long An</v>
          </cell>
          <cell r="P252" t="e">
            <v>#REF!</v>
          </cell>
          <cell r="Q252">
            <v>40630</v>
          </cell>
          <cell r="R252" t="str">
            <v>out</v>
          </cell>
          <cell r="S252">
            <v>0</v>
          </cell>
          <cell r="T252">
            <v>0</v>
          </cell>
          <cell r="U252" t="str">
            <v>công nhân</v>
          </cell>
          <cell r="V252" t="str">
            <v>Chuyền 3</v>
          </cell>
          <cell r="W252" t="str">
            <v>C3</v>
          </cell>
          <cell r="X252">
            <v>0</v>
          </cell>
          <cell r="Y252">
            <v>0</v>
          </cell>
          <cell r="Z252">
            <v>0</v>
          </cell>
          <cell r="AA252">
            <v>40630</v>
          </cell>
          <cell r="AB252" t="str">
            <v>A243</v>
          </cell>
          <cell r="AE252" t="str">
            <v>A243</v>
          </cell>
          <cell r="AF252" t="str">
            <v>NGUYỄN VĂN HAI</v>
          </cell>
        </row>
        <row r="253">
          <cell r="B253" t="str">
            <v>A244</v>
          </cell>
          <cell r="C253" t="str">
            <v>NGUYỄN HOÀNG QUÂN</v>
          </cell>
          <cell r="D253" t="str">
            <v xml:space="preserve">Nam </v>
          </cell>
          <cell r="E253">
            <v>32273</v>
          </cell>
          <cell r="F253" t="str">
            <v>Bình Khánh, Cần Giờ</v>
          </cell>
          <cell r="G253" t="str">
            <v>024220624</v>
          </cell>
          <cell r="H253">
            <v>40600</v>
          </cell>
          <cell r="I253" t="str">
            <v>TPHCM</v>
          </cell>
          <cell r="J253" t="str">
            <v>10/12</v>
          </cell>
          <cell r="K253" t="str">
            <v>12, Bình Lợi, Bình Khánh, Cần giờ, TPHCM</v>
          </cell>
          <cell r="L253" t="str">
            <v>TPHCM</v>
          </cell>
          <cell r="M253" t="str">
            <v>Kinh</v>
          </cell>
          <cell r="N253" t="str">
            <v xml:space="preserve">Việt Nam </v>
          </cell>
          <cell r="O253" t="str">
            <v>TPHCM</v>
          </cell>
          <cell r="P253" t="e">
            <v>#REF!</v>
          </cell>
          <cell r="Q253">
            <v>40641</v>
          </cell>
          <cell r="R253" t="str">
            <v>out</v>
          </cell>
          <cell r="S253">
            <v>0</v>
          </cell>
          <cell r="T253">
            <v>0</v>
          </cell>
          <cell r="U253" t="str">
            <v>công nhân</v>
          </cell>
          <cell r="V253" t="str">
            <v>Chuyền 1</v>
          </cell>
          <cell r="W253" t="str">
            <v>C1</v>
          </cell>
          <cell r="X253">
            <v>0</v>
          </cell>
          <cell r="Y253">
            <v>0</v>
          </cell>
          <cell r="Z253">
            <v>0</v>
          </cell>
          <cell r="AA253">
            <v>40641</v>
          </cell>
          <cell r="AB253" t="str">
            <v>A244</v>
          </cell>
          <cell r="AE253" t="str">
            <v>A244</v>
          </cell>
          <cell r="AF253" t="str">
            <v>NGUYỄN HOÀNG QUÂN</v>
          </cell>
        </row>
        <row r="254">
          <cell r="B254" t="str">
            <v>A245</v>
          </cell>
          <cell r="C254" t="str">
            <v>LÊ TOÀN THỊNH</v>
          </cell>
          <cell r="D254" t="str">
            <v xml:space="preserve">Nam </v>
          </cell>
          <cell r="E254">
            <v>31657</v>
          </cell>
          <cell r="F254" t="str">
            <v>Long An</v>
          </cell>
          <cell r="G254" t="str">
            <v>023787263</v>
          </cell>
          <cell r="H254">
            <v>40536</v>
          </cell>
          <cell r="I254" t="str">
            <v>TPHCM</v>
          </cell>
          <cell r="J254" t="str">
            <v>Đại học</v>
          </cell>
          <cell r="K254" t="str">
            <v>63 Yết Kiêu,P9, Q5 TPHCM</v>
          </cell>
          <cell r="L254" t="str">
            <v>TPHCM</v>
          </cell>
          <cell r="M254" t="str">
            <v>Kinh</v>
          </cell>
          <cell r="N254" t="str">
            <v xml:space="preserve">Việt Nam </v>
          </cell>
          <cell r="O254" t="str">
            <v>TPHCM</v>
          </cell>
          <cell r="P254" t="e">
            <v>#REF!</v>
          </cell>
          <cell r="Q254">
            <v>40647</v>
          </cell>
          <cell r="R254" t="str">
            <v>out</v>
          </cell>
          <cell r="S254" t="str">
            <v xml:space="preserve">Kỹ sư </v>
          </cell>
          <cell r="T254" t="str">
            <v>Công nghệ hóa học</v>
          </cell>
          <cell r="U254" t="str">
            <v>nhân viên kỹ thuật</v>
          </cell>
          <cell r="V254" t="str">
            <v>Quản lý</v>
          </cell>
          <cell r="W254" t="str">
            <v>QL</v>
          </cell>
          <cell r="X254" t="str">
            <v>0902049939</v>
          </cell>
          <cell r="Y254">
            <v>0</v>
          </cell>
          <cell r="Z254">
            <v>0</v>
          </cell>
          <cell r="AA254">
            <v>40647</v>
          </cell>
          <cell r="AB254" t="str">
            <v>A245</v>
          </cell>
          <cell r="AE254" t="str">
            <v>A245</v>
          </cell>
          <cell r="AF254" t="str">
            <v>LÊ TOÀN THỊNH</v>
          </cell>
        </row>
        <row r="255">
          <cell r="B255" t="str">
            <v>A246</v>
          </cell>
          <cell r="C255" t="str">
            <v>HỒ TRỌNG HIẾU</v>
          </cell>
          <cell r="D255" t="str">
            <v xml:space="preserve">Nam </v>
          </cell>
          <cell r="E255">
            <v>33920</v>
          </cell>
          <cell r="F255" t="str">
            <v>Phan Rang</v>
          </cell>
          <cell r="G255" t="str">
            <v>264411340</v>
          </cell>
          <cell r="H255">
            <v>40374</v>
          </cell>
          <cell r="I255" t="str">
            <v>Ninh Thuận</v>
          </cell>
          <cell r="J255" t="str">
            <v>6/12</v>
          </cell>
          <cell r="K255" t="str">
            <v>Khu phố 2, Đạo Long, Tp Phan Rang, Tháp Chàm, Ninh Thuận</v>
          </cell>
          <cell r="L255" t="str">
            <v>NT</v>
          </cell>
          <cell r="M255" t="str">
            <v>Kinh</v>
          </cell>
          <cell r="N255" t="str">
            <v xml:space="preserve">Việt Nam </v>
          </cell>
          <cell r="O255" t="str">
            <v>Ninh Thuận</v>
          </cell>
          <cell r="P255" t="e">
            <v>#REF!</v>
          </cell>
          <cell r="Q255">
            <v>40585</v>
          </cell>
          <cell r="R255" t="str">
            <v>out</v>
          </cell>
          <cell r="S255">
            <v>0</v>
          </cell>
          <cell r="T255">
            <v>0</v>
          </cell>
          <cell r="U255" t="str">
            <v>công nhân</v>
          </cell>
          <cell r="V255" t="str">
            <v>XK</v>
          </cell>
          <cell r="W255" t="str">
            <v>XK</v>
          </cell>
          <cell r="X255">
            <v>0</v>
          </cell>
          <cell r="Y255">
            <v>0</v>
          </cell>
          <cell r="Z255">
            <v>0</v>
          </cell>
          <cell r="AA255">
            <v>40585</v>
          </cell>
          <cell r="AB255" t="str">
            <v>A246</v>
          </cell>
          <cell r="AE255" t="str">
            <v>A246</v>
          </cell>
          <cell r="AF255" t="str">
            <v>HỒ TRỌNG HIẾU</v>
          </cell>
        </row>
        <row r="256">
          <cell r="B256" t="str">
            <v>A247</v>
          </cell>
          <cell r="C256" t="str">
            <v>LÊ THỊ THANH THÚY</v>
          </cell>
          <cell r="D256" t="str">
            <v>Nữ</v>
          </cell>
          <cell r="E256">
            <v>30333</v>
          </cell>
          <cell r="F256" t="str">
            <v>Vĩnh Long</v>
          </cell>
          <cell r="G256" t="str">
            <v>024439620</v>
          </cell>
          <cell r="H256">
            <v>38912</v>
          </cell>
          <cell r="I256" t="str">
            <v>TPHCM</v>
          </cell>
          <cell r="J256" t="str">
            <v>9/12</v>
          </cell>
          <cell r="K256" t="str">
            <v>86 tổ 6, Âp2, Xã Long Thới, H. Nhà Bè, TPHCM</v>
          </cell>
          <cell r="L256" t="str">
            <v>TPHCM</v>
          </cell>
          <cell r="M256" t="str">
            <v>Kinh</v>
          </cell>
          <cell r="N256" t="str">
            <v xml:space="preserve">Việt Nam </v>
          </cell>
          <cell r="O256" t="str">
            <v>TPHCM</v>
          </cell>
          <cell r="P256" t="e">
            <v>#REF!</v>
          </cell>
          <cell r="Q256">
            <v>40698</v>
          </cell>
          <cell r="R256" t="str">
            <v>out</v>
          </cell>
          <cell r="S256">
            <v>0</v>
          </cell>
          <cell r="T256">
            <v>0</v>
          </cell>
          <cell r="U256" t="str">
            <v>công nhân</v>
          </cell>
          <cell r="V256" t="str">
            <v>QC</v>
          </cell>
          <cell r="W256" t="str">
            <v>QC</v>
          </cell>
          <cell r="X256">
            <v>0</v>
          </cell>
          <cell r="Y256">
            <v>0</v>
          </cell>
          <cell r="Z256">
            <v>0</v>
          </cell>
          <cell r="AA256">
            <v>40698</v>
          </cell>
          <cell r="AB256" t="str">
            <v>A247</v>
          </cell>
          <cell r="AE256" t="str">
            <v>A247</v>
          </cell>
          <cell r="AF256" t="str">
            <v>LÊ THỊ THANH THÚY</v>
          </cell>
        </row>
        <row r="257">
          <cell r="B257" t="str">
            <v>A248</v>
          </cell>
          <cell r="C257" t="str">
            <v>NGUYỄN VĂN KIÊN</v>
          </cell>
          <cell r="D257" t="str">
            <v xml:space="preserve">Nam </v>
          </cell>
          <cell r="E257">
            <v>34114</v>
          </cell>
          <cell r="F257" t="str">
            <v xml:space="preserve">Nam Định </v>
          </cell>
          <cell r="G257" t="str">
            <v>163261112</v>
          </cell>
          <cell r="H257">
            <v>40585</v>
          </cell>
          <cell r="I257" t="str">
            <v>Nam Định</v>
          </cell>
          <cell r="J257" t="str">
            <v>9/12</v>
          </cell>
          <cell r="K257" t="str">
            <v>Xuân Phú,Xuân Trường, Nam Định</v>
          </cell>
          <cell r="L257" t="str">
            <v>Nam Định</v>
          </cell>
          <cell r="M257" t="str">
            <v xml:space="preserve">Kinh </v>
          </cell>
          <cell r="N257" t="str">
            <v xml:space="preserve">Việt Nam </v>
          </cell>
          <cell r="O257" t="str">
            <v>Nam Định</v>
          </cell>
          <cell r="P257" t="e">
            <v>#REF!</v>
          </cell>
          <cell r="Q257">
            <v>40703</v>
          </cell>
          <cell r="R257">
            <v>0</v>
          </cell>
          <cell r="S257">
            <v>0</v>
          </cell>
          <cell r="T257">
            <v>0</v>
          </cell>
          <cell r="U257" t="str">
            <v>công nhân</v>
          </cell>
          <cell r="V257" t="str">
            <v>Chuyền 1</v>
          </cell>
          <cell r="W257" t="str">
            <v>C1</v>
          </cell>
          <cell r="X257">
            <v>0</v>
          </cell>
          <cell r="Y257">
            <v>0</v>
          </cell>
          <cell r="Z257">
            <v>0</v>
          </cell>
          <cell r="AA257">
            <v>40703</v>
          </cell>
          <cell r="AB257" t="str">
            <v>A248</v>
          </cell>
          <cell r="AE257" t="str">
            <v>A248</v>
          </cell>
          <cell r="AF257" t="str">
            <v>NGUYỄN VĂN KIÊN</v>
          </cell>
        </row>
        <row r="258">
          <cell r="B258" t="str">
            <v>A249</v>
          </cell>
          <cell r="C258" t="str">
            <v>VÕ THANH TÙNG</v>
          </cell>
          <cell r="D258" t="str">
            <v xml:space="preserve">Nam </v>
          </cell>
          <cell r="E258">
            <v>34205</v>
          </cell>
          <cell r="F258" t="str">
            <v>Long An</v>
          </cell>
          <cell r="G258" t="str">
            <v>301461445</v>
          </cell>
          <cell r="H258">
            <v>39636</v>
          </cell>
          <cell r="I258" t="str">
            <v>Long An</v>
          </cell>
          <cell r="J258" t="str">
            <v>12/12</v>
          </cell>
          <cell r="K258" t="str">
            <v>Xã Phước Vĩnh Đông, Cần Giuộc, Long An</v>
          </cell>
          <cell r="L258" t="str">
            <v>LA</v>
          </cell>
          <cell r="M258" t="str">
            <v>Kinh</v>
          </cell>
          <cell r="N258" t="str">
            <v xml:space="preserve">Việt Nam </v>
          </cell>
          <cell r="O258" t="str">
            <v>Long An</v>
          </cell>
          <cell r="P258" t="e">
            <v>#REF!</v>
          </cell>
          <cell r="Q258">
            <v>40708</v>
          </cell>
          <cell r="R258" t="str">
            <v>out</v>
          </cell>
          <cell r="S258">
            <v>0</v>
          </cell>
          <cell r="T258">
            <v>0</v>
          </cell>
          <cell r="U258" t="str">
            <v>công nhân</v>
          </cell>
          <cell r="V258" t="str">
            <v>Chuyền 3</v>
          </cell>
          <cell r="W258" t="str">
            <v>C3</v>
          </cell>
          <cell r="X258">
            <v>0</v>
          </cell>
          <cell r="Y258">
            <v>0</v>
          </cell>
          <cell r="Z258">
            <v>0</v>
          </cell>
          <cell r="AA258">
            <v>40708</v>
          </cell>
          <cell r="AB258" t="str">
            <v>A249</v>
          </cell>
          <cell r="AE258" t="str">
            <v>A249</v>
          </cell>
          <cell r="AF258" t="str">
            <v>VÕ THANH TÙNG</v>
          </cell>
        </row>
        <row r="259">
          <cell r="B259" t="str">
            <v>A250</v>
          </cell>
          <cell r="C259" t="str">
            <v>HÀ CÔNG VŨ</v>
          </cell>
          <cell r="D259" t="str">
            <v xml:space="preserve">Nam </v>
          </cell>
          <cell r="E259">
            <v>32085</v>
          </cell>
          <cell r="F259" t="str">
            <v>TPHCM</v>
          </cell>
          <cell r="G259" t="str">
            <v>024315255</v>
          </cell>
          <cell r="H259">
            <v>38512</v>
          </cell>
          <cell r="I259" t="str">
            <v>TPHCM</v>
          </cell>
          <cell r="J259" t="str">
            <v>12/12</v>
          </cell>
          <cell r="K259" t="str">
            <v>320, Âp2, Xã Long Thới, H. Nhà Bè, TPHCM</v>
          </cell>
          <cell r="L259" t="str">
            <v>TPHCM</v>
          </cell>
          <cell r="M259" t="str">
            <v>Kinh</v>
          </cell>
          <cell r="N259" t="str">
            <v xml:space="preserve">Việt Nam </v>
          </cell>
          <cell r="O259" t="str">
            <v>TPHCM</v>
          </cell>
          <cell r="P259" t="e">
            <v>#REF!</v>
          </cell>
          <cell r="Q259">
            <v>40724</v>
          </cell>
          <cell r="R259" t="str">
            <v>out</v>
          </cell>
          <cell r="S259">
            <v>0</v>
          </cell>
          <cell r="T259">
            <v>0</v>
          </cell>
          <cell r="U259" t="str">
            <v>công nhân</v>
          </cell>
          <cell r="V259" t="str">
            <v>Chuyền 1</v>
          </cell>
          <cell r="W259" t="str">
            <v>C1</v>
          </cell>
          <cell r="X259">
            <v>0</v>
          </cell>
          <cell r="Y259">
            <v>0</v>
          </cell>
          <cell r="Z259">
            <v>0</v>
          </cell>
          <cell r="AA259">
            <v>40724</v>
          </cell>
          <cell r="AB259" t="str">
            <v>A250</v>
          </cell>
          <cell r="AE259" t="str">
            <v>A250</v>
          </cell>
          <cell r="AF259" t="str">
            <v>HÀ CÔNG VŨ</v>
          </cell>
        </row>
        <row r="260">
          <cell r="B260" t="str">
            <v>A251</v>
          </cell>
          <cell r="C260" t="str">
            <v>DƯƠNG HOÀNG KHANG</v>
          </cell>
          <cell r="D260" t="str">
            <v xml:space="preserve">Nam </v>
          </cell>
          <cell r="E260">
            <v>34224</v>
          </cell>
          <cell r="F260" t="str">
            <v>Cần Giờ</v>
          </cell>
          <cell r="G260" t="str">
            <v>025446398</v>
          </cell>
          <cell r="H260">
            <v>40704</v>
          </cell>
          <cell r="I260" t="str">
            <v>TPHCM</v>
          </cell>
          <cell r="J260" t="str">
            <v>7/12</v>
          </cell>
          <cell r="K260" t="str">
            <v>Tân Điền, Lý Nhơn, Cần Giờ, TPHCM</v>
          </cell>
          <cell r="L260" t="str">
            <v>TPHCM</v>
          </cell>
          <cell r="M260" t="str">
            <v>Kinh</v>
          </cell>
          <cell r="N260" t="str">
            <v xml:space="preserve">Việt Nam </v>
          </cell>
          <cell r="O260" t="str">
            <v>TPHCM</v>
          </cell>
          <cell r="P260" t="e">
            <v>#REF!</v>
          </cell>
          <cell r="Q260">
            <v>40726</v>
          </cell>
          <cell r="R260" t="str">
            <v>out</v>
          </cell>
          <cell r="S260">
            <v>0</v>
          </cell>
          <cell r="T260">
            <v>0</v>
          </cell>
          <cell r="U260" t="str">
            <v>công nhân</v>
          </cell>
          <cell r="V260" t="str">
            <v>Chuyền 3</v>
          </cell>
          <cell r="W260" t="str">
            <v>C3</v>
          </cell>
          <cell r="X260">
            <v>0</v>
          </cell>
          <cell r="Y260">
            <v>0</v>
          </cell>
          <cell r="Z260">
            <v>0</v>
          </cell>
          <cell r="AA260">
            <v>40726</v>
          </cell>
          <cell r="AB260" t="str">
            <v>A251</v>
          </cell>
          <cell r="AE260" t="str">
            <v>A251</v>
          </cell>
          <cell r="AF260" t="str">
            <v>DƯƠNG HOÀNG KHANG</v>
          </cell>
        </row>
        <row r="261">
          <cell r="B261" t="str">
            <v>A252</v>
          </cell>
          <cell r="C261" t="str">
            <v>NGUYỄN Ý NHI</v>
          </cell>
          <cell r="D261" t="str">
            <v>Nữ</v>
          </cell>
          <cell r="E261">
            <v>31003</v>
          </cell>
          <cell r="F261" t="str">
            <v>Tiền Giang</v>
          </cell>
          <cell r="G261" t="str">
            <v>311787113</v>
          </cell>
          <cell r="H261">
            <v>38782</v>
          </cell>
          <cell r="I261" t="str">
            <v>Tiền Giang</v>
          </cell>
          <cell r="J261" t="str">
            <v>Cao Đẳng</v>
          </cell>
          <cell r="K261" t="str">
            <v>Thân Cửu Nghĩa, Châu Thành, Tiền Giang</v>
          </cell>
          <cell r="L261" t="str">
            <v>Tiền Giang</v>
          </cell>
          <cell r="M261" t="str">
            <v>Kinh</v>
          </cell>
          <cell r="N261" t="str">
            <v xml:space="preserve">Việt Nam </v>
          </cell>
          <cell r="O261" t="str">
            <v xml:space="preserve">Quảng Ngãi </v>
          </cell>
          <cell r="P261" t="e">
            <v>#REF!</v>
          </cell>
          <cell r="Q261">
            <v>40729</v>
          </cell>
          <cell r="R261" t="str">
            <v>out</v>
          </cell>
          <cell r="S261">
            <v>0</v>
          </cell>
          <cell r="T261" t="str">
            <v>Kế ToánTH</v>
          </cell>
          <cell r="U261" t="str">
            <v>Kế Toán</v>
          </cell>
          <cell r="V261" t="str">
            <v>Quản lý</v>
          </cell>
          <cell r="W261" t="str">
            <v>VP</v>
          </cell>
          <cell r="X261">
            <v>0</v>
          </cell>
          <cell r="Y261">
            <v>0</v>
          </cell>
          <cell r="Z261">
            <v>0</v>
          </cell>
          <cell r="AA261">
            <v>40729</v>
          </cell>
          <cell r="AB261" t="str">
            <v>A252</v>
          </cell>
          <cell r="AE261" t="str">
            <v>A252</v>
          </cell>
          <cell r="AF261" t="str">
            <v>NGUYỄN Ý NHI</v>
          </cell>
        </row>
        <row r="262">
          <cell r="B262" t="str">
            <v>A253</v>
          </cell>
          <cell r="C262" t="str">
            <v>LÊ VĂN HÒA</v>
          </cell>
          <cell r="D262" t="str">
            <v xml:space="preserve">Nam </v>
          </cell>
          <cell r="E262">
            <v>33881</v>
          </cell>
          <cell r="F262" t="str">
            <v>Long An</v>
          </cell>
          <cell r="G262" t="str">
            <v>301422783</v>
          </cell>
          <cell r="H262">
            <v>40602</v>
          </cell>
          <cell r="I262" t="str">
            <v>Long An</v>
          </cell>
          <cell r="J262" t="str">
            <v>10/12</v>
          </cell>
          <cell r="K262" t="str">
            <v>Âp1, Xã Long Hậu, Cần Giuộc, Long An</v>
          </cell>
          <cell r="L262" t="str">
            <v>Long An</v>
          </cell>
          <cell r="M262" t="str">
            <v>Kinh</v>
          </cell>
          <cell r="N262" t="str">
            <v xml:space="preserve">Việt Nam </v>
          </cell>
          <cell r="O262" t="str">
            <v>Long An</v>
          </cell>
          <cell r="P262" t="e">
            <v>#REF!</v>
          </cell>
          <cell r="Q262">
            <v>40738</v>
          </cell>
          <cell r="R262" t="str">
            <v>out</v>
          </cell>
          <cell r="S262">
            <v>0</v>
          </cell>
          <cell r="T262">
            <v>0</v>
          </cell>
          <cell r="U262" t="str">
            <v>công nhân</v>
          </cell>
          <cell r="V262" t="str">
            <v>Kho</v>
          </cell>
          <cell r="W262" t="str">
            <v>Kho</v>
          </cell>
          <cell r="X262">
            <v>0</v>
          </cell>
          <cell r="Y262">
            <v>0</v>
          </cell>
          <cell r="Z262">
            <v>0</v>
          </cell>
          <cell r="AA262">
            <v>40738</v>
          </cell>
          <cell r="AB262" t="str">
            <v>A253</v>
          </cell>
          <cell r="AE262" t="str">
            <v>A253</v>
          </cell>
          <cell r="AF262" t="str">
            <v>LÊ VĂN HÒA</v>
          </cell>
        </row>
        <row r="263">
          <cell r="B263" t="str">
            <v>A254</v>
          </cell>
          <cell r="C263" t="str">
            <v>NGUYỄN VĂN PHÁT</v>
          </cell>
          <cell r="D263" t="str">
            <v xml:space="preserve">Nam </v>
          </cell>
          <cell r="E263">
            <v>33987</v>
          </cell>
          <cell r="F263" t="str">
            <v>Long An</v>
          </cell>
          <cell r="G263" t="str">
            <v>301461518</v>
          </cell>
          <cell r="H263">
            <v>39667</v>
          </cell>
          <cell r="I263" t="str">
            <v>Long An</v>
          </cell>
          <cell r="J263" t="str">
            <v>12/12</v>
          </cell>
          <cell r="K263" t="str">
            <v>Ấp Vĩnh Thạnh, Phước Vĩnh Đông, Cần Giuộc, Long An</v>
          </cell>
          <cell r="L263" t="str">
            <v>Long An</v>
          </cell>
          <cell r="M263" t="str">
            <v>Kinh</v>
          </cell>
          <cell r="N263" t="str">
            <v xml:space="preserve">Việt Nam </v>
          </cell>
          <cell r="O263" t="str">
            <v>Long An</v>
          </cell>
          <cell r="P263">
            <v>0</v>
          </cell>
          <cell r="Q263">
            <v>40738</v>
          </cell>
          <cell r="R263" t="str">
            <v>out</v>
          </cell>
          <cell r="S263">
            <v>0</v>
          </cell>
          <cell r="T263">
            <v>0</v>
          </cell>
          <cell r="U263" t="str">
            <v>công nhân</v>
          </cell>
          <cell r="V263" t="str">
            <v>Chuyền 3</v>
          </cell>
          <cell r="W263" t="str">
            <v>C3</v>
          </cell>
          <cell r="X263">
            <v>0</v>
          </cell>
          <cell r="Y263">
            <v>0</v>
          </cell>
          <cell r="Z263">
            <v>0</v>
          </cell>
          <cell r="AA263">
            <v>40738</v>
          </cell>
          <cell r="AB263" t="str">
            <v>A254</v>
          </cell>
          <cell r="AE263" t="str">
            <v>A254</v>
          </cell>
          <cell r="AF263" t="str">
            <v>NGUYỄN VĂN PHÁT</v>
          </cell>
        </row>
        <row r="264">
          <cell r="B264" t="str">
            <v>A255</v>
          </cell>
          <cell r="C264" t="str">
            <v>LÊ NGUYỄN HẢI ĐĂNG</v>
          </cell>
          <cell r="D264" t="str">
            <v xml:space="preserve">Nam </v>
          </cell>
          <cell r="E264">
            <v>32139</v>
          </cell>
          <cell r="F264" t="str">
            <v xml:space="preserve">Lâm Đồng </v>
          </cell>
          <cell r="G264" t="str">
            <v>250692045</v>
          </cell>
          <cell r="H264">
            <v>38205</v>
          </cell>
          <cell r="I264" t="str">
            <v>Lâm Đồng</v>
          </cell>
          <cell r="J264" t="str">
            <v>Đại học</v>
          </cell>
          <cell r="K264" t="str">
            <v>Ninh Gia,Đức Trọng, Lâm Đồng</v>
          </cell>
          <cell r="L264" t="str">
            <v>Lâm Đồng</v>
          </cell>
          <cell r="M264" t="str">
            <v>Kinh</v>
          </cell>
          <cell r="N264" t="str">
            <v xml:space="preserve">Việt Nam </v>
          </cell>
          <cell r="O264" t="str">
            <v>Lâm Đồng</v>
          </cell>
          <cell r="P264" t="e">
            <v>#REF!</v>
          </cell>
          <cell r="Q264">
            <v>40744</v>
          </cell>
          <cell r="R264">
            <v>0</v>
          </cell>
          <cell r="S264" t="str">
            <v>Cử Nhân Ngành Khoa Học Vật Liệu</v>
          </cell>
          <cell r="T264" t="str">
            <v>Chuyên Ngành Hóa polymer &amp; composite</v>
          </cell>
          <cell r="U264" t="str">
            <v xml:space="preserve">Quản Lý chuyền </v>
          </cell>
          <cell r="V264" t="str">
            <v>Quản lý</v>
          </cell>
          <cell r="W264" t="str">
            <v>QL</v>
          </cell>
          <cell r="X264" t="str">
            <v>0972024689</v>
          </cell>
          <cell r="Y264">
            <v>0</v>
          </cell>
          <cell r="Z264">
            <v>0</v>
          </cell>
          <cell r="AA264">
            <v>40744</v>
          </cell>
          <cell r="AB264" t="str">
            <v>A255</v>
          </cell>
          <cell r="AE264" t="str">
            <v>A255</v>
          </cell>
          <cell r="AF264" t="str">
            <v>LÊ NGUYỄN HẢI ĐĂNG</v>
          </cell>
        </row>
        <row r="265">
          <cell r="B265" t="str">
            <v>A256</v>
          </cell>
          <cell r="C265" t="str">
            <v>PHẠM THÀNH LUÂN</v>
          </cell>
          <cell r="D265" t="str">
            <v xml:space="preserve">Nam </v>
          </cell>
          <cell r="E265">
            <v>31838</v>
          </cell>
          <cell r="F265" t="str">
            <v>Quảng Trị</v>
          </cell>
          <cell r="G265" t="str">
            <v>197179625</v>
          </cell>
          <cell r="H265">
            <v>39493</v>
          </cell>
          <cell r="I265" t="str">
            <v>Quảng Trị</v>
          </cell>
          <cell r="J265" t="str">
            <v>Đại học</v>
          </cell>
          <cell r="K265" t="str">
            <v>Khóm Nam Hải, TT Hồ Xá, Huyện Vỉnh Linh, Quảng Trị</v>
          </cell>
          <cell r="L265" t="str">
            <v>Quảng Trị</v>
          </cell>
          <cell r="M265" t="str">
            <v>Kinh</v>
          </cell>
          <cell r="N265" t="str">
            <v xml:space="preserve">Việt Nam </v>
          </cell>
          <cell r="O265" t="str">
            <v>Quảng Trị</v>
          </cell>
          <cell r="P265" t="e">
            <v>#REF!</v>
          </cell>
          <cell r="Q265">
            <v>40749</v>
          </cell>
          <cell r="R265" t="str">
            <v>out</v>
          </cell>
          <cell r="S265" t="str">
            <v>Kỹ Sư</v>
          </cell>
          <cell r="T265" t="str">
            <v>Công Nghệ Hóa Hữu cơ- Hóa dầu</v>
          </cell>
          <cell r="U265" t="str">
            <v>nhân viên kỹ thuật</v>
          </cell>
          <cell r="V265" t="str">
            <v>Chuyền 1</v>
          </cell>
          <cell r="W265" t="str">
            <v>C1</v>
          </cell>
          <cell r="X265" t="str">
            <v>0938662125</v>
          </cell>
          <cell r="Y265">
            <v>0</v>
          </cell>
          <cell r="Z265">
            <v>0</v>
          </cell>
          <cell r="AA265">
            <v>40749</v>
          </cell>
          <cell r="AB265" t="str">
            <v>A256</v>
          </cell>
          <cell r="AE265" t="str">
            <v>A256</v>
          </cell>
          <cell r="AF265" t="str">
            <v>PHẠM THÀNH LUÂN</v>
          </cell>
        </row>
        <row r="266">
          <cell r="B266" t="str">
            <v>A257</v>
          </cell>
          <cell r="C266" t="str">
            <v>LÊ ĐÌNH QUÂN</v>
          </cell>
          <cell r="D266" t="str">
            <v xml:space="preserve">Nam </v>
          </cell>
          <cell r="E266">
            <v>33121</v>
          </cell>
          <cell r="F266" t="str">
            <v>Thanh Hóa</v>
          </cell>
          <cell r="G266" t="str">
            <v>172780285</v>
          </cell>
          <cell r="H266">
            <v>39506</v>
          </cell>
          <cell r="I266" t="str">
            <v>Thanh Hoá</v>
          </cell>
          <cell r="J266" t="str">
            <v>9/12</v>
          </cell>
          <cell r="K266" t="str">
            <v>Thọ Thanh, Thường Xuân, Thanh Hóa</v>
          </cell>
          <cell r="L266" t="str">
            <v>Thanh Hóa</v>
          </cell>
          <cell r="M266" t="str">
            <v>Kinh</v>
          </cell>
          <cell r="N266" t="str">
            <v xml:space="preserve">Việt Nam </v>
          </cell>
          <cell r="O266" t="str">
            <v>Thanh Hóa</v>
          </cell>
          <cell r="P266" t="e">
            <v>#REF!</v>
          </cell>
          <cell r="Q266">
            <v>40756</v>
          </cell>
          <cell r="R266" t="str">
            <v>out</v>
          </cell>
          <cell r="S266">
            <v>0</v>
          </cell>
          <cell r="T266">
            <v>0</v>
          </cell>
          <cell r="U266" t="str">
            <v>công nhân</v>
          </cell>
          <cell r="V266" t="str">
            <v>XK</v>
          </cell>
          <cell r="W266" t="str">
            <v>XK</v>
          </cell>
          <cell r="X266">
            <v>0</v>
          </cell>
          <cell r="Y266">
            <v>0</v>
          </cell>
          <cell r="Z266">
            <v>0</v>
          </cell>
          <cell r="AA266">
            <v>40756</v>
          </cell>
          <cell r="AB266" t="str">
            <v>A257</v>
          </cell>
          <cell r="AE266" t="str">
            <v>A257</v>
          </cell>
          <cell r="AF266" t="str">
            <v>LÊ ĐÌNH QUÂN</v>
          </cell>
        </row>
        <row r="267">
          <cell r="B267" t="str">
            <v>A258</v>
          </cell>
          <cell r="C267" t="str">
            <v>NGUYỄN ĐẶNG TRÚC GIANG</v>
          </cell>
          <cell r="D267" t="str">
            <v>Nữ</v>
          </cell>
          <cell r="E267">
            <v>30597</v>
          </cell>
          <cell r="F267" t="str">
            <v>Hậu Giang</v>
          </cell>
          <cell r="G267" t="str">
            <v>024537800</v>
          </cell>
          <cell r="H267">
            <v>39322</v>
          </cell>
          <cell r="I267" t="str">
            <v>TPHCM</v>
          </cell>
          <cell r="J267" t="str">
            <v>9/12</v>
          </cell>
          <cell r="K267" t="str">
            <v>521/11, Ấp 2, Xã Long Thới, Huyện Nhà Bè</v>
          </cell>
          <cell r="L267" t="str">
            <v>TPHCM</v>
          </cell>
          <cell r="M267" t="str">
            <v>Kinh</v>
          </cell>
          <cell r="N267" t="str">
            <v xml:space="preserve">Việt Nam </v>
          </cell>
          <cell r="O267" t="str">
            <v>Hậu Giang</v>
          </cell>
          <cell r="P267" t="e">
            <v>#REF!</v>
          </cell>
          <cell r="Q267">
            <v>40764</v>
          </cell>
          <cell r="R267">
            <v>0</v>
          </cell>
          <cell r="S267">
            <v>0</v>
          </cell>
          <cell r="T267">
            <v>0</v>
          </cell>
          <cell r="U267" t="str">
            <v>công nhân</v>
          </cell>
          <cell r="V267" t="str">
            <v>QC</v>
          </cell>
          <cell r="W267" t="str">
            <v>QC</v>
          </cell>
          <cell r="X267" t="str">
            <v>0984531710</v>
          </cell>
          <cell r="Y267">
            <v>0</v>
          </cell>
          <cell r="Z267">
            <v>0</v>
          </cell>
          <cell r="AA267">
            <v>40764</v>
          </cell>
          <cell r="AB267" t="str">
            <v>A258</v>
          </cell>
          <cell r="AE267" t="str">
            <v>A258</v>
          </cell>
          <cell r="AF267" t="str">
            <v>NGUYỄN ĐẶNG TRÚC GIANG</v>
          </cell>
        </row>
        <row r="268">
          <cell r="B268" t="str">
            <v>A259</v>
          </cell>
          <cell r="C268" t="str">
            <v>CAO THỊ KIM CÚC</v>
          </cell>
          <cell r="D268" t="str">
            <v>Nữ</v>
          </cell>
          <cell r="E268">
            <v>30812</v>
          </cell>
          <cell r="F268" t="str">
            <v>Hà Tĩnh</v>
          </cell>
          <cell r="G268" t="str">
            <v>183344612</v>
          </cell>
          <cell r="H268">
            <v>36763</v>
          </cell>
          <cell r="I268" t="str">
            <v>Hà Tĩnh</v>
          </cell>
          <cell r="J268" t="str">
            <v>9/12</v>
          </cell>
          <cell r="K268" t="str">
            <v>Kỳ Bắc, Kỳ Anh, Hà Tĩnh</v>
          </cell>
          <cell r="L268" t="str">
            <v>Hà Tĩnh</v>
          </cell>
          <cell r="M268" t="str">
            <v>Kinh</v>
          </cell>
          <cell r="N268" t="str">
            <v xml:space="preserve">Việt Nam </v>
          </cell>
          <cell r="O268" t="str">
            <v>Hà Tĩnh</v>
          </cell>
          <cell r="P268" t="e">
            <v>#REF!</v>
          </cell>
          <cell r="Q268">
            <v>40764</v>
          </cell>
          <cell r="R268">
            <v>0</v>
          </cell>
          <cell r="S268">
            <v>0</v>
          </cell>
          <cell r="T268">
            <v>0</v>
          </cell>
          <cell r="U268" t="str">
            <v>công nhân</v>
          </cell>
          <cell r="V268" t="str">
            <v>QC</v>
          </cell>
          <cell r="W268" t="str">
            <v>QC</v>
          </cell>
          <cell r="X268">
            <v>0</v>
          </cell>
          <cell r="Y268">
            <v>0</v>
          </cell>
          <cell r="Z268">
            <v>0</v>
          </cell>
          <cell r="AA268">
            <v>40764</v>
          </cell>
          <cell r="AB268" t="str">
            <v>A259</v>
          </cell>
          <cell r="AE268" t="str">
            <v>A259</v>
          </cell>
          <cell r="AF268" t="str">
            <v>CAO THỊ KIM CÚC</v>
          </cell>
        </row>
        <row r="269">
          <cell r="B269" t="str">
            <v>A260</v>
          </cell>
          <cell r="C269" t="str">
            <v>PHẠM THỊ NGỌC MAI</v>
          </cell>
          <cell r="D269" t="str">
            <v>Nữ</v>
          </cell>
          <cell r="E269">
            <v>32830</v>
          </cell>
          <cell r="F269" t="str">
            <v>TPHCM</v>
          </cell>
          <cell r="G269" t="str">
            <v>024194254</v>
          </cell>
          <cell r="H269">
            <v>37960</v>
          </cell>
          <cell r="I269" t="str">
            <v>TPHCM</v>
          </cell>
          <cell r="J269" t="str">
            <v>10/12</v>
          </cell>
          <cell r="K269" t="str">
            <v>38/2 Ấp 4, Xã Hiệp Phước, Huyện Nhà Bè</v>
          </cell>
          <cell r="L269" t="str">
            <v>TPHCM</v>
          </cell>
          <cell r="M269" t="str">
            <v>Kinh</v>
          </cell>
          <cell r="N269" t="str">
            <v xml:space="preserve">Việt Nam </v>
          </cell>
          <cell r="O269" t="str">
            <v>TPHCM</v>
          </cell>
          <cell r="P269" t="e">
            <v>#REF!</v>
          </cell>
          <cell r="Q269">
            <v>40768</v>
          </cell>
          <cell r="R269" t="str">
            <v>out</v>
          </cell>
          <cell r="S269">
            <v>0</v>
          </cell>
          <cell r="T269">
            <v>0</v>
          </cell>
          <cell r="U269" t="str">
            <v>công nhân</v>
          </cell>
          <cell r="V269" t="str">
            <v>QC</v>
          </cell>
          <cell r="W269" t="str">
            <v>QC</v>
          </cell>
          <cell r="X269">
            <v>0</v>
          </cell>
          <cell r="Y269">
            <v>0</v>
          </cell>
          <cell r="Z269">
            <v>0</v>
          </cell>
          <cell r="AA269">
            <v>40768</v>
          </cell>
          <cell r="AB269" t="str">
            <v>A260</v>
          </cell>
          <cell r="AE269" t="str">
            <v>A260</v>
          </cell>
          <cell r="AF269" t="str">
            <v>PHẠM THỊ NGỌC MAI</v>
          </cell>
        </row>
        <row r="270">
          <cell r="B270" t="str">
            <v>A261</v>
          </cell>
          <cell r="C270" t="str">
            <v>TRẦN HOÀI THANH</v>
          </cell>
          <cell r="D270" t="str">
            <v xml:space="preserve">Nam </v>
          </cell>
          <cell r="E270" t="str">
            <v>1991</v>
          </cell>
          <cell r="F270" t="str">
            <v>Long An</v>
          </cell>
          <cell r="G270" t="str">
            <v>301398130</v>
          </cell>
          <cell r="H270">
            <v>39000</v>
          </cell>
          <cell r="I270" t="str">
            <v>Long An</v>
          </cell>
          <cell r="J270" t="str">
            <v>12/12</v>
          </cell>
          <cell r="K270" t="str">
            <v>Phước Vĩnh Đông, Cần Giuộc, Long An</v>
          </cell>
          <cell r="L270" t="str">
            <v>Long An</v>
          </cell>
          <cell r="M270" t="str">
            <v>Kinh</v>
          </cell>
          <cell r="N270" t="str">
            <v xml:space="preserve">Việt Nam </v>
          </cell>
          <cell r="O270" t="str">
            <v>Long An</v>
          </cell>
          <cell r="P270" t="e">
            <v>#REF!</v>
          </cell>
          <cell r="Q270">
            <v>40773</v>
          </cell>
          <cell r="R270" t="str">
            <v>out</v>
          </cell>
          <cell r="S270">
            <v>0</v>
          </cell>
          <cell r="T270">
            <v>0</v>
          </cell>
          <cell r="U270" t="str">
            <v>công nhân</v>
          </cell>
          <cell r="V270" t="str">
            <v>chuyền 2</v>
          </cell>
          <cell r="W270" t="str">
            <v>C2</v>
          </cell>
          <cell r="X270">
            <v>0</v>
          </cell>
          <cell r="Y270">
            <v>0</v>
          </cell>
          <cell r="Z270">
            <v>0</v>
          </cell>
          <cell r="AA270">
            <v>40773</v>
          </cell>
          <cell r="AB270" t="str">
            <v>A261</v>
          </cell>
          <cell r="AE270" t="str">
            <v>A261</v>
          </cell>
          <cell r="AF270" t="str">
            <v>TRẦN HOÀI THANH</v>
          </cell>
        </row>
        <row r="271">
          <cell r="B271" t="str">
            <v>A262</v>
          </cell>
          <cell r="C271" t="str">
            <v>TRẦN MINH KHA</v>
          </cell>
          <cell r="D271" t="str">
            <v xml:space="preserve">Nam </v>
          </cell>
          <cell r="E271">
            <v>34225</v>
          </cell>
          <cell r="F271" t="str">
            <v>TPHCM</v>
          </cell>
          <cell r="G271" t="str">
            <v>024768043</v>
          </cell>
          <cell r="H271">
            <v>39361</v>
          </cell>
          <cell r="I271" t="str">
            <v>TPHCM</v>
          </cell>
          <cell r="J271" t="str">
            <v>12/12</v>
          </cell>
          <cell r="K271" t="str">
            <v>179 tổ 5 Ấp 2, Xã Long Thới, Huyện Nhà Bè</v>
          </cell>
          <cell r="L271" t="str">
            <v>TPHCM</v>
          </cell>
          <cell r="M271" t="str">
            <v>Kinh</v>
          </cell>
          <cell r="N271" t="str">
            <v xml:space="preserve">Việt Nam </v>
          </cell>
          <cell r="O271" t="str">
            <v>TPHCM</v>
          </cell>
          <cell r="P271" t="e">
            <v>#REF!</v>
          </cell>
          <cell r="Q271">
            <v>40773</v>
          </cell>
          <cell r="R271" t="str">
            <v>out</v>
          </cell>
          <cell r="S271">
            <v>0</v>
          </cell>
          <cell r="T271">
            <v>0</v>
          </cell>
          <cell r="U271" t="str">
            <v>công nhân</v>
          </cell>
          <cell r="V271" t="str">
            <v>Chuyền 1</v>
          </cell>
          <cell r="W271" t="str">
            <v>C1</v>
          </cell>
          <cell r="X271">
            <v>0</v>
          </cell>
          <cell r="Y271">
            <v>0</v>
          </cell>
          <cell r="Z271">
            <v>0</v>
          </cell>
          <cell r="AA271">
            <v>40773</v>
          </cell>
          <cell r="AB271" t="str">
            <v>A262</v>
          </cell>
          <cell r="AE271" t="str">
            <v>A262</v>
          </cell>
          <cell r="AF271" t="str">
            <v>TRẦN MINH KHA</v>
          </cell>
        </row>
        <row r="272">
          <cell r="B272" t="str">
            <v>A263</v>
          </cell>
          <cell r="C272" t="str">
            <v>NGUYỄN THỊ TÂM</v>
          </cell>
          <cell r="D272" t="str">
            <v>Nữ</v>
          </cell>
          <cell r="E272">
            <v>31759</v>
          </cell>
          <cell r="F272" t="str">
            <v>Daklak</v>
          </cell>
          <cell r="G272" t="str">
            <v>241001407</v>
          </cell>
          <cell r="H272">
            <v>38400</v>
          </cell>
          <cell r="I272" t="str">
            <v>Daklak</v>
          </cell>
          <cell r="J272" t="str">
            <v>12/12</v>
          </cell>
          <cell r="K272" t="str">
            <v>Buôn Trấp, Krông Ana, Đắk Lắk</v>
          </cell>
          <cell r="L272" t="str">
            <v>Daklak</v>
          </cell>
          <cell r="M272" t="str">
            <v>Kinh</v>
          </cell>
          <cell r="N272" t="str">
            <v xml:space="preserve">Việt Nam </v>
          </cell>
          <cell r="O272" t="str">
            <v>Thừa Thiên-Huế</v>
          </cell>
          <cell r="P272" t="e">
            <v>#REF!</v>
          </cell>
          <cell r="Q272">
            <v>40782</v>
          </cell>
          <cell r="R272">
            <v>0</v>
          </cell>
          <cell r="S272">
            <v>0</v>
          </cell>
          <cell r="T272">
            <v>0</v>
          </cell>
          <cell r="U272" t="str">
            <v>công nhân</v>
          </cell>
          <cell r="V272" t="str">
            <v>Chuyền 3</v>
          </cell>
          <cell r="W272" t="str">
            <v>C3</v>
          </cell>
          <cell r="X272">
            <v>0</v>
          </cell>
          <cell r="Y272">
            <v>0</v>
          </cell>
          <cell r="Z272">
            <v>0</v>
          </cell>
          <cell r="AA272">
            <v>40782</v>
          </cell>
          <cell r="AB272" t="str">
            <v>A263</v>
          </cell>
          <cell r="AE272" t="str">
            <v>A263</v>
          </cell>
          <cell r="AF272" t="str">
            <v>NGUYỄN THỊ TÂM</v>
          </cell>
        </row>
        <row r="273">
          <cell r="B273" t="str">
            <v>A264</v>
          </cell>
          <cell r="C273" t="str">
            <v>PHẠM THÀNH LỘC</v>
          </cell>
          <cell r="D273" t="str">
            <v xml:space="preserve">Nam </v>
          </cell>
          <cell r="E273">
            <v>26943</v>
          </cell>
          <cell r="F273" t="str">
            <v>TPHCM</v>
          </cell>
          <cell r="G273" t="str">
            <v>022824915</v>
          </cell>
          <cell r="H273">
            <v>36985</v>
          </cell>
          <cell r="I273" t="str">
            <v>TPHCM</v>
          </cell>
          <cell r="J273" t="str">
            <v>Đại học</v>
          </cell>
          <cell r="K273" t="str">
            <v>246/38 Hòa Hưng, P13, Q10</v>
          </cell>
          <cell r="L273" t="str">
            <v>TPHCM</v>
          </cell>
          <cell r="M273" t="str">
            <v>Kinh</v>
          </cell>
          <cell r="N273" t="str">
            <v xml:space="preserve">Việt Nam </v>
          </cell>
          <cell r="O273" t="str">
            <v>Long An</v>
          </cell>
          <cell r="P273" t="e">
            <v>#REF!</v>
          </cell>
          <cell r="Q273">
            <v>40812</v>
          </cell>
          <cell r="R273">
            <v>0</v>
          </cell>
          <cell r="S273" t="str">
            <v>Cử nhân quản trị kinh doanh</v>
          </cell>
          <cell r="T273" t="str">
            <v>Quản trị sản xuất, QT arketing</v>
          </cell>
          <cell r="U273" t="str">
            <v>Quản đốc</v>
          </cell>
          <cell r="V273" t="str">
            <v>Quản lý</v>
          </cell>
          <cell r="W273" t="str">
            <v>QL</v>
          </cell>
          <cell r="X273" t="str">
            <v>0906788169</v>
          </cell>
          <cell r="Y273">
            <v>0</v>
          </cell>
          <cell r="Z273">
            <v>0</v>
          </cell>
          <cell r="AA273">
            <v>40812</v>
          </cell>
          <cell r="AB273" t="str">
            <v>A264</v>
          </cell>
          <cell r="AE273" t="str">
            <v>A264</v>
          </cell>
          <cell r="AF273" t="str">
            <v>PHẠM THÀNH LỘC</v>
          </cell>
        </row>
        <row r="274">
          <cell r="B274" t="str">
            <v>A265</v>
          </cell>
          <cell r="C274" t="str">
            <v>VÕ CHÍ DŨNG</v>
          </cell>
          <cell r="D274" t="str">
            <v xml:space="preserve">Nam </v>
          </cell>
          <cell r="E274">
            <v>30843</v>
          </cell>
          <cell r="F274" t="str">
            <v>Quảng Nam</v>
          </cell>
          <cell r="G274" t="str">
            <v>205132711</v>
          </cell>
          <cell r="H274">
            <v>40582</v>
          </cell>
          <cell r="I274" t="str">
            <v>Quảng Nam</v>
          </cell>
          <cell r="J274" t="str">
            <v>Đại học</v>
          </cell>
          <cell r="K274" t="str">
            <v>Tam Lãnh, Phú Ninh, Quảng Nam</v>
          </cell>
          <cell r="L274" t="str">
            <v>Quảng Nam</v>
          </cell>
          <cell r="M274" t="str">
            <v>Kinh</v>
          </cell>
          <cell r="N274" t="str">
            <v xml:space="preserve">Việt Nam </v>
          </cell>
          <cell r="O274" t="str">
            <v xml:space="preserve">Quảng Nam </v>
          </cell>
          <cell r="P274" t="e">
            <v>#REF!</v>
          </cell>
          <cell r="Q274">
            <v>40812</v>
          </cell>
          <cell r="R274">
            <v>0</v>
          </cell>
          <cell r="S274">
            <v>0</v>
          </cell>
          <cell r="T274" t="str">
            <v>Kỹ Sư Cơ Khí</v>
          </cell>
          <cell r="U274" t="str">
            <v>Quản đốc</v>
          </cell>
          <cell r="V274" t="str">
            <v>Ép Nhựa</v>
          </cell>
          <cell r="W274" t="str">
            <v>EN</v>
          </cell>
          <cell r="X274" t="str">
            <v>01686576259</v>
          </cell>
          <cell r="Y274">
            <v>0</v>
          </cell>
          <cell r="Z274">
            <v>0</v>
          </cell>
          <cell r="AA274">
            <v>40812</v>
          </cell>
          <cell r="AB274" t="str">
            <v>A265</v>
          </cell>
          <cell r="AE274" t="str">
            <v>A265</v>
          </cell>
          <cell r="AF274" t="str">
            <v>VÕ CHÍ DŨNG</v>
          </cell>
        </row>
        <row r="275">
          <cell r="B275" t="str">
            <v>A266</v>
          </cell>
          <cell r="C275" t="str">
            <v>ĐOÀN THỊ PHƯƠNG</v>
          </cell>
          <cell r="D275" t="str">
            <v>Nữ</v>
          </cell>
          <cell r="E275">
            <v>32368</v>
          </cell>
          <cell r="F275" t="str">
            <v xml:space="preserve">Lâm Đồng </v>
          </cell>
          <cell r="G275" t="str">
            <v>250621982</v>
          </cell>
          <cell r="H275">
            <v>37239</v>
          </cell>
          <cell r="I275" t="str">
            <v>Lâm Đồng</v>
          </cell>
          <cell r="J275" t="str">
            <v>Đại học</v>
          </cell>
          <cell r="K275" t="str">
            <v>Thôn 3, Đambri, Bảo Lộc, Lâm Đồng</v>
          </cell>
          <cell r="L275" t="str">
            <v>Bảo Lộc- Lâm Đồng</v>
          </cell>
          <cell r="M275" t="str">
            <v>Kinh</v>
          </cell>
          <cell r="N275" t="str">
            <v xml:space="preserve">Việt Nam </v>
          </cell>
          <cell r="O275" t="str">
            <v>Bảo Lộc-Lâm Đồng</v>
          </cell>
          <cell r="P275" t="e">
            <v>#REF!</v>
          </cell>
          <cell r="Q275">
            <v>40826</v>
          </cell>
          <cell r="R275" t="str">
            <v>out</v>
          </cell>
          <cell r="S275">
            <v>0</v>
          </cell>
          <cell r="T275" t="str">
            <v>Khoa học môi trường</v>
          </cell>
          <cell r="U275" t="str">
            <v>Nhân viên hóa nghiệm</v>
          </cell>
          <cell r="V275" t="str">
            <v>Phòng thí nghiệm</v>
          </cell>
          <cell r="W275" t="str">
            <v>TN</v>
          </cell>
          <cell r="X275" t="str">
            <v>01663328680</v>
          </cell>
          <cell r="Y275">
            <v>0</v>
          </cell>
          <cell r="Z275">
            <v>0</v>
          </cell>
          <cell r="AA275">
            <v>40826</v>
          </cell>
          <cell r="AB275" t="str">
            <v>A266</v>
          </cell>
          <cell r="AE275" t="str">
            <v>A266</v>
          </cell>
          <cell r="AF275" t="str">
            <v>ĐOÀN THỊ PHƯƠNG</v>
          </cell>
        </row>
        <row r="276">
          <cell r="B276" t="str">
            <v>A267</v>
          </cell>
          <cell r="C276" t="str">
            <v>HOÀNG THỊ PHƯƠNG</v>
          </cell>
          <cell r="D276" t="str">
            <v xml:space="preserve">Nữ </v>
          </cell>
          <cell r="E276">
            <v>31176</v>
          </cell>
          <cell r="F276" t="str">
            <v xml:space="preserve">Quảng Trị </v>
          </cell>
          <cell r="G276" t="str">
            <v>197137340</v>
          </cell>
          <cell r="H276">
            <v>38384</v>
          </cell>
          <cell r="I276" t="str">
            <v xml:space="preserve">Quảng Trị </v>
          </cell>
          <cell r="J276" t="str">
            <v>12/12</v>
          </cell>
          <cell r="K276" t="str">
            <v>Vĩnh Trung, Vĩnh Linh, Quảng Trị</v>
          </cell>
          <cell r="L276" t="str">
            <v>Quảng Trị</v>
          </cell>
          <cell r="M276" t="str">
            <v>Kinh</v>
          </cell>
          <cell r="N276" t="str">
            <v xml:space="preserve">Việt Nam </v>
          </cell>
          <cell r="O276" t="str">
            <v xml:space="preserve">Quảng Trị </v>
          </cell>
          <cell r="P276" t="e">
            <v>#REF!</v>
          </cell>
          <cell r="Q276">
            <v>40840</v>
          </cell>
          <cell r="R276" t="str">
            <v>TS</v>
          </cell>
          <cell r="S276">
            <v>0</v>
          </cell>
          <cell r="T276">
            <v>0</v>
          </cell>
          <cell r="U276" t="str">
            <v>công nhân</v>
          </cell>
          <cell r="V276" t="str">
            <v>QC</v>
          </cell>
          <cell r="W276" t="str">
            <v>QC</v>
          </cell>
          <cell r="X276" t="str">
            <v>0167.4379986</v>
          </cell>
          <cell r="Y276">
            <v>0</v>
          </cell>
          <cell r="Z276">
            <v>0</v>
          </cell>
          <cell r="AA276">
            <v>40840</v>
          </cell>
          <cell r="AB276" t="str">
            <v>A267</v>
          </cell>
          <cell r="AE276" t="str">
            <v>A267</v>
          </cell>
          <cell r="AF276" t="str">
            <v>HOÀNG THỊ PHƯƠNG</v>
          </cell>
        </row>
        <row r="277">
          <cell r="B277" t="str">
            <v>A268</v>
          </cell>
          <cell r="C277" t="str">
            <v>NGÔ NGỌC SANG</v>
          </cell>
          <cell r="D277" t="str">
            <v xml:space="preserve">Nam </v>
          </cell>
          <cell r="E277">
            <v>34031</v>
          </cell>
          <cell r="F277" t="str">
            <v>Long An</v>
          </cell>
          <cell r="G277" t="str">
            <v>301498915</v>
          </cell>
          <cell r="H277">
            <v>40036</v>
          </cell>
          <cell r="I277" t="str">
            <v>Long An</v>
          </cell>
          <cell r="J277" t="str">
            <v>8/12</v>
          </cell>
          <cell r="K277" t="str">
            <v>Ấp 4, Long Hậu, Cần Giuộc, Long An</v>
          </cell>
          <cell r="L277" t="str">
            <v>Long An</v>
          </cell>
          <cell r="M277" t="str">
            <v>Kinh</v>
          </cell>
          <cell r="N277" t="str">
            <v xml:space="preserve">Việt Nam </v>
          </cell>
          <cell r="O277" t="str">
            <v>Long An</v>
          </cell>
          <cell r="P277" t="e">
            <v>#REF!</v>
          </cell>
          <cell r="Q277">
            <v>40834</v>
          </cell>
          <cell r="R277" t="str">
            <v>out</v>
          </cell>
          <cell r="S277">
            <v>0</v>
          </cell>
          <cell r="T277">
            <v>0</v>
          </cell>
          <cell r="U277" t="str">
            <v>công nhân</v>
          </cell>
          <cell r="V277" t="str">
            <v>Chuyền 3</v>
          </cell>
          <cell r="W277" t="str">
            <v>C3</v>
          </cell>
          <cell r="X277">
            <v>0</v>
          </cell>
          <cell r="Y277">
            <v>0</v>
          </cell>
          <cell r="Z277">
            <v>0</v>
          </cell>
          <cell r="AA277">
            <v>40834</v>
          </cell>
          <cell r="AB277" t="str">
            <v>A268</v>
          </cell>
          <cell r="AE277" t="str">
            <v>A268</v>
          </cell>
          <cell r="AF277" t="str">
            <v>NGÔ NGỌC SANG</v>
          </cell>
        </row>
        <row r="278">
          <cell r="B278" t="str">
            <v>A269</v>
          </cell>
          <cell r="C278" t="str">
            <v>NGUYỄN TRỌNG PHÚ</v>
          </cell>
          <cell r="D278" t="str">
            <v xml:space="preserve">Nam </v>
          </cell>
          <cell r="E278">
            <v>32627</v>
          </cell>
          <cell r="F278" t="str">
            <v>Bến Tre</v>
          </cell>
          <cell r="G278" t="str">
            <v>321322200</v>
          </cell>
          <cell r="H278">
            <v>38220</v>
          </cell>
          <cell r="I278" t="str">
            <v>Bến Tre</v>
          </cell>
          <cell r="J278" t="str">
            <v>Cao Đẳng</v>
          </cell>
          <cell r="K278" t="str">
            <v>X. Tiên Long, H. Châu Thành,Bến Tre</v>
          </cell>
          <cell r="L278" t="str">
            <v>Bến Tre</v>
          </cell>
          <cell r="M278" t="str">
            <v>Kinh</v>
          </cell>
          <cell r="N278" t="str">
            <v xml:space="preserve">Việt Nam </v>
          </cell>
          <cell r="O278" t="str">
            <v>Bến Tre</v>
          </cell>
          <cell r="P278" t="e">
            <v>#REF!</v>
          </cell>
          <cell r="Q278">
            <v>40840</v>
          </cell>
          <cell r="R278">
            <v>0</v>
          </cell>
          <cell r="S278">
            <v>0</v>
          </cell>
          <cell r="T278">
            <v>0</v>
          </cell>
          <cell r="U278" t="str">
            <v>công nhân</v>
          </cell>
          <cell r="V278" t="str">
            <v>Ép Nhựa</v>
          </cell>
          <cell r="W278" t="str">
            <v>EN</v>
          </cell>
          <cell r="X278">
            <v>0</v>
          </cell>
          <cell r="Y278">
            <v>0</v>
          </cell>
          <cell r="Z278">
            <v>0</v>
          </cell>
          <cell r="AA278">
            <v>40840</v>
          </cell>
          <cell r="AB278" t="str">
            <v>A269</v>
          </cell>
          <cell r="AE278" t="str">
            <v>A269</v>
          </cell>
          <cell r="AF278" t="str">
            <v>NGUYỄN TRỌNG PHÚ</v>
          </cell>
        </row>
        <row r="279">
          <cell r="B279" t="str">
            <v>A270</v>
          </cell>
          <cell r="C279" t="str">
            <v>NGUYỄN VÕ PHƯƠNG QUÂN</v>
          </cell>
          <cell r="D279" t="str">
            <v xml:space="preserve">Nam </v>
          </cell>
          <cell r="E279">
            <v>32437</v>
          </cell>
          <cell r="F279" t="str">
            <v>Vĩnh Long</v>
          </cell>
          <cell r="G279" t="str">
            <v>331525861</v>
          </cell>
          <cell r="H279">
            <v>40606</v>
          </cell>
          <cell r="I279" t="str">
            <v>Vĩnh Long</v>
          </cell>
          <cell r="J279" t="str">
            <v>Đại học</v>
          </cell>
          <cell r="K279" t="str">
            <v>Ấp Biình Phú, Xã Loan Mỹ, Huyện Tam Bình, Tĩnh Vĩnh Long</v>
          </cell>
          <cell r="L279" t="str">
            <v>Vĩnh Long</v>
          </cell>
          <cell r="M279" t="str">
            <v>Kinh</v>
          </cell>
          <cell r="N279" t="str">
            <v xml:space="preserve">Việt Nam </v>
          </cell>
          <cell r="O279" t="str">
            <v>Vĩnh Long</v>
          </cell>
          <cell r="P279" t="e">
            <v>#REF!</v>
          </cell>
          <cell r="Q279">
            <v>40843</v>
          </cell>
          <cell r="R279" t="str">
            <v>out</v>
          </cell>
          <cell r="S279">
            <v>0</v>
          </cell>
          <cell r="T279" t="str">
            <v>Cơ khí chế tạo máy</v>
          </cell>
          <cell r="U279" t="str">
            <v xml:space="preserve">nhân viên kỹ thuật </v>
          </cell>
          <cell r="V279" t="str">
            <v>Ép Nhựa</v>
          </cell>
          <cell r="W279" t="str">
            <v>EN</v>
          </cell>
          <cell r="X279">
            <v>0</v>
          </cell>
          <cell r="Y279">
            <v>0</v>
          </cell>
          <cell r="Z279">
            <v>0</v>
          </cell>
          <cell r="AA279">
            <v>40843</v>
          </cell>
          <cell r="AB279" t="str">
            <v>A270</v>
          </cell>
          <cell r="AE279" t="str">
            <v>A270</v>
          </cell>
          <cell r="AF279" t="str">
            <v>NGUYỄN VÕ PHƯƠNG QUÂN</v>
          </cell>
        </row>
        <row r="280">
          <cell r="B280" t="str">
            <v>A271</v>
          </cell>
          <cell r="C280" t="str">
            <v>NGUYỄN CÔNG KHOA</v>
          </cell>
          <cell r="D280" t="str">
            <v xml:space="preserve">Nam </v>
          </cell>
          <cell r="E280">
            <v>32523</v>
          </cell>
          <cell r="F280" t="str">
            <v>Long An</v>
          </cell>
          <cell r="G280" t="str">
            <v>301288177</v>
          </cell>
          <cell r="H280">
            <v>40724</v>
          </cell>
          <cell r="I280" t="str">
            <v>Long An</v>
          </cell>
          <cell r="J280" t="str">
            <v>9/12</v>
          </cell>
          <cell r="K280" t="str">
            <v>Ấp Thạnh Trung, Phước Vĩnh Đông, Cần Giuộc, Long An</v>
          </cell>
          <cell r="L280" t="str">
            <v>Long An</v>
          </cell>
          <cell r="M280" t="str">
            <v>Kinh</v>
          </cell>
          <cell r="N280" t="str">
            <v xml:space="preserve">Việt Nam </v>
          </cell>
          <cell r="O280" t="str">
            <v>Long An</v>
          </cell>
          <cell r="P280" t="e">
            <v>#REF!</v>
          </cell>
          <cell r="Q280">
            <v>40829</v>
          </cell>
          <cell r="R280" t="str">
            <v>out</v>
          </cell>
          <cell r="S280">
            <v>0</v>
          </cell>
          <cell r="T280">
            <v>0</v>
          </cell>
          <cell r="U280" t="str">
            <v>công nhân</v>
          </cell>
          <cell r="V280" t="str">
            <v>Ép Nhựa</v>
          </cell>
          <cell r="W280" t="str">
            <v>EN</v>
          </cell>
          <cell r="X280">
            <v>0</v>
          </cell>
          <cell r="Y280">
            <v>0</v>
          </cell>
          <cell r="Z280">
            <v>0</v>
          </cell>
          <cell r="AA280">
            <v>40829</v>
          </cell>
          <cell r="AB280" t="str">
            <v>A271</v>
          </cell>
          <cell r="AE280" t="str">
            <v>A271</v>
          </cell>
          <cell r="AF280" t="str">
            <v>NGUYỄN CÔNG KHOA</v>
          </cell>
        </row>
        <row r="281">
          <cell r="B281" t="str">
            <v>A272</v>
          </cell>
          <cell r="C281" t="str">
            <v>VÕ MINH VÂN</v>
          </cell>
          <cell r="D281" t="str">
            <v xml:space="preserve">Nam </v>
          </cell>
          <cell r="E281" t="str">
            <v>1990</v>
          </cell>
          <cell r="F281" t="str">
            <v>Long An</v>
          </cell>
          <cell r="G281" t="str">
            <v>301356171</v>
          </cell>
          <cell r="H281">
            <v>38657</v>
          </cell>
          <cell r="I281" t="str">
            <v>Long An</v>
          </cell>
          <cell r="J281" t="str">
            <v>12/12</v>
          </cell>
          <cell r="K281" t="str">
            <v>Ấp Thạnh Trung, Phước Vĩnh Đông, Cần Giuộc, Long An</v>
          </cell>
          <cell r="L281" t="str">
            <v>Long An</v>
          </cell>
          <cell r="M281" t="str">
            <v>Kinh</v>
          </cell>
          <cell r="N281" t="str">
            <v xml:space="preserve">Việt Nam </v>
          </cell>
          <cell r="O281" t="str">
            <v>Long An</v>
          </cell>
          <cell r="P281" t="e">
            <v>#REF!</v>
          </cell>
          <cell r="Q281">
            <v>40829</v>
          </cell>
          <cell r="R281">
            <v>0</v>
          </cell>
          <cell r="S281">
            <v>0</v>
          </cell>
          <cell r="T281">
            <v>0</v>
          </cell>
          <cell r="U281" t="str">
            <v>công nhân</v>
          </cell>
          <cell r="V281" t="str">
            <v>Ép Nhựa</v>
          </cell>
          <cell r="W281" t="str">
            <v>EN</v>
          </cell>
          <cell r="X281">
            <v>0</v>
          </cell>
          <cell r="Y281">
            <v>0</v>
          </cell>
          <cell r="Z281">
            <v>0</v>
          </cell>
          <cell r="AA281">
            <v>40829</v>
          </cell>
          <cell r="AB281" t="str">
            <v>A272</v>
          </cell>
          <cell r="AE281" t="str">
            <v>A272</v>
          </cell>
          <cell r="AF281" t="str">
            <v>VÕ MINH VÂN</v>
          </cell>
        </row>
        <row r="282">
          <cell r="B282" t="str">
            <v>A273</v>
          </cell>
          <cell r="C282" t="str">
            <v>CAO TRÍ TÀI</v>
          </cell>
          <cell r="D282" t="str">
            <v xml:space="preserve">Nam </v>
          </cell>
          <cell r="E282">
            <v>32913</v>
          </cell>
          <cell r="F282" t="str">
            <v>Long An</v>
          </cell>
          <cell r="G282" t="str">
            <v>301353463</v>
          </cell>
          <cell r="H282">
            <v>38651</v>
          </cell>
          <cell r="I282" t="str">
            <v>Long An</v>
          </cell>
          <cell r="J282" t="str">
            <v>11/12</v>
          </cell>
          <cell r="K282" t="str">
            <v>Phước Thới, Phước Lại, Cần Giuộc, Long An</v>
          </cell>
          <cell r="L282" t="str">
            <v>Long An</v>
          </cell>
          <cell r="M282" t="str">
            <v>Kinh</v>
          </cell>
          <cell r="N282" t="str">
            <v xml:space="preserve">Việt Nam </v>
          </cell>
          <cell r="O282" t="str">
            <v>Long An</v>
          </cell>
          <cell r="P282" t="e">
            <v>#REF!</v>
          </cell>
          <cell r="Q282">
            <v>40854</v>
          </cell>
          <cell r="R282" t="str">
            <v>out</v>
          </cell>
          <cell r="S282">
            <v>0</v>
          </cell>
          <cell r="T282">
            <v>0</v>
          </cell>
          <cell r="U282" t="str">
            <v>công nhân</v>
          </cell>
          <cell r="V282" t="str">
            <v>Kho</v>
          </cell>
          <cell r="W282" t="str">
            <v>Kho</v>
          </cell>
          <cell r="X282">
            <v>0</v>
          </cell>
          <cell r="Y282">
            <v>0</v>
          </cell>
          <cell r="Z282">
            <v>0</v>
          </cell>
          <cell r="AA282">
            <v>40854</v>
          </cell>
          <cell r="AB282" t="str">
            <v>A273</v>
          </cell>
          <cell r="AE282" t="str">
            <v>A273</v>
          </cell>
          <cell r="AF282" t="str">
            <v>CAO TRÍ TÀI</v>
          </cell>
        </row>
        <row r="283">
          <cell r="B283" t="str">
            <v>A274</v>
          </cell>
          <cell r="C283" t="str">
            <v>VÕ VĂN PHƯƠNG</v>
          </cell>
          <cell r="D283" t="str">
            <v xml:space="preserve">Nam </v>
          </cell>
          <cell r="E283">
            <v>31306</v>
          </cell>
          <cell r="F283" t="str">
            <v>An Giang</v>
          </cell>
          <cell r="G283" t="str">
            <v>351706864</v>
          </cell>
          <cell r="H283">
            <v>40294</v>
          </cell>
          <cell r="I283" t="str">
            <v>An Giang</v>
          </cell>
          <cell r="J283" t="str">
            <v>Đại học</v>
          </cell>
          <cell r="K283" t="str">
            <v>Ấp Vĩnh Lộc, Huyện An Phú, Tỉnh An Giang</v>
          </cell>
          <cell r="L283" t="str">
            <v>An Giang</v>
          </cell>
          <cell r="M283" t="str">
            <v xml:space="preserve">Kinh </v>
          </cell>
          <cell r="N283" t="str">
            <v xml:space="preserve">Việt Nam </v>
          </cell>
          <cell r="O283" t="str">
            <v>An Giang</v>
          </cell>
          <cell r="P283" t="e">
            <v>#REF!</v>
          </cell>
          <cell r="Q283">
            <v>40854</v>
          </cell>
          <cell r="R283">
            <v>0</v>
          </cell>
          <cell r="S283">
            <v>0</v>
          </cell>
          <cell r="T283" t="str">
            <v>Kỹ Sư Cơ Khí</v>
          </cell>
          <cell r="U283" t="str">
            <v xml:space="preserve">nhân viên kỹ thuật </v>
          </cell>
          <cell r="V283" t="str">
            <v>Ép Nhựa</v>
          </cell>
          <cell r="W283" t="str">
            <v>EN</v>
          </cell>
          <cell r="X283">
            <v>0</v>
          </cell>
          <cell r="Y283">
            <v>0</v>
          </cell>
          <cell r="Z283">
            <v>0</v>
          </cell>
          <cell r="AA283">
            <v>40854</v>
          </cell>
          <cell r="AB283" t="str">
            <v>A274</v>
          </cell>
          <cell r="AE283" t="str">
            <v>A274</v>
          </cell>
          <cell r="AF283" t="str">
            <v>VÕ VĂN PHƯƠNG</v>
          </cell>
        </row>
        <row r="284">
          <cell r="B284" t="str">
            <v>A275</v>
          </cell>
          <cell r="C284" t="str">
            <v>ĐẶNG VĂN VUI</v>
          </cell>
          <cell r="D284" t="str">
            <v xml:space="preserve">Nam </v>
          </cell>
          <cell r="E284">
            <v>33638</v>
          </cell>
          <cell r="F284" t="str">
            <v>TPHCM</v>
          </cell>
          <cell r="G284" t="str">
            <v>024536382</v>
          </cell>
          <cell r="H284">
            <v>40345</v>
          </cell>
          <cell r="I284" t="str">
            <v>TPHCM</v>
          </cell>
          <cell r="J284" t="str">
            <v>8/12</v>
          </cell>
          <cell r="K284" t="str">
            <v>297/2/1 Ấp 1, Xã Phú Xuân H. NHà Bè</v>
          </cell>
          <cell r="L284" t="str">
            <v>TPHCM</v>
          </cell>
          <cell r="M284" t="str">
            <v>Linh</v>
          </cell>
          <cell r="N284" t="str">
            <v xml:space="preserve">Việt Nam </v>
          </cell>
          <cell r="O284" t="str">
            <v>TPHCM</v>
          </cell>
          <cell r="P284" t="e">
            <v>#REF!</v>
          </cell>
          <cell r="Q284">
            <v>40947</v>
          </cell>
          <cell r="R284" t="str">
            <v>out</v>
          </cell>
          <cell r="S284">
            <v>0</v>
          </cell>
          <cell r="T284">
            <v>0</v>
          </cell>
          <cell r="U284" t="str">
            <v>công nhân</v>
          </cell>
          <cell r="V284" t="str">
            <v>Ép Nhựa</v>
          </cell>
          <cell r="W284" t="str">
            <v>EN</v>
          </cell>
          <cell r="X284">
            <v>0</v>
          </cell>
          <cell r="Y284">
            <v>0</v>
          </cell>
          <cell r="Z284">
            <v>0</v>
          </cell>
          <cell r="AA284">
            <v>40947</v>
          </cell>
          <cell r="AB284" t="str">
            <v>A275</v>
          </cell>
          <cell r="AE284" t="str">
            <v>A275</v>
          </cell>
          <cell r="AF284" t="str">
            <v>ĐẶNG VĂN VUI</v>
          </cell>
        </row>
        <row r="285">
          <cell r="B285" t="str">
            <v>A276</v>
          </cell>
          <cell r="C285" t="str">
            <v>TRẦN THỊ THÚY AN</v>
          </cell>
          <cell r="D285" t="str">
            <v>Nữ</v>
          </cell>
          <cell r="E285">
            <v>32140</v>
          </cell>
          <cell r="F285" t="str">
            <v>Bến Tre</v>
          </cell>
          <cell r="G285" t="str">
            <v>321253186</v>
          </cell>
          <cell r="H285">
            <v>37539</v>
          </cell>
          <cell r="I285" t="str">
            <v>Bến Tre</v>
          </cell>
          <cell r="J285" t="str">
            <v>12/12</v>
          </cell>
          <cell r="K285" t="str">
            <v>Xã Hưng Nhượng, Huyện Giồng Trôm, Tỉnh Bến Tre</v>
          </cell>
          <cell r="L285" t="str">
            <v>Bến Tre</v>
          </cell>
          <cell r="M285" t="str">
            <v>Kinh</v>
          </cell>
          <cell r="N285" t="str">
            <v xml:space="preserve">Việt Nam </v>
          </cell>
          <cell r="O285" t="str">
            <v>Bến Tre</v>
          </cell>
          <cell r="P285" t="e">
            <v>#REF!</v>
          </cell>
          <cell r="Q285">
            <v>40949</v>
          </cell>
          <cell r="R285" t="str">
            <v>out</v>
          </cell>
          <cell r="S285">
            <v>0</v>
          </cell>
          <cell r="T285">
            <v>0</v>
          </cell>
          <cell r="U285" t="str">
            <v>công nhân</v>
          </cell>
          <cell r="V285" t="str">
            <v>Chuyền 3</v>
          </cell>
          <cell r="W285" t="str">
            <v>C3</v>
          </cell>
          <cell r="X285">
            <v>0</v>
          </cell>
          <cell r="Y285">
            <v>0</v>
          </cell>
          <cell r="Z285">
            <v>0</v>
          </cell>
          <cell r="AA285">
            <v>40949</v>
          </cell>
          <cell r="AB285" t="str">
            <v>A276</v>
          </cell>
          <cell r="AE285" t="str">
            <v>A276</v>
          </cell>
          <cell r="AF285" t="str">
            <v>TRẦN THỊ THÚY AN</v>
          </cell>
        </row>
        <row r="286">
          <cell r="B286" t="str">
            <v>A277</v>
          </cell>
          <cell r="C286" t="str">
            <v>PHƯƠNG KIM TIỀN</v>
          </cell>
          <cell r="D286" t="str">
            <v xml:space="preserve">Nam </v>
          </cell>
          <cell r="E286">
            <v>30165</v>
          </cell>
          <cell r="F286" t="str">
            <v>Long An</v>
          </cell>
          <cell r="G286" t="str">
            <v>301042434</v>
          </cell>
          <cell r="H286">
            <v>39073</v>
          </cell>
          <cell r="I286" t="str">
            <v>Long An</v>
          </cell>
          <cell r="J286" t="str">
            <v>8/12</v>
          </cell>
          <cell r="K286" t="str">
            <v>Xã Long Hậu, Cần Giuộc, Long An</v>
          </cell>
          <cell r="L286" t="str">
            <v>Long An</v>
          </cell>
          <cell r="M286" t="str">
            <v>Kinh</v>
          </cell>
          <cell r="N286" t="str">
            <v xml:space="preserve">Việt Nam </v>
          </cell>
          <cell r="O286" t="str">
            <v>Long An</v>
          </cell>
          <cell r="P286" t="e">
            <v>#REF!</v>
          </cell>
          <cell r="Q286">
            <v>40952</v>
          </cell>
          <cell r="R286" t="str">
            <v>out</v>
          </cell>
          <cell r="S286">
            <v>0</v>
          </cell>
          <cell r="T286">
            <v>0</v>
          </cell>
          <cell r="U286" t="str">
            <v>công nhân</v>
          </cell>
          <cell r="V286" t="str">
            <v>Chuyền 3</v>
          </cell>
          <cell r="W286" t="str">
            <v>C3</v>
          </cell>
          <cell r="X286">
            <v>0</v>
          </cell>
          <cell r="Y286">
            <v>0</v>
          </cell>
          <cell r="Z286">
            <v>0</v>
          </cell>
          <cell r="AA286">
            <v>40952</v>
          </cell>
          <cell r="AB286" t="str">
            <v>A277</v>
          </cell>
          <cell r="AE286" t="str">
            <v>A277</v>
          </cell>
          <cell r="AF286" t="str">
            <v>PHƯƠNG KIM TIỀN</v>
          </cell>
        </row>
        <row r="287">
          <cell r="B287" t="str">
            <v>A278</v>
          </cell>
          <cell r="C287" t="str">
            <v>NGUYỄN VĂN HẬN</v>
          </cell>
          <cell r="D287" t="str">
            <v xml:space="preserve">Nam </v>
          </cell>
          <cell r="E287" t="str">
            <v>1991</v>
          </cell>
          <cell r="F287" t="str">
            <v xml:space="preserve">Sóc Trăng </v>
          </cell>
          <cell r="G287" t="str">
            <v>365926994</v>
          </cell>
          <cell r="H287">
            <v>40938</v>
          </cell>
          <cell r="I287" t="str">
            <v>sóc Trăng</v>
          </cell>
          <cell r="J287" t="str">
            <v>6/12</v>
          </cell>
          <cell r="K287" t="str">
            <v>Hòa Hưng, Hòa Tú 2, H. Mỹ Xuyên, Sóc Trăng</v>
          </cell>
          <cell r="L287" t="str">
            <v>Sóc Trăng</v>
          </cell>
          <cell r="M287" t="str">
            <v>Kinh</v>
          </cell>
          <cell r="N287" t="str">
            <v xml:space="preserve">Việt Nam </v>
          </cell>
          <cell r="O287" t="str">
            <v>Sóc Trăng</v>
          </cell>
          <cell r="P287" t="e">
            <v>#REF!</v>
          </cell>
          <cell r="Q287">
            <v>40954</v>
          </cell>
          <cell r="R287" t="str">
            <v>out</v>
          </cell>
          <cell r="S287">
            <v>0</v>
          </cell>
          <cell r="T287">
            <v>0</v>
          </cell>
          <cell r="U287" t="str">
            <v>công nhân</v>
          </cell>
          <cell r="V287" t="str">
            <v>Kho</v>
          </cell>
          <cell r="W287" t="str">
            <v>Kho</v>
          </cell>
          <cell r="X287">
            <v>0</v>
          </cell>
          <cell r="Y287">
            <v>0</v>
          </cell>
          <cell r="Z287">
            <v>0</v>
          </cell>
          <cell r="AA287">
            <v>40954</v>
          </cell>
          <cell r="AB287" t="str">
            <v>A278</v>
          </cell>
          <cell r="AE287" t="str">
            <v>A278</v>
          </cell>
          <cell r="AF287" t="str">
            <v>NGUYỄN VĂN HẬN</v>
          </cell>
        </row>
        <row r="288">
          <cell r="B288" t="str">
            <v>A279</v>
          </cell>
          <cell r="C288" t="str">
            <v>HUỲNH THỊ KIM THANH</v>
          </cell>
          <cell r="D288" t="str">
            <v>Nữ</v>
          </cell>
          <cell r="E288">
            <v>33187</v>
          </cell>
          <cell r="F288" t="str">
            <v>TPHCM</v>
          </cell>
          <cell r="G288" t="str">
            <v>024315667</v>
          </cell>
          <cell r="H288">
            <v>38581</v>
          </cell>
          <cell r="I288" t="str">
            <v>TPHCM</v>
          </cell>
          <cell r="J288" t="str">
            <v>12/12</v>
          </cell>
          <cell r="K288" t="str">
            <v>7/4 Ấp 2, Xã Phú Xuân, Hyuện Nhà Bè</v>
          </cell>
          <cell r="L288" t="str">
            <v>TPHCM</v>
          </cell>
          <cell r="M288" t="str">
            <v>Kinh</v>
          </cell>
          <cell r="N288" t="str">
            <v xml:space="preserve">Việt Nam </v>
          </cell>
          <cell r="O288" t="str">
            <v>TPHCM</v>
          </cell>
          <cell r="P288" t="e">
            <v>#REF!</v>
          </cell>
          <cell r="Q288">
            <v>40957</v>
          </cell>
          <cell r="R288" t="str">
            <v>out</v>
          </cell>
          <cell r="S288">
            <v>0</v>
          </cell>
          <cell r="T288">
            <v>0</v>
          </cell>
          <cell r="U288" t="str">
            <v>công nhân</v>
          </cell>
          <cell r="V288" t="str">
            <v>chuyền 2</v>
          </cell>
          <cell r="W288" t="str">
            <v>C2</v>
          </cell>
          <cell r="X288">
            <v>0</v>
          </cell>
          <cell r="Y288">
            <v>0</v>
          </cell>
          <cell r="Z288">
            <v>0</v>
          </cell>
          <cell r="AA288">
            <v>40957</v>
          </cell>
          <cell r="AB288" t="str">
            <v>A279</v>
          </cell>
          <cell r="AE288" t="str">
            <v>A279</v>
          </cell>
          <cell r="AF288" t="str">
            <v>HUỲNH THỊ KIM THANH</v>
          </cell>
        </row>
        <row r="289">
          <cell r="B289" t="str">
            <v>A280</v>
          </cell>
          <cell r="C289" t="str">
            <v>TRẦN TÂM</v>
          </cell>
          <cell r="D289" t="str">
            <v xml:space="preserve">Nam </v>
          </cell>
          <cell r="E289" t="str">
            <v>1985</v>
          </cell>
          <cell r="F289" t="str">
            <v>Đồng Tháp</v>
          </cell>
          <cell r="G289" t="str">
            <v>341257778</v>
          </cell>
          <cell r="H289">
            <v>37375</v>
          </cell>
          <cell r="I289" t="str">
            <v>Đồng Tháp</v>
          </cell>
          <cell r="J289" t="str">
            <v>7/12</v>
          </cell>
          <cell r="K289" t="str">
            <v>TT Cái Tàu Hạ, Châu Thành , Đồng Tháp</v>
          </cell>
          <cell r="L289" t="str">
            <v>Đồng Tháp</v>
          </cell>
          <cell r="M289" t="str">
            <v>Kinh</v>
          </cell>
          <cell r="N289" t="str">
            <v xml:space="preserve">Việt Nam </v>
          </cell>
          <cell r="O289" t="str">
            <v>Đồng Tháp</v>
          </cell>
          <cell r="P289" t="e">
            <v>#REF!</v>
          </cell>
          <cell r="Q289">
            <v>40957</v>
          </cell>
          <cell r="R289">
            <v>0</v>
          </cell>
          <cell r="S289">
            <v>0</v>
          </cell>
          <cell r="T289">
            <v>0</v>
          </cell>
          <cell r="U289" t="str">
            <v>công nhân</v>
          </cell>
          <cell r="V289" t="str">
            <v>Chuyền 1</v>
          </cell>
          <cell r="W289" t="str">
            <v>C1</v>
          </cell>
          <cell r="X289">
            <v>0</v>
          </cell>
          <cell r="Y289">
            <v>0</v>
          </cell>
          <cell r="Z289">
            <v>0</v>
          </cell>
          <cell r="AA289">
            <v>40957</v>
          </cell>
          <cell r="AB289" t="str">
            <v>A280</v>
          </cell>
          <cell r="AE289" t="str">
            <v>A280</v>
          </cell>
          <cell r="AF289" t="str">
            <v>TRẦN TÂM</v>
          </cell>
        </row>
        <row r="290">
          <cell r="B290" t="str">
            <v>A281</v>
          </cell>
          <cell r="C290" t="str">
            <v>NGUYỄN THỊ ÁNH TUYẾT</v>
          </cell>
          <cell r="D290" t="str">
            <v>Nữ</v>
          </cell>
          <cell r="E290">
            <v>31756</v>
          </cell>
          <cell r="F290" t="str">
            <v>Hà Tĩnh</v>
          </cell>
          <cell r="G290" t="str">
            <v>183539839</v>
          </cell>
          <cell r="H290">
            <v>38029</v>
          </cell>
          <cell r="I290" t="str">
            <v>Hà Tĩnh</v>
          </cell>
          <cell r="J290" t="str">
            <v>12/12</v>
          </cell>
          <cell r="K290" t="str">
            <v>Thạch Sơn, Thạch Hà, Hà Tĩnh</v>
          </cell>
          <cell r="L290" t="str">
            <v>Hà Tĩnh</v>
          </cell>
          <cell r="M290" t="str">
            <v>Kinh</v>
          </cell>
          <cell r="N290" t="str">
            <v xml:space="preserve">Việt Nam </v>
          </cell>
          <cell r="O290" t="str">
            <v>Hà Tĩnh</v>
          </cell>
          <cell r="P290" t="e">
            <v>#REF!</v>
          </cell>
          <cell r="Q290">
            <v>40970</v>
          </cell>
          <cell r="R290" t="str">
            <v>out</v>
          </cell>
          <cell r="S290">
            <v>0</v>
          </cell>
          <cell r="T290">
            <v>0</v>
          </cell>
          <cell r="U290" t="str">
            <v>công nhân</v>
          </cell>
          <cell r="V290" t="str">
            <v>QC</v>
          </cell>
          <cell r="W290" t="str">
            <v>QC</v>
          </cell>
          <cell r="X290">
            <v>0</v>
          </cell>
          <cell r="Y290">
            <v>0</v>
          </cell>
          <cell r="Z290">
            <v>0</v>
          </cell>
          <cell r="AA290">
            <v>40970</v>
          </cell>
          <cell r="AB290" t="str">
            <v>A281</v>
          </cell>
          <cell r="AE290" t="str">
            <v>A281</v>
          </cell>
          <cell r="AF290" t="str">
            <v>NGUYỄN THỊ ÁNH TUYẾT</v>
          </cell>
        </row>
        <row r="291">
          <cell r="B291" t="str">
            <v>A282</v>
          </cell>
          <cell r="C291" t="str">
            <v>NGUYỄN THỊ KIM PHƯƠNG</v>
          </cell>
          <cell r="D291" t="str">
            <v>Nữ</v>
          </cell>
          <cell r="E291">
            <v>33148</v>
          </cell>
          <cell r="F291" t="str">
            <v>TPHCM</v>
          </cell>
          <cell r="G291" t="str">
            <v>024314318</v>
          </cell>
          <cell r="H291">
            <v>38378</v>
          </cell>
          <cell r="I291" t="str">
            <v>TPHCM</v>
          </cell>
          <cell r="J291" t="str">
            <v>12/12</v>
          </cell>
          <cell r="K291" t="str">
            <v>10 Nguyễn Văn Tạo, Xã Long Thới, H. Nhà Bè</v>
          </cell>
          <cell r="L291" t="str">
            <v>TPHCM</v>
          </cell>
          <cell r="M291" t="str">
            <v>Kinh</v>
          </cell>
          <cell r="N291" t="str">
            <v xml:space="preserve">Việt Nam </v>
          </cell>
          <cell r="O291" t="str">
            <v>TPHCM</v>
          </cell>
          <cell r="P291" t="e">
            <v>#REF!</v>
          </cell>
          <cell r="Q291">
            <v>40970</v>
          </cell>
          <cell r="R291" t="str">
            <v>out</v>
          </cell>
          <cell r="S291">
            <v>0</v>
          </cell>
          <cell r="T291">
            <v>0</v>
          </cell>
          <cell r="U291" t="str">
            <v>công nhân</v>
          </cell>
          <cell r="V291" t="str">
            <v>QC</v>
          </cell>
          <cell r="W291" t="str">
            <v>QC</v>
          </cell>
          <cell r="X291">
            <v>0</v>
          </cell>
          <cell r="Y291">
            <v>0</v>
          </cell>
          <cell r="Z291">
            <v>0</v>
          </cell>
          <cell r="AA291">
            <v>40970</v>
          </cell>
          <cell r="AB291" t="str">
            <v>A282</v>
          </cell>
          <cell r="AE291" t="str">
            <v>A282</v>
          </cell>
          <cell r="AF291" t="str">
            <v>NGUYỄN THỊ KIM PHƯƠNG</v>
          </cell>
        </row>
        <row r="292">
          <cell r="B292" t="str">
            <v>A283</v>
          </cell>
          <cell r="C292" t="str">
            <v>VŨ ĐỨC HOÀNG</v>
          </cell>
          <cell r="D292" t="str">
            <v xml:space="preserve">Nam </v>
          </cell>
          <cell r="E292">
            <v>30998</v>
          </cell>
          <cell r="F292" t="str">
            <v>TPHCM</v>
          </cell>
          <cell r="G292" t="str">
            <v>023804319</v>
          </cell>
          <cell r="H292">
            <v>36698</v>
          </cell>
          <cell r="I292" t="str">
            <v>TPHCM</v>
          </cell>
          <cell r="J292" t="str">
            <v>Đại học</v>
          </cell>
          <cell r="K292" t="str">
            <v>72/8 Trần Quốc Toản  P8, Q3</v>
          </cell>
          <cell r="L292" t="str">
            <v>TPHCM</v>
          </cell>
          <cell r="M292" t="str">
            <v>Kinh</v>
          </cell>
          <cell r="N292" t="str">
            <v xml:space="preserve">Việt Nam </v>
          </cell>
          <cell r="O292" t="str">
            <v>TPHCM</v>
          </cell>
          <cell r="P292" t="e">
            <v>#REF!</v>
          </cell>
          <cell r="Q292">
            <v>40974</v>
          </cell>
          <cell r="R292" t="str">
            <v>out</v>
          </cell>
          <cell r="S292">
            <v>0</v>
          </cell>
          <cell r="T292" t="str">
            <v xml:space="preserve">Kỹ sư Công Nghệ điện </v>
          </cell>
          <cell r="U292" t="str">
            <v>Tổ Trưởng Cơ Điện</v>
          </cell>
          <cell r="V292" t="str">
            <v xml:space="preserve">Cơ điện </v>
          </cell>
          <cell r="W292" t="str">
            <v>CĐ</v>
          </cell>
          <cell r="X292">
            <v>0</v>
          </cell>
          <cell r="Y292">
            <v>0</v>
          </cell>
          <cell r="Z292">
            <v>0</v>
          </cell>
          <cell r="AA292">
            <v>40974</v>
          </cell>
          <cell r="AB292" t="str">
            <v>A283</v>
          </cell>
          <cell r="AE292" t="str">
            <v>A283</v>
          </cell>
          <cell r="AF292" t="str">
            <v>VŨ ĐỨC HOÀNG</v>
          </cell>
        </row>
        <row r="293">
          <cell r="B293" t="str">
            <v>A284</v>
          </cell>
          <cell r="C293" t="str">
            <v>BÙI THỊ NGỌC HÀ</v>
          </cell>
          <cell r="D293" t="str">
            <v>Nữ</v>
          </cell>
          <cell r="E293">
            <v>29158</v>
          </cell>
          <cell r="F293" t="str">
            <v>Đồng Nai</v>
          </cell>
          <cell r="G293" t="str">
            <v>020461848</v>
          </cell>
          <cell r="H293">
            <v>37848</v>
          </cell>
          <cell r="I293" t="str">
            <v>TPHCM</v>
          </cell>
          <cell r="J293" t="str">
            <v>12/12</v>
          </cell>
          <cell r="K293" t="str">
            <v>29/9B Ấp 2, Phú Xuân, Nhà Bè</v>
          </cell>
          <cell r="L293" t="str">
            <v>TPHCM</v>
          </cell>
          <cell r="M293" t="str">
            <v>Kinh</v>
          </cell>
          <cell r="N293" t="str">
            <v xml:space="preserve">Việt Nam </v>
          </cell>
          <cell r="O293" t="str">
            <v>TPHCM</v>
          </cell>
          <cell r="P293" t="e">
            <v>#REF!</v>
          </cell>
          <cell r="Q293">
            <v>40977</v>
          </cell>
          <cell r="R293" t="str">
            <v>out</v>
          </cell>
          <cell r="S293">
            <v>0</v>
          </cell>
          <cell r="T293" t="str">
            <v>Trung cấp văn thư,công việc quản lý chuyền</v>
          </cell>
          <cell r="U293" t="str">
            <v>tổ trưởng QC</v>
          </cell>
          <cell r="V293" t="str">
            <v>QC</v>
          </cell>
          <cell r="W293" t="str">
            <v>QC</v>
          </cell>
          <cell r="X293">
            <v>0</v>
          </cell>
          <cell r="Y293">
            <v>0</v>
          </cell>
          <cell r="Z293">
            <v>0</v>
          </cell>
          <cell r="AA293">
            <v>40977</v>
          </cell>
          <cell r="AB293" t="str">
            <v>A284</v>
          </cell>
          <cell r="AE293" t="str">
            <v>A284</v>
          </cell>
          <cell r="AF293" t="str">
            <v>BÙI THỊ NGỌC HÀ</v>
          </cell>
        </row>
        <row r="294">
          <cell r="B294" t="str">
            <v>A285</v>
          </cell>
          <cell r="C294" t="str">
            <v>LƯƠNG THỊ HÒA</v>
          </cell>
          <cell r="D294" t="str">
            <v>Nữ</v>
          </cell>
          <cell r="E294">
            <v>32123</v>
          </cell>
          <cell r="F294" t="str">
            <v>TPHCM</v>
          </cell>
          <cell r="G294" t="str">
            <v>024356835</v>
          </cell>
          <cell r="H294">
            <v>38525</v>
          </cell>
          <cell r="I294" t="str">
            <v>TPHCM</v>
          </cell>
          <cell r="J294" t="str">
            <v>Đại học</v>
          </cell>
          <cell r="K294" t="str">
            <v>Tổ 8,An Hòa, An Thới Đông, Cần Giờ, TPHCM</v>
          </cell>
          <cell r="L294" t="str">
            <v>TPHCM</v>
          </cell>
          <cell r="M294" t="str">
            <v>Kinh</v>
          </cell>
          <cell r="N294" t="str">
            <v xml:space="preserve">Việt Nam </v>
          </cell>
          <cell r="O294" t="str">
            <v>TPHCM</v>
          </cell>
          <cell r="P294" t="e">
            <v>#REF!</v>
          </cell>
          <cell r="Q294">
            <v>40982</v>
          </cell>
          <cell r="R294">
            <v>0</v>
          </cell>
          <cell r="S294">
            <v>0</v>
          </cell>
          <cell r="T294" t="str">
            <v>Công Nghệ Hóa Hữu cơ</v>
          </cell>
          <cell r="U294" t="str">
            <v>Nhân viên hóa nghiệm</v>
          </cell>
          <cell r="V294" t="str">
            <v>Phòng thí nghiệm</v>
          </cell>
          <cell r="W294" t="str">
            <v>TN</v>
          </cell>
          <cell r="X294">
            <v>0</v>
          </cell>
          <cell r="Y294">
            <v>0</v>
          </cell>
          <cell r="Z294">
            <v>0</v>
          </cell>
          <cell r="AA294">
            <v>40982</v>
          </cell>
          <cell r="AB294" t="str">
            <v>A285</v>
          </cell>
          <cell r="AE294" t="str">
            <v>A285</v>
          </cell>
          <cell r="AF294" t="str">
            <v>LƯƠNG THỊ HÒA</v>
          </cell>
        </row>
        <row r="295">
          <cell r="B295" t="str">
            <v>A286</v>
          </cell>
          <cell r="C295" t="str">
            <v>LÊ XUÂN THI</v>
          </cell>
          <cell r="D295" t="str">
            <v xml:space="preserve">Nam </v>
          </cell>
          <cell r="E295">
            <v>32203</v>
          </cell>
          <cell r="F295" t="str">
            <v xml:space="preserve">Quảng Ngãi </v>
          </cell>
          <cell r="G295" t="str">
            <v>212641815</v>
          </cell>
          <cell r="H295">
            <v>38600</v>
          </cell>
          <cell r="I295" t="str">
            <v>Quảng Ngãi</v>
          </cell>
          <cell r="J295" t="str">
            <v>Đại học</v>
          </cell>
          <cell r="K295" t="str">
            <v>Nghĩa Phương, Tư Nghĩa, Quảng Ngãi</v>
          </cell>
          <cell r="L295" t="str">
            <v>Quảng Ngãi</v>
          </cell>
          <cell r="M295" t="str">
            <v>Kinh</v>
          </cell>
          <cell r="N295" t="str">
            <v xml:space="preserve">Việt Nam </v>
          </cell>
          <cell r="O295" t="str">
            <v xml:space="preserve">Quảng Ngãi </v>
          </cell>
          <cell r="P295" t="e">
            <v>#REF!</v>
          </cell>
          <cell r="Q295">
            <v>40988</v>
          </cell>
          <cell r="R295">
            <v>0</v>
          </cell>
          <cell r="S295">
            <v>0</v>
          </cell>
          <cell r="T295" t="str">
            <v>Công Nghệ Hữu cơ- hóa dầu</v>
          </cell>
          <cell r="U295" t="str">
            <v>nhân viên kỹ thuật</v>
          </cell>
          <cell r="V295" t="str">
            <v>chuyền 2</v>
          </cell>
          <cell r="W295" t="str">
            <v>C2</v>
          </cell>
          <cell r="X295">
            <v>0</v>
          </cell>
          <cell r="Y295">
            <v>0</v>
          </cell>
          <cell r="Z295">
            <v>0</v>
          </cell>
          <cell r="AA295">
            <v>40988</v>
          </cell>
          <cell r="AB295" t="str">
            <v>A286</v>
          </cell>
          <cell r="AE295" t="str">
            <v>A286</v>
          </cell>
          <cell r="AF295" t="str">
            <v>LÊ XUÂN THI</v>
          </cell>
        </row>
        <row r="296">
          <cell r="B296" t="str">
            <v>A287</v>
          </cell>
          <cell r="C296" t="str">
            <v>BÙI VĂN ÁI</v>
          </cell>
          <cell r="D296" t="str">
            <v xml:space="preserve">Nam </v>
          </cell>
          <cell r="E296">
            <v>33486</v>
          </cell>
          <cell r="F296" t="str">
            <v>An Giang</v>
          </cell>
          <cell r="G296" t="str">
            <v>352034129</v>
          </cell>
          <cell r="H296">
            <v>39098</v>
          </cell>
          <cell r="I296" t="str">
            <v>An Giang</v>
          </cell>
          <cell r="J296" t="str">
            <v>9/12</v>
          </cell>
          <cell r="K296" t="str">
            <v>Hòa Tây A, Phú Thuận, Thọai Sơn, An Giang</v>
          </cell>
          <cell r="L296" t="str">
            <v>An Giang</v>
          </cell>
          <cell r="M296" t="str">
            <v xml:space="preserve">Kinh </v>
          </cell>
          <cell r="N296" t="str">
            <v xml:space="preserve">Việt Nam </v>
          </cell>
          <cell r="O296" t="str">
            <v>An Giang</v>
          </cell>
          <cell r="P296" t="e">
            <v>#REF!</v>
          </cell>
          <cell r="Q296">
            <v>40977</v>
          </cell>
          <cell r="R296">
            <v>0</v>
          </cell>
          <cell r="S296">
            <v>0</v>
          </cell>
          <cell r="T296">
            <v>0</v>
          </cell>
          <cell r="U296" t="str">
            <v>công nhân</v>
          </cell>
          <cell r="V296" t="str">
            <v>Chuyền 3</v>
          </cell>
          <cell r="W296" t="str">
            <v>C3</v>
          </cell>
          <cell r="X296">
            <v>0</v>
          </cell>
          <cell r="Y296">
            <v>0</v>
          </cell>
          <cell r="Z296">
            <v>0</v>
          </cell>
          <cell r="AA296">
            <v>40977</v>
          </cell>
          <cell r="AB296" t="str">
            <v>A287</v>
          </cell>
          <cell r="AE296" t="str">
            <v>A287</v>
          </cell>
          <cell r="AF296" t="str">
            <v>BÙI VĂN ÁI</v>
          </cell>
        </row>
        <row r="297">
          <cell r="B297" t="str">
            <v>A288</v>
          </cell>
          <cell r="C297" t="str">
            <v>LÊ TỐ LOAN</v>
          </cell>
          <cell r="D297" t="str">
            <v>Nữ</v>
          </cell>
          <cell r="E297">
            <v>31763</v>
          </cell>
          <cell r="F297" t="str">
            <v>Trà Ôn</v>
          </cell>
          <cell r="G297" t="str">
            <v>331492005</v>
          </cell>
          <cell r="H297">
            <v>39588</v>
          </cell>
          <cell r="I297" t="str">
            <v>Vĩnh Long</v>
          </cell>
          <cell r="J297" t="str">
            <v>9/12</v>
          </cell>
          <cell r="K297" t="str">
            <v>255/5 , Khu 4, Thị Trấn Trà Ôn</v>
          </cell>
          <cell r="L297" t="str">
            <v>Vĩnh Long</v>
          </cell>
          <cell r="M297" t="str">
            <v>Kinh</v>
          </cell>
          <cell r="N297" t="str">
            <v xml:space="preserve">Việt Nam </v>
          </cell>
          <cell r="O297" t="str">
            <v>Trà Ôn</v>
          </cell>
          <cell r="P297" t="e">
            <v>#REF!</v>
          </cell>
          <cell r="Q297">
            <v>40977</v>
          </cell>
          <cell r="R297" t="str">
            <v>T8/13</v>
          </cell>
          <cell r="S297">
            <v>0</v>
          </cell>
          <cell r="T297">
            <v>0</v>
          </cell>
          <cell r="U297" t="str">
            <v>công nhân</v>
          </cell>
          <cell r="V297" t="str">
            <v>chuyền 2</v>
          </cell>
          <cell r="W297" t="str">
            <v>C2</v>
          </cell>
          <cell r="X297">
            <v>0</v>
          </cell>
          <cell r="Y297">
            <v>0</v>
          </cell>
          <cell r="Z297">
            <v>0</v>
          </cell>
          <cell r="AA297">
            <v>40977</v>
          </cell>
          <cell r="AB297" t="str">
            <v>A288</v>
          </cell>
          <cell r="AE297" t="str">
            <v>A288</v>
          </cell>
          <cell r="AF297" t="str">
            <v>LÊ TỐ LOAN</v>
          </cell>
        </row>
        <row r="298">
          <cell r="B298" t="str">
            <v>A289</v>
          </cell>
          <cell r="C298" t="str">
            <v>LÊ THỊ HỒNG NHUNG</v>
          </cell>
          <cell r="D298" t="str">
            <v>Nữ</v>
          </cell>
          <cell r="E298">
            <v>33083</v>
          </cell>
          <cell r="F298" t="str">
            <v>Tiền Giang</v>
          </cell>
          <cell r="G298" t="str">
            <v>312033499</v>
          </cell>
          <cell r="H298">
            <v>38253</v>
          </cell>
          <cell r="I298" t="str">
            <v>Tiền Giang</v>
          </cell>
          <cell r="J298" t="str">
            <v>12/12</v>
          </cell>
          <cell r="K298" t="str">
            <v>280 đường An Thọ, An Thạnh Thủy, Huyện Chợ Gạo, Tiền Giang</v>
          </cell>
          <cell r="L298" t="str">
            <v>Tiền Giang</v>
          </cell>
          <cell r="M298" t="str">
            <v>Kinh</v>
          </cell>
          <cell r="N298" t="str">
            <v xml:space="preserve">Việt Nam </v>
          </cell>
          <cell r="O298" t="str">
            <v xml:space="preserve">Tiền Giang </v>
          </cell>
          <cell r="P298" t="e">
            <v>#REF!</v>
          </cell>
          <cell r="Q298">
            <v>40995</v>
          </cell>
          <cell r="R298">
            <v>0</v>
          </cell>
          <cell r="S298">
            <v>0</v>
          </cell>
          <cell r="T298">
            <v>0</v>
          </cell>
          <cell r="U298" t="str">
            <v>công nhân</v>
          </cell>
          <cell r="V298" t="str">
            <v>Chuyền 3</v>
          </cell>
          <cell r="W298" t="str">
            <v>C3</v>
          </cell>
          <cell r="X298">
            <v>0</v>
          </cell>
          <cell r="Y298">
            <v>0</v>
          </cell>
          <cell r="Z298">
            <v>0</v>
          </cell>
          <cell r="AA298">
            <v>40995</v>
          </cell>
          <cell r="AB298" t="str">
            <v>A289</v>
          </cell>
          <cell r="AE298" t="str">
            <v>A289</v>
          </cell>
          <cell r="AF298" t="str">
            <v>LÊ THỊ HỒNG NHUNG</v>
          </cell>
        </row>
        <row r="299">
          <cell r="B299" t="str">
            <v>A290</v>
          </cell>
          <cell r="C299" t="str">
            <v>NGUYỄN MINH TRIỀU</v>
          </cell>
          <cell r="D299" t="str">
            <v xml:space="preserve">Nam </v>
          </cell>
          <cell r="E299">
            <v>33390</v>
          </cell>
          <cell r="F299" t="str">
            <v>Ninh Thuận</v>
          </cell>
          <cell r="G299" t="str">
            <v>264377940</v>
          </cell>
          <cell r="H299">
            <v>39414</v>
          </cell>
          <cell r="I299" t="str">
            <v>Ninh Thuận</v>
          </cell>
          <cell r="J299" t="str">
            <v>10/12</v>
          </cell>
          <cell r="K299" t="str">
            <v>Tân An, Trí Hải, Ninh Hải, Ninh Thuận</v>
          </cell>
          <cell r="L299" t="str">
            <v>Ninh Thuận</v>
          </cell>
          <cell r="M299" t="str">
            <v>Kinh</v>
          </cell>
          <cell r="N299" t="str">
            <v>Việt Nam</v>
          </cell>
          <cell r="O299" t="str">
            <v>Ninh Thuận</v>
          </cell>
          <cell r="P299" t="e">
            <v>#REF!</v>
          </cell>
          <cell r="Q299">
            <v>40983</v>
          </cell>
          <cell r="R299" t="str">
            <v>out</v>
          </cell>
          <cell r="S299">
            <v>0</v>
          </cell>
          <cell r="T299">
            <v>0</v>
          </cell>
          <cell r="U299" t="str">
            <v>công nhân</v>
          </cell>
          <cell r="V299" t="str">
            <v>XK</v>
          </cell>
          <cell r="W299" t="str">
            <v>XK</v>
          </cell>
          <cell r="X299">
            <v>0</v>
          </cell>
          <cell r="Y299">
            <v>0</v>
          </cell>
          <cell r="Z299">
            <v>0</v>
          </cell>
          <cell r="AA299">
            <v>40983</v>
          </cell>
          <cell r="AB299" t="str">
            <v>A290</v>
          </cell>
          <cell r="AE299" t="str">
            <v>A290</v>
          </cell>
          <cell r="AF299" t="str">
            <v>NGUYỄN MINH TRIỀU</v>
          </cell>
        </row>
        <row r="300">
          <cell r="B300" t="str">
            <v>A291</v>
          </cell>
          <cell r="C300" t="str">
            <v>LƯƠNG THỊ TRANG</v>
          </cell>
          <cell r="D300" t="str">
            <v>Nữ</v>
          </cell>
          <cell r="E300">
            <v>34056</v>
          </cell>
          <cell r="F300" t="str">
            <v>Bến Tre</v>
          </cell>
          <cell r="G300" t="str">
            <v>321438220</v>
          </cell>
          <cell r="H300">
            <v>39366</v>
          </cell>
          <cell r="I300" t="str">
            <v>Bến Tre</v>
          </cell>
          <cell r="J300" t="str">
            <v>12/12</v>
          </cell>
          <cell r="K300" t="str">
            <v>465, Ấp Phú Lợi Hạ,Xã An Định, H. Mõ Cài Nam, Bến Tre</v>
          </cell>
          <cell r="L300" t="str">
            <v>Bến Tre</v>
          </cell>
          <cell r="M300" t="str">
            <v>Kinh</v>
          </cell>
          <cell r="N300" t="str">
            <v xml:space="preserve">Việt Nam </v>
          </cell>
          <cell r="O300" t="str">
            <v>Bến Tre</v>
          </cell>
          <cell r="P300" t="e">
            <v>#REF!</v>
          </cell>
          <cell r="Q300">
            <v>41003</v>
          </cell>
          <cell r="R300">
            <v>0</v>
          </cell>
          <cell r="S300">
            <v>0</v>
          </cell>
          <cell r="T300">
            <v>0</v>
          </cell>
          <cell r="U300" t="str">
            <v>công nhân</v>
          </cell>
          <cell r="V300" t="str">
            <v>chuyền 2</v>
          </cell>
          <cell r="W300" t="str">
            <v>C2</v>
          </cell>
          <cell r="X300">
            <v>0</v>
          </cell>
          <cell r="Y300">
            <v>0</v>
          </cell>
          <cell r="Z300">
            <v>0</v>
          </cell>
          <cell r="AA300">
            <v>41003</v>
          </cell>
          <cell r="AB300" t="str">
            <v>A291</v>
          </cell>
          <cell r="AE300" t="str">
            <v>A291</v>
          </cell>
          <cell r="AF300" t="str">
            <v>LƯƠNG THỊ TRANG</v>
          </cell>
        </row>
        <row r="301">
          <cell r="B301" t="str">
            <v>A292</v>
          </cell>
          <cell r="C301" t="str">
            <v>PHẠM THANH BẰNG</v>
          </cell>
          <cell r="D301" t="str">
            <v xml:space="preserve">Nam </v>
          </cell>
          <cell r="E301">
            <v>32001</v>
          </cell>
          <cell r="F301" t="str">
            <v>TPHCM</v>
          </cell>
          <cell r="G301" t="str">
            <v>024061461</v>
          </cell>
          <cell r="H301">
            <v>37795</v>
          </cell>
          <cell r="I301" t="str">
            <v>TPHCM</v>
          </cell>
          <cell r="J301" t="str">
            <v>TC</v>
          </cell>
          <cell r="K301" t="str">
            <v>29/9B Ấp 2, Phú Xuân, Nhà Bè</v>
          </cell>
          <cell r="L301" t="str">
            <v>TPHCM</v>
          </cell>
          <cell r="M301" t="str">
            <v>Kinh</v>
          </cell>
          <cell r="N301" t="str">
            <v xml:space="preserve">Việt Nam </v>
          </cell>
          <cell r="O301" t="str">
            <v>TPHCM</v>
          </cell>
          <cell r="P301" t="e">
            <v>#REF!</v>
          </cell>
          <cell r="Q301">
            <v>41005</v>
          </cell>
          <cell r="R301" t="str">
            <v>out</v>
          </cell>
          <cell r="S301">
            <v>0</v>
          </cell>
          <cell r="T301" t="str">
            <v>Điện Công Nghiệp</v>
          </cell>
          <cell r="U301" t="str">
            <v xml:space="preserve">Phó chuyền </v>
          </cell>
          <cell r="V301" t="str">
            <v>chuyền 2</v>
          </cell>
          <cell r="W301" t="str">
            <v>C2</v>
          </cell>
          <cell r="X301">
            <v>0</v>
          </cell>
          <cell r="Y301">
            <v>0</v>
          </cell>
          <cell r="Z301">
            <v>0</v>
          </cell>
          <cell r="AA301">
            <v>41005</v>
          </cell>
          <cell r="AB301" t="str">
            <v>A292</v>
          </cell>
          <cell r="AE301" t="str">
            <v>A292</v>
          </cell>
          <cell r="AF301" t="str">
            <v>PHẠM THANH BẰNG</v>
          </cell>
        </row>
        <row r="302">
          <cell r="B302" t="str">
            <v>A293</v>
          </cell>
          <cell r="C302" t="str">
            <v>NGUYỄN VĂN HỒNG</v>
          </cell>
          <cell r="D302" t="str">
            <v xml:space="preserve">Nam </v>
          </cell>
          <cell r="E302">
            <v>30902</v>
          </cell>
          <cell r="F302" t="str">
            <v>Hải Dương</v>
          </cell>
          <cell r="G302" t="str">
            <v>142114760</v>
          </cell>
          <cell r="H302">
            <v>36664</v>
          </cell>
          <cell r="I302" t="str">
            <v>Hải Dương</v>
          </cell>
          <cell r="J302" t="str">
            <v>Đại học</v>
          </cell>
          <cell r="K302" t="str">
            <v>Quyết Thắng, Ninh Giang, Hải Dương</v>
          </cell>
          <cell r="L302" t="str">
            <v>Hải Dương</v>
          </cell>
          <cell r="M302" t="str">
            <v>Kinh</v>
          </cell>
          <cell r="N302" t="str">
            <v xml:space="preserve">Việt Nam </v>
          </cell>
          <cell r="O302" t="str">
            <v>Hải Dương</v>
          </cell>
          <cell r="P302" t="e">
            <v>#REF!</v>
          </cell>
          <cell r="Q302">
            <v>41008</v>
          </cell>
          <cell r="R302">
            <v>0</v>
          </cell>
          <cell r="S302">
            <v>0</v>
          </cell>
          <cell r="T302" t="str">
            <v>Cao học maketting</v>
          </cell>
          <cell r="U302" t="str">
            <v>TP Kinh Doanh</v>
          </cell>
          <cell r="V302" t="str">
            <v>Quản lý</v>
          </cell>
          <cell r="W302" t="str">
            <v>QL</v>
          </cell>
          <cell r="X302">
            <v>0</v>
          </cell>
          <cell r="Y302">
            <v>0</v>
          </cell>
          <cell r="Z302">
            <v>0</v>
          </cell>
          <cell r="AA302">
            <v>41008</v>
          </cell>
          <cell r="AB302" t="str">
            <v>A293</v>
          </cell>
          <cell r="AE302" t="str">
            <v>A293</v>
          </cell>
          <cell r="AF302" t="str">
            <v>NGUYỄN VĂN HỒNG</v>
          </cell>
        </row>
        <row r="303">
          <cell r="B303" t="str">
            <v>A294</v>
          </cell>
          <cell r="C303" t="str">
            <v>LÊ THỊ THANH TÂM</v>
          </cell>
          <cell r="D303" t="str">
            <v>Nữ</v>
          </cell>
          <cell r="E303">
            <v>31619</v>
          </cell>
          <cell r="F303" t="str">
            <v>Đồng Nai</v>
          </cell>
          <cell r="G303" t="str">
            <v>271636694</v>
          </cell>
          <cell r="H303">
            <v>36711</v>
          </cell>
          <cell r="I303" t="str">
            <v>Đồng Nai</v>
          </cell>
          <cell r="J303" t="str">
            <v>12/12</v>
          </cell>
          <cell r="K303" t="str">
            <v>727 Âp2, Phước Khánh, Nhơn Trạch, Đồng Nai</v>
          </cell>
          <cell r="L303" t="str">
            <v>Đồng Nai</v>
          </cell>
          <cell r="M303" t="str">
            <v>Kinh</v>
          </cell>
          <cell r="N303" t="str">
            <v xml:space="preserve">Việt Nam </v>
          </cell>
          <cell r="O303" t="str">
            <v>Đồng Nai</v>
          </cell>
          <cell r="P303" t="e">
            <v>#REF!</v>
          </cell>
          <cell r="Q303">
            <v>41009</v>
          </cell>
          <cell r="R303" t="str">
            <v>out</v>
          </cell>
          <cell r="S303">
            <v>0</v>
          </cell>
          <cell r="T303">
            <v>0</v>
          </cell>
          <cell r="U303" t="str">
            <v>công nhân</v>
          </cell>
          <cell r="V303" t="str">
            <v>QC</v>
          </cell>
          <cell r="W303" t="str">
            <v>QC</v>
          </cell>
          <cell r="X303">
            <v>0</v>
          </cell>
          <cell r="Y303">
            <v>0</v>
          </cell>
          <cell r="Z303">
            <v>0</v>
          </cell>
          <cell r="AA303">
            <v>41009</v>
          </cell>
          <cell r="AB303" t="str">
            <v>A294</v>
          </cell>
          <cell r="AE303" t="str">
            <v>A294</v>
          </cell>
          <cell r="AF303" t="str">
            <v>LÊ THỊ THANH TÂM</v>
          </cell>
        </row>
        <row r="304">
          <cell r="B304" t="str">
            <v>A295</v>
          </cell>
          <cell r="C304" t="str">
            <v>TRƯƠNG THƯƠNG TÍN</v>
          </cell>
          <cell r="D304" t="str">
            <v xml:space="preserve">Nam </v>
          </cell>
          <cell r="E304">
            <v>32947</v>
          </cell>
          <cell r="F304" t="str">
            <v>Kiên Giang</v>
          </cell>
          <cell r="G304" t="str">
            <v>371450615</v>
          </cell>
          <cell r="H304">
            <v>40226</v>
          </cell>
          <cell r="I304" t="str">
            <v>Kiên Giang</v>
          </cell>
          <cell r="J304" t="str">
            <v>9/12</v>
          </cell>
          <cell r="K304" t="str">
            <v>Tây Yên, An Biên, Kiên Giang</v>
          </cell>
          <cell r="L304" t="str">
            <v>Kiên Giang</v>
          </cell>
          <cell r="M304" t="str">
            <v>Kinh</v>
          </cell>
          <cell r="N304" t="str">
            <v xml:space="preserve">Việt Nam </v>
          </cell>
          <cell r="O304" t="str">
            <v>Kiên Giang</v>
          </cell>
          <cell r="P304" t="e">
            <v>#REF!</v>
          </cell>
          <cell r="Q304">
            <v>41020</v>
          </cell>
          <cell r="R304" t="str">
            <v>out</v>
          </cell>
          <cell r="S304">
            <v>0</v>
          </cell>
          <cell r="T304">
            <v>0</v>
          </cell>
          <cell r="U304" t="str">
            <v>công nhân</v>
          </cell>
          <cell r="V304" t="str">
            <v>Chuyền 3</v>
          </cell>
          <cell r="W304" t="str">
            <v>C3</v>
          </cell>
          <cell r="X304">
            <v>0</v>
          </cell>
          <cell r="Y304">
            <v>0</v>
          </cell>
          <cell r="Z304">
            <v>0</v>
          </cell>
          <cell r="AA304">
            <v>41020</v>
          </cell>
          <cell r="AB304" t="str">
            <v>A295</v>
          </cell>
          <cell r="AE304" t="str">
            <v>A295</v>
          </cell>
          <cell r="AF304" t="str">
            <v>TRƯƠNG THƯƠNG TÍN</v>
          </cell>
        </row>
        <row r="305">
          <cell r="B305" t="str">
            <v>A296</v>
          </cell>
          <cell r="C305" t="str">
            <v>PHẠM THANH NGỌC</v>
          </cell>
          <cell r="D305" t="str">
            <v xml:space="preserve">Nam </v>
          </cell>
          <cell r="E305">
            <v>32944</v>
          </cell>
          <cell r="F305" t="str">
            <v>Cần Giờ</v>
          </cell>
          <cell r="G305" t="str">
            <v>024356236</v>
          </cell>
          <cell r="H305">
            <v>38525</v>
          </cell>
          <cell r="I305" t="str">
            <v>Cần Giờ</v>
          </cell>
          <cell r="J305" t="str">
            <v>10/12</v>
          </cell>
          <cell r="K305" t="str">
            <v>Tổ 23, Ấp An Hòa, Xã An Thới Đông,Huyện Cần Giờ</v>
          </cell>
          <cell r="L305" t="str">
            <v>TPHCM</v>
          </cell>
          <cell r="M305" t="str">
            <v xml:space="preserve">Kinh </v>
          </cell>
          <cell r="N305" t="str">
            <v xml:space="preserve">Việt Nam </v>
          </cell>
          <cell r="O305" t="str">
            <v>TPHCM</v>
          </cell>
          <cell r="P305" t="e">
            <v>#REF!</v>
          </cell>
          <cell r="Q305">
            <v>41020</v>
          </cell>
          <cell r="R305">
            <v>0</v>
          </cell>
          <cell r="S305">
            <v>0</v>
          </cell>
          <cell r="T305">
            <v>0</v>
          </cell>
          <cell r="U305" t="str">
            <v>công nhân</v>
          </cell>
          <cell r="V305" t="str">
            <v>Xử lý nước</v>
          </cell>
          <cell r="W305" t="str">
            <v>XLN</v>
          </cell>
          <cell r="X305">
            <v>0</v>
          </cell>
          <cell r="Y305">
            <v>0</v>
          </cell>
          <cell r="Z305">
            <v>0</v>
          </cell>
          <cell r="AA305">
            <v>41020</v>
          </cell>
          <cell r="AB305" t="str">
            <v>A296</v>
          </cell>
          <cell r="AE305" t="str">
            <v>A296</v>
          </cell>
          <cell r="AF305" t="str">
            <v>PHẠM THANH NGỌC</v>
          </cell>
        </row>
        <row r="306">
          <cell r="B306" t="str">
            <v>A297</v>
          </cell>
          <cell r="C306" t="str">
            <v>ĐÀO NHÃ TÂM</v>
          </cell>
          <cell r="D306" t="str">
            <v>Nữ</v>
          </cell>
          <cell r="E306">
            <v>31336</v>
          </cell>
          <cell r="F306" t="str">
            <v>TPHCM</v>
          </cell>
          <cell r="G306" t="str">
            <v>023912260</v>
          </cell>
          <cell r="H306">
            <v>37015</v>
          </cell>
          <cell r="I306" t="str">
            <v>TPHCM</v>
          </cell>
          <cell r="J306" t="str">
            <v>Đại học</v>
          </cell>
          <cell r="K306" t="str">
            <v>437/19 Hoàng Văn Thụ , P4 , Tân Bình</v>
          </cell>
          <cell r="L306" t="str">
            <v>TPHCM</v>
          </cell>
          <cell r="M306" t="str">
            <v xml:space="preserve">Kinh </v>
          </cell>
          <cell r="N306" t="str">
            <v xml:space="preserve">Việt Nam </v>
          </cell>
          <cell r="O306" t="str">
            <v>Thái Bình</v>
          </cell>
          <cell r="P306" t="e">
            <v>#REF!</v>
          </cell>
          <cell r="Q306">
            <v>41031</v>
          </cell>
          <cell r="R306">
            <v>0</v>
          </cell>
          <cell r="S306">
            <v>0</v>
          </cell>
          <cell r="T306" t="str">
            <v>Công Nghệ Hóa học thực phẩm</v>
          </cell>
          <cell r="U306" t="str">
            <v>TP.QLCL</v>
          </cell>
          <cell r="V306" t="str">
            <v>Quản lý</v>
          </cell>
          <cell r="W306" t="str">
            <v>VP</v>
          </cell>
          <cell r="X306">
            <v>0</v>
          </cell>
          <cell r="Y306">
            <v>0</v>
          </cell>
          <cell r="Z306">
            <v>0</v>
          </cell>
          <cell r="AA306">
            <v>41031</v>
          </cell>
          <cell r="AB306" t="str">
            <v>A297</v>
          </cell>
          <cell r="AE306" t="str">
            <v>A297</v>
          </cell>
          <cell r="AF306" t="str">
            <v>ĐÀO NHÃ TÂM</v>
          </cell>
        </row>
        <row r="307">
          <cell r="B307" t="str">
            <v>A298</v>
          </cell>
          <cell r="C307" t="str">
            <v>LỤC THỊ THÚY HỒNG</v>
          </cell>
          <cell r="D307" t="str">
            <v>Nữ</v>
          </cell>
          <cell r="E307">
            <v>32527</v>
          </cell>
          <cell r="F307" t="str">
            <v xml:space="preserve">Lâm Đồng </v>
          </cell>
          <cell r="G307" t="str">
            <v>250662508</v>
          </cell>
          <cell r="H307">
            <v>40990</v>
          </cell>
          <cell r="I307" t="str">
            <v>Lâm Đồng</v>
          </cell>
          <cell r="J307" t="str">
            <v>Đại Học</v>
          </cell>
          <cell r="K307" t="str">
            <v>Phù Mỹ, Cát Tiên, Lâm Đồng</v>
          </cell>
          <cell r="L307" t="str">
            <v>Lâm Đồng</v>
          </cell>
          <cell r="M307" t="str">
            <v>Kinh</v>
          </cell>
          <cell r="N307" t="str">
            <v xml:space="preserve">Việt Nam </v>
          </cell>
          <cell r="O307" t="str">
            <v>Bình Định</v>
          </cell>
          <cell r="P307" t="e">
            <v>#REF!</v>
          </cell>
          <cell r="Q307">
            <v>41043</v>
          </cell>
          <cell r="R307">
            <v>0</v>
          </cell>
          <cell r="S307">
            <v>0</v>
          </cell>
          <cell r="T307" t="str">
            <v>Công Nghệ Thực phẩm</v>
          </cell>
          <cell r="U307" t="str">
            <v>Tổ Trưởng QC</v>
          </cell>
          <cell r="V307" t="str">
            <v>QC</v>
          </cell>
          <cell r="W307" t="str">
            <v>QC</v>
          </cell>
          <cell r="X307">
            <v>0</v>
          </cell>
          <cell r="Y307">
            <v>0</v>
          </cell>
          <cell r="Z307">
            <v>0</v>
          </cell>
          <cell r="AA307">
            <v>41043</v>
          </cell>
          <cell r="AB307" t="str">
            <v>A298</v>
          </cell>
          <cell r="AE307" t="str">
            <v>A298</v>
          </cell>
          <cell r="AF307" t="str">
            <v>LỤC THỊ THÚY HỒNG</v>
          </cell>
        </row>
        <row r="308">
          <cell r="B308" t="str">
            <v>A299</v>
          </cell>
          <cell r="C308" t="str">
            <v>NGÔ THANH SANG</v>
          </cell>
          <cell r="D308" t="str">
            <v xml:space="preserve">Nam </v>
          </cell>
          <cell r="E308">
            <v>34213</v>
          </cell>
          <cell r="F308" t="str">
            <v>Long An</v>
          </cell>
          <cell r="G308" t="str">
            <v>301465272</v>
          </cell>
          <cell r="H308">
            <v>40059</v>
          </cell>
          <cell r="I308" t="str">
            <v>Long An</v>
          </cell>
          <cell r="J308" t="str">
            <v>10/12</v>
          </cell>
          <cell r="K308" t="str">
            <v>Ấp Phước Thới, Xã Phước Lại, Cần Giuộc , Long An</v>
          </cell>
          <cell r="L308" t="str">
            <v>Long An</v>
          </cell>
          <cell r="M308" t="str">
            <v>Kinh</v>
          </cell>
          <cell r="N308" t="str">
            <v xml:space="preserve">Việt Nam </v>
          </cell>
          <cell r="O308" t="str">
            <v>Long An</v>
          </cell>
          <cell r="P308" t="e">
            <v>#REF!</v>
          </cell>
          <cell r="Q308">
            <v>41039</v>
          </cell>
          <cell r="R308" t="str">
            <v>out</v>
          </cell>
          <cell r="S308">
            <v>0</v>
          </cell>
          <cell r="T308">
            <v>0</v>
          </cell>
          <cell r="U308" t="str">
            <v>công nhân</v>
          </cell>
          <cell r="V308" t="str">
            <v>Xử lý nước</v>
          </cell>
          <cell r="W308" t="str">
            <v>XLN</v>
          </cell>
          <cell r="X308">
            <v>0</v>
          </cell>
          <cell r="Y308">
            <v>0</v>
          </cell>
          <cell r="Z308">
            <v>0</v>
          </cell>
          <cell r="AA308">
            <v>41039</v>
          </cell>
          <cell r="AB308" t="str">
            <v>A299</v>
          </cell>
          <cell r="AE308" t="str">
            <v>A299</v>
          </cell>
          <cell r="AF308" t="str">
            <v>NGÔ THANH SANG</v>
          </cell>
        </row>
        <row r="309">
          <cell r="B309" t="str">
            <v>A300</v>
          </cell>
          <cell r="C309" t="str">
            <v>NGUYỄN THỊ MẾN</v>
          </cell>
          <cell r="D309" t="str">
            <v>Nữ</v>
          </cell>
          <cell r="E309">
            <v>32406</v>
          </cell>
          <cell r="F309" t="str">
            <v>Quảng Nam</v>
          </cell>
          <cell r="G309" t="str">
            <v>205463936</v>
          </cell>
          <cell r="H309">
            <v>39038</v>
          </cell>
          <cell r="I309" t="str">
            <v>Quảng Nam</v>
          </cell>
          <cell r="J309" t="str">
            <v>12/12</v>
          </cell>
          <cell r="K309" t="str">
            <v>Trà Dương, Bắc Trà My, Quảng Nam</v>
          </cell>
          <cell r="L309" t="str">
            <v>Quảng Nam</v>
          </cell>
          <cell r="M309" t="str">
            <v>Kinh</v>
          </cell>
          <cell r="N309" t="str">
            <v xml:space="preserve">Việt Nam </v>
          </cell>
          <cell r="O309" t="str">
            <v xml:space="preserve">Quảng Nam </v>
          </cell>
          <cell r="P309" t="e">
            <v>#REF!</v>
          </cell>
          <cell r="Q309">
            <v>41046</v>
          </cell>
          <cell r="R309" t="str">
            <v>out</v>
          </cell>
          <cell r="S309">
            <v>0</v>
          </cell>
          <cell r="T309">
            <v>0</v>
          </cell>
          <cell r="U309" t="str">
            <v>công nhân</v>
          </cell>
          <cell r="V309" t="str">
            <v>QC</v>
          </cell>
          <cell r="W309" t="str">
            <v>QC</v>
          </cell>
          <cell r="X309">
            <v>0</v>
          </cell>
          <cell r="Y309">
            <v>0</v>
          </cell>
          <cell r="Z309">
            <v>0</v>
          </cell>
          <cell r="AA309">
            <v>41046</v>
          </cell>
          <cell r="AB309" t="str">
            <v>A300</v>
          </cell>
          <cell r="AE309" t="str">
            <v>A300</v>
          </cell>
          <cell r="AF309" t="str">
            <v>NGUYỄN THỊ MẾN</v>
          </cell>
        </row>
        <row r="310">
          <cell r="B310" t="str">
            <v>A301</v>
          </cell>
          <cell r="C310" t="str">
            <v>ĐOÀN THANH HOÀN</v>
          </cell>
          <cell r="D310" t="str">
            <v xml:space="preserve">Nam </v>
          </cell>
          <cell r="E310">
            <v>30463</v>
          </cell>
          <cell r="F310" t="str">
            <v>Long An</v>
          </cell>
          <cell r="G310" t="str">
            <v>301081718</v>
          </cell>
          <cell r="H310">
            <v>40057</v>
          </cell>
          <cell r="I310" t="str">
            <v>Long An</v>
          </cell>
          <cell r="J310" t="str">
            <v>10/12</v>
          </cell>
          <cell r="K310" t="str">
            <v>Phước Lại, Cần Giuộc, Long An</v>
          </cell>
          <cell r="L310" t="str">
            <v>Long An</v>
          </cell>
          <cell r="M310" t="str">
            <v>Kinh</v>
          </cell>
          <cell r="N310" t="str">
            <v xml:space="preserve">Việt Nam </v>
          </cell>
          <cell r="O310" t="str">
            <v>Long An</v>
          </cell>
          <cell r="P310" t="e">
            <v>#REF!</v>
          </cell>
          <cell r="Q310">
            <v>41047</v>
          </cell>
          <cell r="R310" t="str">
            <v>T10/12</v>
          </cell>
          <cell r="S310">
            <v>0</v>
          </cell>
          <cell r="T310">
            <v>0</v>
          </cell>
          <cell r="U310" t="str">
            <v>công nhân</v>
          </cell>
          <cell r="V310" t="str">
            <v>Chuyền 1</v>
          </cell>
          <cell r="W310" t="str">
            <v>C1</v>
          </cell>
          <cell r="X310">
            <v>0</v>
          </cell>
          <cell r="Y310">
            <v>0</v>
          </cell>
          <cell r="Z310">
            <v>0</v>
          </cell>
          <cell r="AA310">
            <v>41047</v>
          </cell>
          <cell r="AB310" t="str">
            <v>A301</v>
          </cell>
          <cell r="AE310" t="str">
            <v>A301</v>
          </cell>
          <cell r="AF310" t="str">
            <v>ĐOÀN THANH HOÀN</v>
          </cell>
        </row>
        <row r="311">
          <cell r="B311" t="str">
            <v>A302</v>
          </cell>
          <cell r="C311" t="str">
            <v>NGUYỄN THỊ THANH TRÀ</v>
          </cell>
          <cell r="D311" t="str">
            <v>Nữ</v>
          </cell>
          <cell r="E311">
            <v>33135</v>
          </cell>
          <cell r="F311" t="str">
            <v>Long An</v>
          </cell>
          <cell r="G311" t="str">
            <v>301383237</v>
          </cell>
          <cell r="H311">
            <v>40982</v>
          </cell>
          <cell r="I311" t="str">
            <v>Long An</v>
          </cell>
          <cell r="J311" t="str">
            <v>12/12</v>
          </cell>
          <cell r="K311" t="str">
            <v>Trung Trực, Thái Bình Trung, Vĩnh Hưng, Long An</v>
          </cell>
          <cell r="L311" t="str">
            <v>Long An</v>
          </cell>
          <cell r="M311" t="str">
            <v>Kinh</v>
          </cell>
          <cell r="N311" t="str">
            <v xml:space="preserve">Việt Nam </v>
          </cell>
          <cell r="O311" t="str">
            <v xml:space="preserve">Tiền Giang </v>
          </cell>
          <cell r="P311" t="e">
            <v>#REF!</v>
          </cell>
          <cell r="Q311">
            <v>41050</v>
          </cell>
          <cell r="R311" t="str">
            <v>out</v>
          </cell>
          <cell r="S311">
            <v>0</v>
          </cell>
          <cell r="T311">
            <v>0</v>
          </cell>
          <cell r="U311" t="str">
            <v>công nhân</v>
          </cell>
          <cell r="V311" t="str">
            <v>chuyền 2</v>
          </cell>
          <cell r="W311" t="str">
            <v>C2</v>
          </cell>
          <cell r="X311">
            <v>0</v>
          </cell>
          <cell r="Y311">
            <v>0</v>
          </cell>
          <cell r="Z311">
            <v>0</v>
          </cell>
          <cell r="AA311">
            <v>41050</v>
          </cell>
          <cell r="AB311" t="str">
            <v>A302</v>
          </cell>
          <cell r="AE311" t="str">
            <v>A302</v>
          </cell>
          <cell r="AF311" t="str">
            <v>NGUYỄN THỊ THANH TRÀ</v>
          </cell>
        </row>
        <row r="312">
          <cell r="B312" t="str">
            <v>A303</v>
          </cell>
          <cell r="C312" t="str">
            <v>TRÀ THỊ THU HỒNG</v>
          </cell>
          <cell r="D312" t="str">
            <v xml:space="preserve">Nữ </v>
          </cell>
          <cell r="E312">
            <v>25993</v>
          </cell>
          <cell r="F312" t="str">
            <v>TPHCM</v>
          </cell>
          <cell r="G312" t="str">
            <v>022522591</v>
          </cell>
          <cell r="H312">
            <v>38498</v>
          </cell>
          <cell r="I312" t="str">
            <v>TPHCM</v>
          </cell>
          <cell r="J312" t="str">
            <v>10/12</v>
          </cell>
          <cell r="K312" t="str">
            <v>1415/109/5 Ấp 2, Xã Hiệp Phước, H. Nhà Bè</v>
          </cell>
          <cell r="L312" t="str">
            <v>TPHCM</v>
          </cell>
          <cell r="M312" t="str">
            <v>Kinh</v>
          </cell>
          <cell r="N312" t="str">
            <v xml:space="preserve">Việt Nam </v>
          </cell>
          <cell r="O312" t="str">
            <v>Long An</v>
          </cell>
          <cell r="P312" t="e">
            <v>#REF!</v>
          </cell>
          <cell r="Q312">
            <v>41053</v>
          </cell>
          <cell r="R312">
            <v>0</v>
          </cell>
          <cell r="S312">
            <v>0</v>
          </cell>
          <cell r="T312">
            <v>0</v>
          </cell>
          <cell r="U312" t="str">
            <v>công nhân</v>
          </cell>
          <cell r="V312" t="str">
            <v>chuyền 2</v>
          </cell>
          <cell r="W312" t="str">
            <v>C2</v>
          </cell>
          <cell r="X312">
            <v>0</v>
          </cell>
          <cell r="Y312">
            <v>0</v>
          </cell>
          <cell r="Z312">
            <v>0</v>
          </cell>
          <cell r="AA312">
            <v>41053</v>
          </cell>
          <cell r="AB312" t="str">
            <v>A303</v>
          </cell>
          <cell r="AE312" t="str">
            <v>A303</v>
          </cell>
          <cell r="AF312" t="str">
            <v>TRÀ THỊ THU HỒNG</v>
          </cell>
        </row>
        <row r="313">
          <cell r="B313" t="str">
            <v>A304</v>
          </cell>
          <cell r="C313" t="str">
            <v>HUỲNH TUẤN AN</v>
          </cell>
          <cell r="D313" t="str">
            <v xml:space="preserve">Nam </v>
          </cell>
          <cell r="E313">
            <v>32982</v>
          </cell>
          <cell r="F313" t="str">
            <v>TPHCM</v>
          </cell>
          <cell r="G313" t="str">
            <v>024357097</v>
          </cell>
          <cell r="H313">
            <v>40723</v>
          </cell>
          <cell r="I313" t="str">
            <v>TPHCM</v>
          </cell>
          <cell r="J313" t="str">
            <v>10/12</v>
          </cell>
          <cell r="K313" t="str">
            <v xml:space="preserve">414 , Bình Phước, Bình Khánh, Cần Giờ </v>
          </cell>
          <cell r="L313" t="str">
            <v>TPHCM</v>
          </cell>
          <cell r="M313" t="str">
            <v>Kinh</v>
          </cell>
          <cell r="N313" t="str">
            <v xml:space="preserve">Việt Nam </v>
          </cell>
          <cell r="O313" t="str">
            <v>TPHCM</v>
          </cell>
          <cell r="P313" t="e">
            <v>#REF!</v>
          </cell>
          <cell r="Q313">
            <v>41054</v>
          </cell>
          <cell r="R313" t="str">
            <v>out</v>
          </cell>
          <cell r="S313">
            <v>0</v>
          </cell>
          <cell r="T313">
            <v>0</v>
          </cell>
          <cell r="U313" t="str">
            <v>công nhân</v>
          </cell>
          <cell r="V313" t="str">
            <v>chuyền 2</v>
          </cell>
          <cell r="W313" t="str">
            <v>C2</v>
          </cell>
          <cell r="X313">
            <v>0</v>
          </cell>
          <cell r="Y313">
            <v>0</v>
          </cell>
          <cell r="Z313">
            <v>0</v>
          </cell>
          <cell r="AA313">
            <v>41054</v>
          </cell>
          <cell r="AB313" t="str">
            <v>A304</v>
          </cell>
          <cell r="AE313" t="str">
            <v>A304</v>
          </cell>
          <cell r="AF313" t="str">
            <v>HUỲNH TUẤN AN</v>
          </cell>
        </row>
        <row r="314">
          <cell r="B314" t="str">
            <v>A305</v>
          </cell>
          <cell r="C314" t="str">
            <v>NGUYỄN NGỌC MINH PHƯƠNG</v>
          </cell>
          <cell r="D314" t="str">
            <v xml:space="preserve">Nam </v>
          </cell>
          <cell r="E314">
            <v>32707</v>
          </cell>
          <cell r="F314" t="str">
            <v>Tây Ninh</v>
          </cell>
          <cell r="G314" t="str">
            <v>290944428</v>
          </cell>
          <cell r="H314">
            <v>38531</v>
          </cell>
          <cell r="I314" t="str">
            <v>Tây Ninh</v>
          </cell>
          <cell r="J314" t="str">
            <v>Đại học</v>
          </cell>
          <cell r="K314" t="str">
            <v>15/1B, Ấp Trường Lộc, Xã Trường Tây, Huyện Hòa Thạnh</v>
          </cell>
          <cell r="L314" t="str">
            <v>Tây Ninh</v>
          </cell>
          <cell r="M314" t="str">
            <v>Kinh</v>
          </cell>
          <cell r="N314" t="str">
            <v xml:space="preserve">Việt Nam </v>
          </cell>
          <cell r="O314" t="str">
            <v>Tây Ninh</v>
          </cell>
          <cell r="P314" t="e">
            <v>#REF!</v>
          </cell>
          <cell r="Q314">
            <v>41057</v>
          </cell>
          <cell r="R314" t="str">
            <v>out</v>
          </cell>
          <cell r="S314">
            <v>0</v>
          </cell>
          <cell r="T314" t="str">
            <v>Kỹ sư Công nghệ Vật liệu</v>
          </cell>
          <cell r="U314" t="str">
            <v>nhân viên kỹ thuật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41057</v>
          </cell>
          <cell r="AB314" t="str">
            <v>A305</v>
          </cell>
          <cell r="AE314" t="str">
            <v>A305</v>
          </cell>
          <cell r="AF314" t="str">
            <v>NGUYỄN NGỌC MINH PHƯƠNG</v>
          </cell>
        </row>
        <row r="315">
          <cell r="B315" t="str">
            <v>A306</v>
          </cell>
          <cell r="C315" t="str">
            <v>ĐINH VĂN TRẠNG</v>
          </cell>
          <cell r="D315" t="str">
            <v xml:space="preserve">Nam </v>
          </cell>
          <cell r="E315">
            <v>31864</v>
          </cell>
          <cell r="F315" t="str">
            <v>Đắk Nông</v>
          </cell>
          <cell r="G315" t="str">
            <v>245008670</v>
          </cell>
          <cell r="H315">
            <v>38116</v>
          </cell>
          <cell r="I315" t="str">
            <v>Đắk Nông</v>
          </cell>
          <cell r="J315" t="str">
            <v>Đại học</v>
          </cell>
          <cell r="K315" t="str">
            <v>Đội 8, Nam Hải, nam Đà, Krông Nô, Đắk Nông</v>
          </cell>
          <cell r="L315" t="str">
            <v>Đắk Nông</v>
          </cell>
          <cell r="M315" t="str">
            <v>Kinh</v>
          </cell>
          <cell r="N315" t="str">
            <v xml:space="preserve">Việt Nam </v>
          </cell>
          <cell r="O315" t="str">
            <v xml:space="preserve">Quảng Nam </v>
          </cell>
          <cell r="P315" t="e">
            <v>#REF!</v>
          </cell>
          <cell r="Q315">
            <v>41057</v>
          </cell>
          <cell r="R315" t="str">
            <v>out</v>
          </cell>
          <cell r="S315">
            <v>0</v>
          </cell>
          <cell r="T315" t="str">
            <v>Kỹ sư Công nghệ Vật liệu</v>
          </cell>
          <cell r="U315" t="str">
            <v>nhân viên kỹ thuật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41057</v>
          </cell>
          <cell r="AB315" t="str">
            <v>A306</v>
          </cell>
          <cell r="AE315" t="str">
            <v>A306</v>
          </cell>
          <cell r="AF315" t="str">
            <v>ĐINH VĂN TRẠNG</v>
          </cell>
        </row>
        <row r="316">
          <cell r="B316" t="str">
            <v>A307</v>
          </cell>
          <cell r="C316" t="str">
            <v>TRẦN THỊ TRÀ MY</v>
          </cell>
          <cell r="D316" t="str">
            <v>Nữ</v>
          </cell>
          <cell r="E316">
            <v>33927</v>
          </cell>
          <cell r="F316" t="str">
            <v>TPHCM</v>
          </cell>
          <cell r="G316" t="str">
            <v>024769662</v>
          </cell>
          <cell r="H316">
            <v>39611</v>
          </cell>
          <cell r="I316" t="str">
            <v>TPHCM</v>
          </cell>
          <cell r="J316" t="str">
            <v>10/12</v>
          </cell>
          <cell r="K316" t="str">
            <v>304/13 Ấp 3, Hiệp Phước, Nhà Bè, TPHCM</v>
          </cell>
          <cell r="L316" t="str">
            <v>TPHCM</v>
          </cell>
          <cell r="M316" t="str">
            <v>Kinh</v>
          </cell>
          <cell r="N316" t="str">
            <v xml:space="preserve">Việt Nam </v>
          </cell>
          <cell r="O316" t="str">
            <v>Long An</v>
          </cell>
          <cell r="P316" t="e">
            <v>#REF!</v>
          </cell>
          <cell r="Q316">
            <v>41058</v>
          </cell>
          <cell r="R316">
            <v>0</v>
          </cell>
          <cell r="S316">
            <v>0</v>
          </cell>
          <cell r="T316">
            <v>0</v>
          </cell>
          <cell r="U316" t="str">
            <v>công nhân</v>
          </cell>
          <cell r="V316" t="str">
            <v>chuyền 2</v>
          </cell>
          <cell r="W316" t="str">
            <v>C2</v>
          </cell>
          <cell r="X316">
            <v>0</v>
          </cell>
          <cell r="Y316">
            <v>0</v>
          </cell>
          <cell r="Z316">
            <v>0</v>
          </cell>
          <cell r="AA316">
            <v>41058</v>
          </cell>
          <cell r="AB316" t="str">
            <v>A307</v>
          </cell>
          <cell r="AE316" t="str">
            <v>A307</v>
          </cell>
          <cell r="AF316" t="str">
            <v>TRẦN THỊ TRÀ MY</v>
          </cell>
        </row>
        <row r="317">
          <cell r="B317" t="str">
            <v>A308</v>
          </cell>
          <cell r="C317" t="str">
            <v>NGUYỄN THANH TÙNG</v>
          </cell>
          <cell r="D317" t="str">
            <v xml:space="preserve">Nam </v>
          </cell>
          <cell r="E317">
            <v>30751</v>
          </cell>
          <cell r="F317" t="str">
            <v>Bến Tre</v>
          </cell>
          <cell r="G317" t="str">
            <v>321186436</v>
          </cell>
          <cell r="H317">
            <v>36866</v>
          </cell>
          <cell r="I317" t="str">
            <v>Bến Tre</v>
          </cell>
          <cell r="J317" t="str">
            <v>12/12</v>
          </cell>
          <cell r="K317" t="str">
            <v>336/2,Thị Trấn Thạnh Phú, Bến Tre</v>
          </cell>
          <cell r="L317" t="str">
            <v>Bến Tre</v>
          </cell>
          <cell r="M317" t="str">
            <v>Kinh</v>
          </cell>
          <cell r="N317" t="str">
            <v xml:space="preserve">Việt Nam </v>
          </cell>
          <cell r="O317" t="str">
            <v>Bến Tre</v>
          </cell>
          <cell r="P317" t="e">
            <v>#REF!</v>
          </cell>
          <cell r="Q317">
            <v>41059</v>
          </cell>
          <cell r="R317" t="str">
            <v>out</v>
          </cell>
          <cell r="S317">
            <v>0</v>
          </cell>
          <cell r="T317">
            <v>0</v>
          </cell>
          <cell r="U317" t="str">
            <v>công nhân</v>
          </cell>
          <cell r="V317" t="str">
            <v>chuyền 2</v>
          </cell>
          <cell r="W317" t="str">
            <v>C2</v>
          </cell>
          <cell r="X317">
            <v>0</v>
          </cell>
          <cell r="Y317">
            <v>0</v>
          </cell>
          <cell r="Z317">
            <v>0</v>
          </cell>
          <cell r="AA317">
            <v>41059</v>
          </cell>
          <cell r="AB317" t="str">
            <v>A308</v>
          </cell>
          <cell r="AE317" t="str">
            <v>A308</v>
          </cell>
          <cell r="AF317" t="str">
            <v>NGUYỄN THANH TÙNG</v>
          </cell>
        </row>
        <row r="318">
          <cell r="B318" t="str">
            <v>A309</v>
          </cell>
          <cell r="C318" t="str">
            <v>NGUYỄN THỊ TRANG</v>
          </cell>
          <cell r="D318" t="str">
            <v>Nữ</v>
          </cell>
          <cell r="E318">
            <v>32775</v>
          </cell>
          <cell r="F318" t="str">
            <v>Nghệ An</v>
          </cell>
          <cell r="G318" t="str">
            <v>186841750</v>
          </cell>
          <cell r="H318">
            <v>39847</v>
          </cell>
          <cell r="I318" t="str">
            <v>Nghệ An</v>
          </cell>
          <cell r="J318" t="str">
            <v>11/12</v>
          </cell>
          <cell r="K318" t="str">
            <v>Tân Sơn, Đô Lương, Nghệ An</v>
          </cell>
          <cell r="L318" t="str">
            <v>Nghệ An</v>
          </cell>
          <cell r="M318" t="str">
            <v>Kinh</v>
          </cell>
          <cell r="N318" t="str">
            <v xml:space="preserve">Việt Nam </v>
          </cell>
          <cell r="O318" t="str">
            <v>Nghệ An</v>
          </cell>
          <cell r="P318" t="e">
            <v>#REF!</v>
          </cell>
          <cell r="Q318">
            <v>41062</v>
          </cell>
          <cell r="R318">
            <v>0</v>
          </cell>
          <cell r="S318">
            <v>0</v>
          </cell>
          <cell r="T318">
            <v>0</v>
          </cell>
          <cell r="U318" t="str">
            <v>công nhân</v>
          </cell>
          <cell r="V318" t="str">
            <v>QC</v>
          </cell>
          <cell r="W318" t="str">
            <v>QC</v>
          </cell>
          <cell r="X318">
            <v>0</v>
          </cell>
          <cell r="Y318">
            <v>0</v>
          </cell>
          <cell r="Z318">
            <v>0</v>
          </cell>
          <cell r="AA318">
            <v>41062</v>
          </cell>
          <cell r="AB318" t="str">
            <v>A309</v>
          </cell>
          <cell r="AE318" t="str">
            <v>A309</v>
          </cell>
          <cell r="AF318" t="str">
            <v>NGUYỄN THỊ TRANG</v>
          </cell>
        </row>
        <row r="319">
          <cell r="B319" t="str">
            <v>A310</v>
          </cell>
          <cell r="C319" t="str">
            <v>PHẠM THỊ BÔNG</v>
          </cell>
          <cell r="D319" t="str">
            <v>Nữ</v>
          </cell>
          <cell r="E319">
            <v>32723</v>
          </cell>
          <cell r="F319" t="str">
            <v>Bến Tre</v>
          </cell>
          <cell r="G319" t="str">
            <v>321369530</v>
          </cell>
          <cell r="H319">
            <v>38637</v>
          </cell>
          <cell r="I319" t="str">
            <v>Bến Tre</v>
          </cell>
          <cell r="J319" t="str">
            <v>9/12</v>
          </cell>
          <cell r="K319" t="str">
            <v>Xã Vĩnh Hòa, Huyện Ba Tri, Bến Tre</v>
          </cell>
          <cell r="L319" t="str">
            <v>Bến Tre</v>
          </cell>
          <cell r="M319" t="str">
            <v>Kinh</v>
          </cell>
          <cell r="N319" t="str">
            <v xml:space="preserve">Việt Nam </v>
          </cell>
          <cell r="O319" t="str">
            <v>Bến Tre</v>
          </cell>
          <cell r="P319" t="e">
            <v>#REF!</v>
          </cell>
          <cell r="Q319">
            <v>41062</v>
          </cell>
          <cell r="R319">
            <v>0</v>
          </cell>
          <cell r="S319">
            <v>0</v>
          </cell>
          <cell r="T319">
            <v>0</v>
          </cell>
          <cell r="U319" t="str">
            <v>công nhân</v>
          </cell>
          <cell r="V319" t="str">
            <v>QC</v>
          </cell>
          <cell r="W319" t="str">
            <v>QC</v>
          </cell>
          <cell r="X319">
            <v>0</v>
          </cell>
          <cell r="Y319">
            <v>0</v>
          </cell>
          <cell r="Z319">
            <v>0</v>
          </cell>
          <cell r="AA319">
            <v>41062</v>
          </cell>
          <cell r="AB319" t="str">
            <v>A310</v>
          </cell>
          <cell r="AE319" t="str">
            <v>A310</v>
          </cell>
          <cell r="AF319" t="str">
            <v>PHẠM THỊ BÔNG</v>
          </cell>
        </row>
        <row r="320">
          <cell r="B320" t="str">
            <v>A311</v>
          </cell>
          <cell r="C320" t="str">
            <v>NGUYỄN VĂN HAI</v>
          </cell>
          <cell r="D320" t="str">
            <v xml:space="preserve">Nam </v>
          </cell>
          <cell r="E320">
            <v>32626</v>
          </cell>
          <cell r="F320" t="str">
            <v>Long An</v>
          </cell>
          <cell r="G320" t="str">
            <v>301289092</v>
          </cell>
          <cell r="H320">
            <v>38194</v>
          </cell>
          <cell r="I320" t="str">
            <v>Long An</v>
          </cell>
          <cell r="J320" t="str">
            <v>10/12</v>
          </cell>
          <cell r="K320" t="str">
            <v>Phước Vĩnh Tây, Cần Giuộc, Long An</v>
          </cell>
          <cell r="L320" t="str">
            <v>Long An</v>
          </cell>
          <cell r="M320" t="str">
            <v>Kinh</v>
          </cell>
          <cell r="N320" t="str">
            <v xml:space="preserve">Việt Nam </v>
          </cell>
          <cell r="O320" t="str">
            <v>Long An</v>
          </cell>
          <cell r="P320" t="e">
            <v>#REF!</v>
          </cell>
          <cell r="Q320">
            <v>41062</v>
          </cell>
          <cell r="R320" t="str">
            <v>out</v>
          </cell>
          <cell r="S320">
            <v>0</v>
          </cell>
          <cell r="T320">
            <v>0</v>
          </cell>
          <cell r="U320" t="str">
            <v>công nhân</v>
          </cell>
          <cell r="V320" t="str">
            <v>QC</v>
          </cell>
          <cell r="W320" t="str">
            <v>QC</v>
          </cell>
          <cell r="X320">
            <v>0</v>
          </cell>
          <cell r="Y320">
            <v>0</v>
          </cell>
          <cell r="Z320">
            <v>0</v>
          </cell>
          <cell r="AA320">
            <v>41062</v>
          </cell>
          <cell r="AB320" t="str">
            <v>A311</v>
          </cell>
          <cell r="AE320" t="str">
            <v>A311</v>
          </cell>
          <cell r="AF320" t="str">
            <v>NGUYỄN VĂN HAI</v>
          </cell>
        </row>
        <row r="321">
          <cell r="B321" t="str">
            <v>A312</v>
          </cell>
          <cell r="C321" t="str">
            <v>LÂM QUỐC ĐÂU</v>
          </cell>
          <cell r="D321" t="str">
            <v xml:space="preserve">Nam </v>
          </cell>
          <cell r="E321">
            <v>33124</v>
          </cell>
          <cell r="F321" t="str">
            <v>TPHCM</v>
          </cell>
          <cell r="G321" t="str">
            <v>024897358</v>
          </cell>
          <cell r="H321">
            <v>39818</v>
          </cell>
          <cell r="I321" t="str">
            <v>TPHCM</v>
          </cell>
          <cell r="J321" t="str">
            <v>10/12</v>
          </cell>
          <cell r="K321" t="str">
            <v>47/2 Ấp 2, Hiệp Phước, Nhà Bè, TPHCM</v>
          </cell>
          <cell r="L321" t="str">
            <v>TPHCM</v>
          </cell>
          <cell r="M321" t="str">
            <v>Kinh</v>
          </cell>
          <cell r="N321" t="str">
            <v xml:space="preserve">Việt Nam </v>
          </cell>
          <cell r="O321" t="str">
            <v>TPHCM</v>
          </cell>
          <cell r="P321" t="e">
            <v>#REF!</v>
          </cell>
          <cell r="Q321">
            <v>41062</v>
          </cell>
          <cell r="R321">
            <v>0</v>
          </cell>
          <cell r="S321">
            <v>0</v>
          </cell>
          <cell r="T321">
            <v>0</v>
          </cell>
          <cell r="U321" t="str">
            <v>công nhân</v>
          </cell>
          <cell r="V321" t="str">
            <v>QC</v>
          </cell>
          <cell r="W321" t="str">
            <v>QC</v>
          </cell>
          <cell r="X321">
            <v>0</v>
          </cell>
          <cell r="Y321">
            <v>0</v>
          </cell>
          <cell r="Z321">
            <v>0</v>
          </cell>
          <cell r="AA321">
            <v>41062</v>
          </cell>
          <cell r="AB321" t="str">
            <v>A312</v>
          </cell>
          <cell r="AE321" t="str">
            <v>A312</v>
          </cell>
          <cell r="AF321" t="str">
            <v>LÂM QUỐC ĐÂU</v>
          </cell>
        </row>
        <row r="322">
          <cell r="B322" t="str">
            <v>A313</v>
          </cell>
          <cell r="C322" t="str">
            <v>PHẠM VŨ LINH</v>
          </cell>
          <cell r="D322" t="str">
            <v xml:space="preserve">Nam </v>
          </cell>
          <cell r="E322">
            <v>33734</v>
          </cell>
          <cell r="F322" t="str">
            <v>Bến Tre</v>
          </cell>
          <cell r="G322" t="str">
            <v>321456997</v>
          </cell>
          <cell r="H322">
            <v>39632</v>
          </cell>
          <cell r="I322" t="str">
            <v>Bến Tre</v>
          </cell>
          <cell r="J322" t="str">
            <v>9/12</v>
          </cell>
          <cell r="K322" t="str">
            <v>Xã Vĩnh Hòa, Huyện Ba Tri, Bến Tre</v>
          </cell>
          <cell r="L322" t="str">
            <v>Bến Tre</v>
          </cell>
          <cell r="M322" t="str">
            <v>Kinh</v>
          </cell>
          <cell r="N322" t="str">
            <v xml:space="preserve">Việt Nam </v>
          </cell>
          <cell r="O322" t="str">
            <v>Bến Tre</v>
          </cell>
          <cell r="P322" t="e">
            <v>#REF!</v>
          </cell>
          <cell r="Q322">
            <v>41062</v>
          </cell>
          <cell r="R322">
            <v>41197</v>
          </cell>
          <cell r="S322">
            <v>0</v>
          </cell>
          <cell r="T322">
            <v>0</v>
          </cell>
          <cell r="U322" t="str">
            <v>công nhân</v>
          </cell>
          <cell r="V322" t="str">
            <v>QC</v>
          </cell>
          <cell r="W322" t="str">
            <v>QC</v>
          </cell>
          <cell r="X322">
            <v>0</v>
          </cell>
          <cell r="Y322">
            <v>0</v>
          </cell>
          <cell r="Z322">
            <v>0</v>
          </cell>
          <cell r="AA322">
            <v>41062</v>
          </cell>
          <cell r="AB322" t="str">
            <v>A313</v>
          </cell>
          <cell r="AE322" t="str">
            <v>A313</v>
          </cell>
          <cell r="AF322" t="str">
            <v>PHẠM VŨ LINH</v>
          </cell>
        </row>
        <row r="323">
          <cell r="B323" t="str">
            <v>A314</v>
          </cell>
          <cell r="C323" t="str">
            <v>LÊ THỊ NGUYỆT</v>
          </cell>
          <cell r="D323" t="str">
            <v>Nữ</v>
          </cell>
          <cell r="E323">
            <v>30082</v>
          </cell>
          <cell r="F323" t="str">
            <v>Thanh Hóa</v>
          </cell>
          <cell r="G323" t="str">
            <v>172603199</v>
          </cell>
          <cell r="H323">
            <v>40756</v>
          </cell>
          <cell r="I323" t="str">
            <v>Thanh Hoá</v>
          </cell>
          <cell r="J323" t="str">
            <v>9/12</v>
          </cell>
          <cell r="K323" t="str">
            <v>Thôn 2, Xã Trung Ý, Nông Cống, Thanh Hóa</v>
          </cell>
          <cell r="L323" t="str">
            <v>Thanh Hóa</v>
          </cell>
          <cell r="M323" t="str">
            <v xml:space="preserve">Kinh </v>
          </cell>
          <cell r="N323" t="str">
            <v xml:space="preserve">Việt Nam </v>
          </cell>
          <cell r="O323" t="str">
            <v>Thanh Hóa</v>
          </cell>
          <cell r="P323" t="e">
            <v>#REF!</v>
          </cell>
          <cell r="Q323">
            <v>41072</v>
          </cell>
          <cell r="R323" t="str">
            <v>out</v>
          </cell>
          <cell r="S323">
            <v>0</v>
          </cell>
          <cell r="T323">
            <v>0</v>
          </cell>
          <cell r="U323" t="str">
            <v>công nhân</v>
          </cell>
          <cell r="V323" t="str">
            <v>chuyền 2</v>
          </cell>
          <cell r="W323" t="str">
            <v>C2</v>
          </cell>
          <cell r="X323">
            <v>0</v>
          </cell>
          <cell r="Y323">
            <v>0</v>
          </cell>
          <cell r="Z323">
            <v>0</v>
          </cell>
          <cell r="AA323">
            <v>41072</v>
          </cell>
          <cell r="AB323" t="str">
            <v>A314</v>
          </cell>
          <cell r="AE323" t="str">
            <v>A314</v>
          </cell>
          <cell r="AF323" t="str">
            <v>LÊ THỊ NGUYỆT</v>
          </cell>
        </row>
        <row r="324">
          <cell r="B324" t="str">
            <v>A315</v>
          </cell>
          <cell r="C324" t="str">
            <v>HUỲNH THỊ NGỌC HUYỀN</v>
          </cell>
          <cell r="D324" t="str">
            <v>Nữ</v>
          </cell>
          <cell r="E324">
            <v>34104</v>
          </cell>
          <cell r="F324" t="str">
            <v>TPHCM</v>
          </cell>
          <cell r="G324" t="str">
            <v>025276858</v>
          </cell>
          <cell r="H324">
            <v>40400</v>
          </cell>
          <cell r="I324" t="str">
            <v>TPHCM</v>
          </cell>
          <cell r="J324" t="str">
            <v>12/12</v>
          </cell>
          <cell r="K324" t="str">
            <v>1168/171/51 Ấp 4, Xã Hiệp Phước, Nhà Bè</v>
          </cell>
          <cell r="L324" t="str">
            <v>TPHCM</v>
          </cell>
          <cell r="M324" t="str">
            <v>Kinh</v>
          </cell>
          <cell r="N324" t="str">
            <v xml:space="preserve">Việt Nam </v>
          </cell>
          <cell r="O324" t="str">
            <v>TPHCM</v>
          </cell>
          <cell r="P324" t="e">
            <v>#REF!</v>
          </cell>
          <cell r="Q324">
            <v>41074</v>
          </cell>
          <cell r="R324" t="str">
            <v>out</v>
          </cell>
          <cell r="S324">
            <v>0</v>
          </cell>
          <cell r="T324">
            <v>0</v>
          </cell>
          <cell r="U324" t="str">
            <v>công nhân</v>
          </cell>
          <cell r="V324" t="str">
            <v>chuyền 2</v>
          </cell>
          <cell r="W324" t="str">
            <v>C2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 t="str">
            <v>A315</v>
          </cell>
          <cell r="AE324" t="str">
            <v>A315</v>
          </cell>
          <cell r="AF324" t="str">
            <v>HUỲNH THỊ NGỌC HUYỀN</v>
          </cell>
        </row>
        <row r="325">
          <cell r="B325" t="str">
            <v>A316</v>
          </cell>
          <cell r="C325" t="str">
            <v>NGUYỄN THỊ HOÀNG NHI</v>
          </cell>
          <cell r="D325" t="str">
            <v>Nữ</v>
          </cell>
          <cell r="E325">
            <v>34267</v>
          </cell>
          <cell r="F325" t="str">
            <v>Cần Giờ</v>
          </cell>
          <cell r="G325" t="str">
            <v>024771903</v>
          </cell>
          <cell r="H325">
            <v>40749</v>
          </cell>
          <cell r="I325" t="str">
            <v>TPHCM</v>
          </cell>
          <cell r="J325" t="str">
            <v>12/12</v>
          </cell>
          <cell r="K325" t="str">
            <v>An Bình, An Thới Đông, Cần Giờ, TPHCM</v>
          </cell>
          <cell r="L325" t="str">
            <v>TPHCM</v>
          </cell>
          <cell r="M325" t="str">
            <v xml:space="preserve">Kinh </v>
          </cell>
          <cell r="N325" t="str">
            <v xml:space="preserve">Việt Nam </v>
          </cell>
          <cell r="O325" t="str">
            <v>TPHCM</v>
          </cell>
          <cell r="P325" t="e">
            <v>#REF!</v>
          </cell>
          <cell r="Q325">
            <v>41074</v>
          </cell>
          <cell r="R325" t="str">
            <v>out</v>
          </cell>
          <cell r="S325">
            <v>0</v>
          </cell>
          <cell r="T325">
            <v>0</v>
          </cell>
          <cell r="U325" t="str">
            <v>công nhân</v>
          </cell>
          <cell r="V325" t="str">
            <v>chuyền 2</v>
          </cell>
          <cell r="W325" t="str">
            <v>C2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 t="str">
            <v>A316</v>
          </cell>
          <cell r="AE325" t="str">
            <v>A316</v>
          </cell>
          <cell r="AF325" t="str">
            <v>NGUYỄN THỊ HOÀNG NHI</v>
          </cell>
        </row>
        <row r="326">
          <cell r="B326" t="str">
            <v>A317</v>
          </cell>
          <cell r="C326" t="str">
            <v>LÊ THANH PHƯƠNG</v>
          </cell>
          <cell r="D326" t="str">
            <v xml:space="preserve">Nam </v>
          </cell>
          <cell r="E326">
            <v>34028</v>
          </cell>
          <cell r="F326" t="str">
            <v>TPHCM</v>
          </cell>
          <cell r="G326" t="str">
            <v>025054126</v>
          </cell>
          <cell r="H326">
            <v>39967</v>
          </cell>
          <cell r="I326" t="str">
            <v>TPHCM</v>
          </cell>
          <cell r="J326" t="str">
            <v>12/12</v>
          </cell>
          <cell r="K326" t="str">
            <v>138 Ấp 4 Phước Kiển, Nhà Bè</v>
          </cell>
          <cell r="L326" t="str">
            <v>TPHCM</v>
          </cell>
          <cell r="M326" t="str">
            <v>Kinh</v>
          </cell>
          <cell r="N326" t="str">
            <v xml:space="preserve">Việt Nam </v>
          </cell>
          <cell r="O326" t="str">
            <v>TPHCM</v>
          </cell>
          <cell r="P326" t="e">
            <v>#REF!</v>
          </cell>
          <cell r="Q326">
            <v>40344</v>
          </cell>
          <cell r="R326" t="str">
            <v>out</v>
          </cell>
          <cell r="S326">
            <v>0</v>
          </cell>
          <cell r="T326">
            <v>0</v>
          </cell>
          <cell r="U326" t="str">
            <v>công nhân</v>
          </cell>
          <cell r="V326" t="str">
            <v>chuyền 2</v>
          </cell>
          <cell r="W326" t="str">
            <v>C2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 t="str">
            <v>A317</v>
          </cell>
          <cell r="AE326" t="str">
            <v>A317</v>
          </cell>
          <cell r="AF326" t="str">
            <v>LÊ THANH PHƯƠNG</v>
          </cell>
        </row>
        <row r="327">
          <cell r="B327" t="str">
            <v>A318</v>
          </cell>
          <cell r="C327" t="str">
            <v>NGUYỄN THANH TÙNG</v>
          </cell>
          <cell r="D327" t="str">
            <v xml:space="preserve">Nam </v>
          </cell>
          <cell r="E327">
            <v>34246</v>
          </cell>
          <cell r="F327" t="str">
            <v>TPHCM</v>
          </cell>
          <cell r="G327" t="str">
            <v>025054330</v>
          </cell>
          <cell r="H327">
            <v>39995</v>
          </cell>
          <cell r="I327" t="str">
            <v>TPHCM</v>
          </cell>
          <cell r="J327" t="str">
            <v>9/12</v>
          </cell>
          <cell r="K327" t="str">
            <v>2/13B Ấp 1 Nhơn Đức, Nhà Bè</v>
          </cell>
          <cell r="L327" t="str">
            <v>TPHCM</v>
          </cell>
          <cell r="M327" t="str">
            <v>Kinh</v>
          </cell>
          <cell r="N327" t="str">
            <v xml:space="preserve">Việt Nam </v>
          </cell>
          <cell r="O327" t="str">
            <v>TPHCM</v>
          </cell>
          <cell r="P327" t="e">
            <v>#REF!</v>
          </cell>
          <cell r="Q327">
            <v>41075</v>
          </cell>
          <cell r="R327">
            <v>0</v>
          </cell>
          <cell r="S327">
            <v>0</v>
          </cell>
          <cell r="T327">
            <v>0</v>
          </cell>
          <cell r="U327" t="str">
            <v>công nhân</v>
          </cell>
          <cell r="V327" t="str">
            <v>Chuyền 3</v>
          </cell>
          <cell r="W327" t="str">
            <v>C3</v>
          </cell>
          <cell r="X327">
            <v>0</v>
          </cell>
          <cell r="Y327">
            <v>0</v>
          </cell>
          <cell r="Z327">
            <v>0</v>
          </cell>
          <cell r="AA327">
            <v>41075</v>
          </cell>
          <cell r="AB327" t="str">
            <v>A318</v>
          </cell>
          <cell r="AE327" t="str">
            <v>A318</v>
          </cell>
          <cell r="AF327" t="str">
            <v>NGUYỄN THANH TÙNG</v>
          </cell>
        </row>
        <row r="328">
          <cell r="B328" t="str">
            <v>A319</v>
          </cell>
          <cell r="C328" t="str">
            <v>HUỲNH TRẦN TRÍ</v>
          </cell>
          <cell r="D328" t="str">
            <v xml:space="preserve">Nam </v>
          </cell>
          <cell r="E328">
            <v>33004</v>
          </cell>
          <cell r="F328" t="str">
            <v>Long An</v>
          </cell>
          <cell r="G328" t="str">
            <v>301336964</v>
          </cell>
          <cell r="H328">
            <v>38537</v>
          </cell>
          <cell r="I328" t="str">
            <v>Long An</v>
          </cell>
          <cell r="J328" t="str">
            <v>Đại học</v>
          </cell>
          <cell r="K328" t="str">
            <v>Chánh Hội, Tân Mỹ, Đức Hòa, Long An</v>
          </cell>
          <cell r="L328" t="str">
            <v>Long An</v>
          </cell>
          <cell r="M328" t="str">
            <v>Kinh</v>
          </cell>
          <cell r="N328" t="str">
            <v xml:space="preserve">Việt Nam </v>
          </cell>
          <cell r="O328" t="str">
            <v>Long An</v>
          </cell>
          <cell r="P328" t="e">
            <v>#REF!</v>
          </cell>
          <cell r="Q328">
            <v>41078</v>
          </cell>
          <cell r="R328" t="str">
            <v>out</v>
          </cell>
          <cell r="S328" t="str">
            <v>Kỹ sư</v>
          </cell>
          <cell r="T328" t="str">
            <v>công nghệ hóa vô cơ</v>
          </cell>
          <cell r="U328" t="str">
            <v xml:space="preserve">Kỹ thuật chuyền </v>
          </cell>
          <cell r="V328" t="str">
            <v>chuyền 2</v>
          </cell>
          <cell r="W328" t="str">
            <v>C2</v>
          </cell>
          <cell r="X328">
            <v>0</v>
          </cell>
          <cell r="Y328">
            <v>0</v>
          </cell>
          <cell r="Z328">
            <v>0</v>
          </cell>
          <cell r="AA328">
            <v>41078</v>
          </cell>
          <cell r="AB328" t="str">
            <v>A319</v>
          </cell>
          <cell r="AE328" t="str">
            <v>A319</v>
          </cell>
          <cell r="AF328" t="str">
            <v>HUỲNH TRẦN TRÍ</v>
          </cell>
        </row>
        <row r="329">
          <cell r="B329" t="str">
            <v>A320</v>
          </cell>
          <cell r="C329" t="str">
            <v>DƯƠNG KHÁNH LINH</v>
          </cell>
          <cell r="D329" t="str">
            <v xml:space="preserve">Nữ </v>
          </cell>
          <cell r="E329">
            <v>23626</v>
          </cell>
          <cell r="F329" t="str">
            <v>An Giang</v>
          </cell>
          <cell r="G329" t="str">
            <v>350614408</v>
          </cell>
          <cell r="H329">
            <v>37481</v>
          </cell>
          <cell r="I329" t="str">
            <v>An Giang</v>
          </cell>
          <cell r="J329" t="str">
            <v>12/12</v>
          </cell>
          <cell r="K329" t="str">
            <v>155 Trần Hưng Đạo, Châu Đốc, An Giang</v>
          </cell>
          <cell r="L329" t="str">
            <v>An Giang</v>
          </cell>
          <cell r="M329" t="str">
            <v>Hoa</v>
          </cell>
          <cell r="N329" t="str">
            <v xml:space="preserve">Việt Nam </v>
          </cell>
          <cell r="O329" t="str">
            <v xml:space="preserve">Trung Quốc </v>
          </cell>
          <cell r="P329" t="e">
            <v>#REF!</v>
          </cell>
          <cell r="Q329">
            <v>41122</v>
          </cell>
          <cell r="R329">
            <v>0</v>
          </cell>
          <cell r="S329">
            <v>0</v>
          </cell>
          <cell r="T329">
            <v>0</v>
          </cell>
          <cell r="U329" t="str">
            <v>Thủ quỹ</v>
          </cell>
          <cell r="V329" t="str">
            <v>Quản lý</v>
          </cell>
          <cell r="W329" t="str">
            <v>VP</v>
          </cell>
          <cell r="X329" t="str">
            <v>0903.986.939</v>
          </cell>
          <cell r="Y329">
            <v>0</v>
          </cell>
          <cell r="Z329">
            <v>0</v>
          </cell>
          <cell r="AA329">
            <v>41122</v>
          </cell>
          <cell r="AB329" t="str">
            <v>A320</v>
          </cell>
          <cell r="AE329" t="str">
            <v>A320</v>
          </cell>
          <cell r="AF329" t="str">
            <v>DƯƠNG KHÁNH LINH</v>
          </cell>
        </row>
        <row r="330">
          <cell r="B330" t="str">
            <v>A321</v>
          </cell>
          <cell r="C330" t="str">
            <v>NGUYỄN VĂN EM</v>
          </cell>
          <cell r="D330" t="str">
            <v xml:space="preserve">Nam </v>
          </cell>
          <cell r="E330" t="str">
            <v>1987</v>
          </cell>
          <cell r="F330" t="str">
            <v>Cần Thơ</v>
          </cell>
          <cell r="G330" t="str">
            <v>362352651</v>
          </cell>
          <cell r="H330">
            <v>39638</v>
          </cell>
          <cell r="I330" t="str">
            <v>Cần Thơ</v>
          </cell>
          <cell r="J330" t="str">
            <v>9/12</v>
          </cell>
          <cell r="K330" t="str">
            <v>Trường Xuân A, Cờ Đỏ, TP Cần Thơ</v>
          </cell>
          <cell r="L330" t="str">
            <v>Cần Thơ</v>
          </cell>
          <cell r="M330" t="str">
            <v>Kinh</v>
          </cell>
          <cell r="N330" t="str">
            <v xml:space="preserve">Việt Nam </v>
          </cell>
          <cell r="O330" t="str">
            <v>Cần Thơ</v>
          </cell>
          <cell r="P330" t="e">
            <v>#REF!</v>
          </cell>
          <cell r="Q330">
            <v>41137</v>
          </cell>
          <cell r="R330" t="str">
            <v>out</v>
          </cell>
          <cell r="S330">
            <v>0</v>
          </cell>
          <cell r="T330">
            <v>0</v>
          </cell>
          <cell r="U330" t="str">
            <v>công nhân</v>
          </cell>
          <cell r="V330" t="str">
            <v>chuyền 2</v>
          </cell>
          <cell r="W330" t="str">
            <v>C2</v>
          </cell>
          <cell r="X330">
            <v>0</v>
          </cell>
          <cell r="Y330">
            <v>0</v>
          </cell>
          <cell r="Z330">
            <v>0</v>
          </cell>
          <cell r="AA330">
            <v>41137</v>
          </cell>
          <cell r="AB330" t="str">
            <v>A321</v>
          </cell>
          <cell r="AE330" t="str">
            <v>A321</v>
          </cell>
          <cell r="AF330" t="str">
            <v>NGUYỄN VĂN EM</v>
          </cell>
        </row>
        <row r="331">
          <cell r="B331" t="str">
            <v>A322</v>
          </cell>
          <cell r="C331" t="str">
            <v>NGUYỄN VĂN LÝ</v>
          </cell>
          <cell r="D331" t="str">
            <v xml:space="preserve">Nam </v>
          </cell>
          <cell r="E331" t="str">
            <v>1983</v>
          </cell>
          <cell r="F331" t="str">
            <v>Cần Thơ</v>
          </cell>
          <cell r="G331" t="str">
            <v>361869176</v>
          </cell>
          <cell r="H331">
            <v>40963</v>
          </cell>
          <cell r="I331" t="str">
            <v>Cần Thơ</v>
          </cell>
          <cell r="J331" t="str">
            <v>9/12</v>
          </cell>
          <cell r="K331" t="str">
            <v>Trường Xuân A,  H.Thới Lai, TP Cần Thơ</v>
          </cell>
          <cell r="L331" t="str">
            <v>Cần Thơ</v>
          </cell>
          <cell r="M331" t="str">
            <v>Kinh</v>
          </cell>
          <cell r="N331" t="str">
            <v xml:space="preserve">Việt Nam </v>
          </cell>
          <cell r="O331" t="str">
            <v>Cần Thơ</v>
          </cell>
          <cell r="P331" t="e">
            <v>#REF!</v>
          </cell>
          <cell r="Q331">
            <v>41137</v>
          </cell>
          <cell r="R331" t="str">
            <v>out</v>
          </cell>
          <cell r="S331">
            <v>0</v>
          </cell>
          <cell r="T331">
            <v>0</v>
          </cell>
          <cell r="U331" t="str">
            <v>công nhân</v>
          </cell>
          <cell r="V331" t="str">
            <v>chuyền 2</v>
          </cell>
          <cell r="W331" t="str">
            <v>C2</v>
          </cell>
          <cell r="X331">
            <v>0</v>
          </cell>
          <cell r="Y331">
            <v>0</v>
          </cell>
          <cell r="Z331">
            <v>0</v>
          </cell>
          <cell r="AA331">
            <v>41137</v>
          </cell>
          <cell r="AB331" t="str">
            <v>A322</v>
          </cell>
          <cell r="AE331" t="str">
            <v>A322</v>
          </cell>
          <cell r="AF331" t="str">
            <v>NGUYỄN VĂN LÝ</v>
          </cell>
        </row>
        <row r="332">
          <cell r="B332" t="str">
            <v>A323</v>
          </cell>
          <cell r="C332" t="str">
            <v>LÊ VĂN TOÀN</v>
          </cell>
          <cell r="D332" t="str">
            <v xml:space="preserve">Nam </v>
          </cell>
          <cell r="E332">
            <v>34635</v>
          </cell>
          <cell r="F332" t="str">
            <v>Hậu Giang</v>
          </cell>
          <cell r="G332" t="str">
            <v>363756894</v>
          </cell>
          <cell r="H332">
            <v>40281</v>
          </cell>
          <cell r="I332" t="str">
            <v>Hậu Giang</v>
          </cell>
          <cell r="J332" t="str">
            <v>7/12</v>
          </cell>
          <cell r="K332" t="str">
            <v xml:space="preserve">Ấp Thạnh Lợi C, Xã Tân Long, Phụng Hiệp </v>
          </cell>
          <cell r="L332" t="str">
            <v>Hậu Giang</v>
          </cell>
          <cell r="M332" t="str">
            <v>Kinh</v>
          </cell>
          <cell r="N332" t="str">
            <v>Việt Nam</v>
          </cell>
          <cell r="O332" t="str">
            <v>Hậu Giang</v>
          </cell>
          <cell r="P332" t="e">
            <v>#REF!</v>
          </cell>
          <cell r="Q332">
            <v>41137</v>
          </cell>
          <cell r="R332" t="str">
            <v>out</v>
          </cell>
          <cell r="S332">
            <v>0</v>
          </cell>
          <cell r="T332">
            <v>0</v>
          </cell>
          <cell r="U332" t="str">
            <v>công nhân</v>
          </cell>
          <cell r="V332" t="str">
            <v>XK</v>
          </cell>
          <cell r="W332" t="str">
            <v>XK</v>
          </cell>
          <cell r="X332">
            <v>0</v>
          </cell>
          <cell r="Y332">
            <v>0</v>
          </cell>
          <cell r="Z332">
            <v>0</v>
          </cell>
          <cell r="AA332">
            <v>41137</v>
          </cell>
          <cell r="AB332" t="str">
            <v>A323</v>
          </cell>
          <cell r="AE332" t="str">
            <v>A323</v>
          </cell>
          <cell r="AF332" t="str">
            <v>LÊ VĂN TOÀN</v>
          </cell>
        </row>
        <row r="333">
          <cell r="B333" t="str">
            <v>A324</v>
          </cell>
          <cell r="C333" t="str">
            <v>PHẠM THẾ TÂN</v>
          </cell>
          <cell r="D333" t="str">
            <v xml:space="preserve">Nam </v>
          </cell>
          <cell r="E333">
            <v>33126</v>
          </cell>
          <cell r="F333" t="str">
            <v>Hải Dương</v>
          </cell>
          <cell r="G333" t="str">
            <v>142387710</v>
          </cell>
          <cell r="H333">
            <v>38543</v>
          </cell>
          <cell r="I333" t="str">
            <v>Hải Dương</v>
          </cell>
          <cell r="J333" t="str">
            <v>Đại học</v>
          </cell>
          <cell r="K333" t="str">
            <v>Thái Thịnh, Kinh Môn, Hải Dương</v>
          </cell>
          <cell r="L333" t="str">
            <v>Hải Dương</v>
          </cell>
          <cell r="M333" t="str">
            <v>Kinh</v>
          </cell>
          <cell r="N333" t="str">
            <v xml:space="preserve">Việt Nam </v>
          </cell>
          <cell r="O333" t="str">
            <v>Hải Dương</v>
          </cell>
          <cell r="P333" t="e">
            <v>#REF!</v>
          </cell>
          <cell r="Q333">
            <v>41169</v>
          </cell>
          <cell r="R333" t="str">
            <v>out</v>
          </cell>
          <cell r="S333">
            <v>0</v>
          </cell>
          <cell r="T333" t="str">
            <v>công nghệ hóa vô cơ</v>
          </cell>
          <cell r="U333" t="str">
            <v xml:space="preserve">Kỹ thuật chuyền </v>
          </cell>
          <cell r="V333" t="str">
            <v>Chuyền 1</v>
          </cell>
          <cell r="W333" t="str">
            <v>C1</v>
          </cell>
          <cell r="X333">
            <v>0</v>
          </cell>
          <cell r="Y333">
            <v>0</v>
          </cell>
          <cell r="Z333">
            <v>0</v>
          </cell>
          <cell r="AA333">
            <v>41169</v>
          </cell>
          <cell r="AB333" t="str">
            <v>A324</v>
          </cell>
          <cell r="AE333" t="str">
            <v>A324</v>
          </cell>
          <cell r="AF333" t="str">
            <v>PHẠM THẾ TÂN</v>
          </cell>
        </row>
        <row r="334">
          <cell r="B334" t="str">
            <v>A325</v>
          </cell>
          <cell r="C334" t="str">
            <v>LÊ VĂN QUANG</v>
          </cell>
          <cell r="D334" t="str">
            <v xml:space="preserve">Nam </v>
          </cell>
          <cell r="E334">
            <v>31844</v>
          </cell>
          <cell r="F334" t="str">
            <v>Quảng Bình</v>
          </cell>
          <cell r="G334" t="str">
            <v>194388375</v>
          </cell>
          <cell r="H334">
            <v>39162</v>
          </cell>
          <cell r="I334" t="str">
            <v>Quảng Bình</v>
          </cell>
          <cell r="J334" t="str">
            <v>Đại học</v>
          </cell>
          <cell r="K334" t="str">
            <v>Thanh Thủy, Lệ Thủy, Quảng Bình</v>
          </cell>
          <cell r="L334" t="str">
            <v>Quảng Bình</v>
          </cell>
          <cell r="M334" t="str">
            <v>Kinh</v>
          </cell>
          <cell r="N334" t="str">
            <v xml:space="preserve">Việt Nam </v>
          </cell>
          <cell r="O334" t="str">
            <v>Quảng Bình</v>
          </cell>
          <cell r="P334" t="e">
            <v>#REF!</v>
          </cell>
          <cell r="Q334">
            <v>41183</v>
          </cell>
          <cell r="R334" t="str">
            <v>out</v>
          </cell>
          <cell r="S334" t="str">
            <v>Kỹ sư</v>
          </cell>
          <cell r="T334" t="str">
            <v>Công Nghệ vât liệu ( Polymer)</v>
          </cell>
          <cell r="U334" t="str">
            <v>nhân viên kỹ thuật</v>
          </cell>
          <cell r="V334" t="str">
            <v>Chuyền 1</v>
          </cell>
          <cell r="W334" t="str">
            <v>C1</v>
          </cell>
          <cell r="X334">
            <v>0</v>
          </cell>
          <cell r="Y334" t="str">
            <v>phó chuyền</v>
          </cell>
          <cell r="Z334">
            <v>0</v>
          </cell>
          <cell r="AA334">
            <v>41183</v>
          </cell>
          <cell r="AB334" t="str">
            <v>A325</v>
          </cell>
          <cell r="AE334" t="str">
            <v>A325</v>
          </cell>
          <cell r="AF334" t="str">
            <v>LÊ VĂN QUANG</v>
          </cell>
        </row>
        <row r="335">
          <cell r="B335" t="str">
            <v>A326</v>
          </cell>
          <cell r="C335" t="str">
            <v>NGUYỄN LÊ THỌ</v>
          </cell>
          <cell r="D335" t="str">
            <v xml:space="preserve">Nam </v>
          </cell>
          <cell r="E335">
            <v>32228</v>
          </cell>
          <cell r="F335" t="str">
            <v>Quảng Ngải</v>
          </cell>
          <cell r="G335" t="str">
            <v>212298243</v>
          </cell>
          <cell r="H335">
            <v>38258</v>
          </cell>
          <cell r="I335" t="str">
            <v>Quảng Ngãi</v>
          </cell>
          <cell r="J335" t="str">
            <v>Đại học</v>
          </cell>
          <cell r="K335" t="str">
            <v>Bình Hải, Bình Sơn, Quảng Ngãi</v>
          </cell>
          <cell r="L335" t="str">
            <v>Quảng Ngãi</v>
          </cell>
          <cell r="M335" t="str">
            <v>Kinh</v>
          </cell>
          <cell r="N335" t="str">
            <v xml:space="preserve">Việt Nam </v>
          </cell>
          <cell r="O335" t="str">
            <v xml:space="preserve">Quảng Ngãi </v>
          </cell>
          <cell r="P335" t="e">
            <v>#REF!</v>
          </cell>
          <cell r="Q335">
            <v>41183</v>
          </cell>
          <cell r="R335">
            <v>0</v>
          </cell>
          <cell r="S335">
            <v>0</v>
          </cell>
          <cell r="T335" t="str">
            <v>Công Nghệ vât liệu ( Polymer)</v>
          </cell>
          <cell r="U335" t="str">
            <v>nhân viên kỹ thuật</v>
          </cell>
          <cell r="V335" t="str">
            <v>chuyền 2</v>
          </cell>
          <cell r="W335" t="str">
            <v>C2</v>
          </cell>
          <cell r="X335">
            <v>0</v>
          </cell>
          <cell r="Y335">
            <v>0</v>
          </cell>
          <cell r="Z335">
            <v>0</v>
          </cell>
          <cell r="AA335">
            <v>41183</v>
          </cell>
          <cell r="AB335" t="str">
            <v>A326</v>
          </cell>
          <cell r="AE335" t="str">
            <v>A326</v>
          </cell>
          <cell r="AF335" t="str">
            <v>NGUYỄN LÊ THỌ</v>
          </cell>
        </row>
        <row r="336">
          <cell r="B336" t="str">
            <v>A327</v>
          </cell>
          <cell r="C336" t="str">
            <v>NGUYỄN NGỌC LÝ</v>
          </cell>
          <cell r="D336" t="str">
            <v xml:space="preserve">Nam </v>
          </cell>
          <cell r="E336">
            <v>32644</v>
          </cell>
          <cell r="F336" t="str">
            <v>Long An</v>
          </cell>
          <cell r="G336" t="str">
            <v>301295239</v>
          </cell>
          <cell r="H336">
            <v>40409</v>
          </cell>
          <cell r="I336" t="str">
            <v>Long An</v>
          </cell>
          <cell r="J336" t="str">
            <v>10/12</v>
          </cell>
          <cell r="K336" t="str">
            <v>Ấp 2/5 Long Hậu, Cần Giuộc, Long An</v>
          </cell>
          <cell r="L336" t="str">
            <v>Long An</v>
          </cell>
          <cell r="M336" t="str">
            <v>Kinh</v>
          </cell>
          <cell r="N336" t="str">
            <v xml:space="preserve">Việt Nam </v>
          </cell>
          <cell r="O336" t="str">
            <v>Long An</v>
          </cell>
          <cell r="P336" t="e">
            <v>#REF!</v>
          </cell>
          <cell r="Q336">
            <v>41183</v>
          </cell>
          <cell r="R336">
            <v>0</v>
          </cell>
          <cell r="S336">
            <v>0</v>
          </cell>
          <cell r="T336">
            <v>0</v>
          </cell>
          <cell r="U336" t="str">
            <v>công nhân</v>
          </cell>
          <cell r="V336" t="str">
            <v>Chuyền 1</v>
          </cell>
          <cell r="W336" t="str">
            <v>C1</v>
          </cell>
          <cell r="X336">
            <v>0</v>
          </cell>
          <cell r="Y336">
            <v>0</v>
          </cell>
          <cell r="Z336">
            <v>0</v>
          </cell>
          <cell r="AA336">
            <v>41183</v>
          </cell>
          <cell r="AB336" t="str">
            <v>A327</v>
          </cell>
          <cell r="AE336" t="str">
            <v>A327</v>
          </cell>
          <cell r="AF336" t="str">
            <v>NGUYỄN NGỌC LÝ</v>
          </cell>
        </row>
        <row r="337">
          <cell r="B337" t="str">
            <v>A328</v>
          </cell>
          <cell r="C337" t="str">
            <v>BÙI THỊ BÉ TƯ</v>
          </cell>
          <cell r="D337" t="str">
            <v>Nữ</v>
          </cell>
          <cell r="E337">
            <v>32487</v>
          </cell>
          <cell r="F337" t="str">
            <v>TPHCM</v>
          </cell>
          <cell r="G337" t="str">
            <v>024195103</v>
          </cell>
          <cell r="H337">
            <v>38092</v>
          </cell>
          <cell r="I337" t="str">
            <v>TPHCM</v>
          </cell>
          <cell r="J337" t="str">
            <v>12/12</v>
          </cell>
          <cell r="K337" t="str">
            <v>110/5B Ấp 4, Xã Hiệp Phước, H. Nhà Bè</v>
          </cell>
          <cell r="L337" t="str">
            <v>TPHCM</v>
          </cell>
          <cell r="M337" t="str">
            <v>Kinh</v>
          </cell>
          <cell r="N337" t="str">
            <v>Việt Nam</v>
          </cell>
          <cell r="O337" t="str">
            <v>TPHCM</v>
          </cell>
          <cell r="P337" t="e">
            <v>#REF!</v>
          </cell>
          <cell r="Q337">
            <v>41198</v>
          </cell>
          <cell r="R337">
            <v>0</v>
          </cell>
          <cell r="S337">
            <v>0</v>
          </cell>
          <cell r="T337">
            <v>0</v>
          </cell>
          <cell r="U337" t="str">
            <v>công nhân</v>
          </cell>
          <cell r="V337" t="str">
            <v>Chuyền 3</v>
          </cell>
          <cell r="W337" t="str">
            <v>C3</v>
          </cell>
          <cell r="X337">
            <v>0</v>
          </cell>
          <cell r="Y337">
            <v>0</v>
          </cell>
          <cell r="Z337">
            <v>0</v>
          </cell>
          <cell r="AA337">
            <v>41198</v>
          </cell>
          <cell r="AB337" t="str">
            <v>A328</v>
          </cell>
          <cell r="AE337" t="str">
            <v>A328</v>
          </cell>
          <cell r="AF337" t="str">
            <v>BÙI THỊ BÉ TƯ</v>
          </cell>
        </row>
        <row r="338">
          <cell r="B338" t="str">
            <v>A329</v>
          </cell>
          <cell r="C338" t="str">
            <v>NGUYỄN VĂN TÚ</v>
          </cell>
          <cell r="D338" t="str">
            <v xml:space="preserve">Nam </v>
          </cell>
          <cell r="E338">
            <v>34464</v>
          </cell>
          <cell r="F338" t="str">
            <v>TPHCM</v>
          </cell>
          <cell r="G338" t="str">
            <v>025266749</v>
          </cell>
          <cell r="H338">
            <v>40369</v>
          </cell>
          <cell r="I338" t="str">
            <v>TPHCM</v>
          </cell>
          <cell r="J338" t="str">
            <v>10/12</v>
          </cell>
          <cell r="K338" t="str">
            <v>363, Bình Lợi , Bình Khánh, Cần Giờ</v>
          </cell>
          <cell r="L338" t="str">
            <v>TPHCM</v>
          </cell>
          <cell r="M338" t="str">
            <v>Kinh</v>
          </cell>
          <cell r="N338" t="str">
            <v>Việt Nam</v>
          </cell>
          <cell r="O338" t="str">
            <v>TPHCM</v>
          </cell>
          <cell r="P338" t="e">
            <v>#REF!</v>
          </cell>
          <cell r="Q338">
            <v>41219</v>
          </cell>
          <cell r="R338" t="str">
            <v>out</v>
          </cell>
          <cell r="S338">
            <v>0</v>
          </cell>
          <cell r="T338">
            <v>0</v>
          </cell>
          <cell r="U338" t="str">
            <v>công nhân</v>
          </cell>
          <cell r="V338" t="str">
            <v>QC</v>
          </cell>
          <cell r="W338" t="str">
            <v>QC</v>
          </cell>
          <cell r="X338">
            <v>0</v>
          </cell>
          <cell r="Y338">
            <v>0</v>
          </cell>
          <cell r="Z338">
            <v>0</v>
          </cell>
          <cell r="AA338">
            <v>41219</v>
          </cell>
          <cell r="AB338" t="str">
            <v>A329</v>
          </cell>
          <cell r="AE338" t="str">
            <v>A329</v>
          </cell>
          <cell r="AF338" t="str">
            <v>NGUYỄN VĂN TÚ</v>
          </cell>
        </row>
        <row r="339">
          <cell r="B339" t="str">
            <v>A330</v>
          </cell>
          <cell r="C339" t="str">
            <v>NGUYỄN THỊ TUYẾT NHUNG</v>
          </cell>
          <cell r="D339" t="str">
            <v>Nữ</v>
          </cell>
          <cell r="E339">
            <v>31779</v>
          </cell>
          <cell r="F339" t="str">
            <v>TPHCM</v>
          </cell>
          <cell r="G339" t="str">
            <v>024314212</v>
          </cell>
          <cell r="H339">
            <v>38352</v>
          </cell>
          <cell r="I339" t="str">
            <v>TPHCM</v>
          </cell>
          <cell r="J339" t="str">
            <v>9/12</v>
          </cell>
          <cell r="K339" t="str">
            <v>44/2, Ấp 3, Hiệp Phước, Nhà Bè</v>
          </cell>
          <cell r="L339" t="str">
            <v>TPHCM</v>
          </cell>
          <cell r="M339" t="str">
            <v>Kinh</v>
          </cell>
          <cell r="N339" t="str">
            <v>Việt Nam</v>
          </cell>
          <cell r="O339" t="str">
            <v>TPHCM</v>
          </cell>
          <cell r="P339" t="e">
            <v>#REF!</v>
          </cell>
          <cell r="Q339">
            <v>41220</v>
          </cell>
          <cell r="R339">
            <v>0</v>
          </cell>
          <cell r="S339">
            <v>0</v>
          </cell>
          <cell r="T339">
            <v>0</v>
          </cell>
          <cell r="U339" t="str">
            <v>công nhân</v>
          </cell>
          <cell r="V339" t="str">
            <v>chuyền 2</v>
          </cell>
          <cell r="W339" t="str">
            <v>C2</v>
          </cell>
          <cell r="X339">
            <v>0</v>
          </cell>
          <cell r="Y339">
            <v>0</v>
          </cell>
          <cell r="Z339">
            <v>0</v>
          </cell>
          <cell r="AA339">
            <v>41220</v>
          </cell>
          <cell r="AB339" t="str">
            <v>A330</v>
          </cell>
          <cell r="AE339" t="str">
            <v>A330</v>
          </cell>
          <cell r="AF339" t="str">
            <v>NGUYỄN THỊ TUYẾT NHUNG</v>
          </cell>
        </row>
        <row r="340">
          <cell r="B340" t="str">
            <v>A331</v>
          </cell>
          <cell r="C340" t="str">
            <v>PHẠM VĂN TÝ</v>
          </cell>
          <cell r="D340" t="str">
            <v xml:space="preserve">Nam </v>
          </cell>
          <cell r="E340">
            <v>33016</v>
          </cell>
          <cell r="F340" t="str">
            <v>TPHCM</v>
          </cell>
          <cell r="G340" t="str">
            <v>024633897</v>
          </cell>
          <cell r="H340">
            <v>41204</v>
          </cell>
          <cell r="I340" t="str">
            <v>TPHCM</v>
          </cell>
          <cell r="J340" t="str">
            <v>10/12</v>
          </cell>
          <cell r="K340" t="str">
            <v>724, Bình An, Bình Khánh, Cần Giờ</v>
          </cell>
          <cell r="L340" t="str">
            <v>TPHCM</v>
          </cell>
          <cell r="M340" t="str">
            <v xml:space="preserve">Kinh </v>
          </cell>
          <cell r="N340" t="str">
            <v>Việt Nam</v>
          </cell>
          <cell r="O340" t="str">
            <v>TPHCM</v>
          </cell>
          <cell r="P340" t="e">
            <v>#REF!</v>
          </cell>
          <cell r="Q340">
            <v>41221</v>
          </cell>
          <cell r="R340" t="str">
            <v>out</v>
          </cell>
          <cell r="S340">
            <v>0</v>
          </cell>
          <cell r="T340">
            <v>0</v>
          </cell>
          <cell r="U340" t="str">
            <v>công nhân</v>
          </cell>
          <cell r="V340" t="str">
            <v>QC</v>
          </cell>
          <cell r="W340" t="str">
            <v>QC</v>
          </cell>
          <cell r="X340">
            <v>0</v>
          </cell>
          <cell r="Y340">
            <v>0</v>
          </cell>
          <cell r="Z340">
            <v>0</v>
          </cell>
          <cell r="AA340">
            <v>41221</v>
          </cell>
          <cell r="AB340" t="str">
            <v>A331</v>
          </cell>
          <cell r="AE340" t="str">
            <v>A331</v>
          </cell>
          <cell r="AF340" t="str">
            <v>PHẠM VĂN TÝ</v>
          </cell>
        </row>
        <row r="341">
          <cell r="B341" t="str">
            <v>A332</v>
          </cell>
          <cell r="C341" t="str">
            <v>TRỊNH HUỆ TÍNH</v>
          </cell>
          <cell r="D341" t="str">
            <v xml:space="preserve">Nam </v>
          </cell>
          <cell r="E341">
            <v>34595</v>
          </cell>
          <cell r="F341" t="str">
            <v>TPHCM</v>
          </cell>
          <cell r="G341" t="str">
            <v>025276348</v>
          </cell>
          <cell r="H341">
            <v>40318</v>
          </cell>
          <cell r="I341" t="str">
            <v>TPHCM</v>
          </cell>
          <cell r="J341" t="str">
            <v>10/12</v>
          </cell>
          <cell r="K341" t="str">
            <v>1/20 B, Âp2, Xã Nhơn Đức, Nhà Bè</v>
          </cell>
          <cell r="L341" t="str">
            <v>TPHCM</v>
          </cell>
          <cell r="M341" t="str">
            <v xml:space="preserve">Kinh </v>
          </cell>
          <cell r="N341" t="str">
            <v>Việt Nam</v>
          </cell>
          <cell r="O341" t="str">
            <v>TPHCM</v>
          </cell>
          <cell r="P341" t="e">
            <v>#REF!</v>
          </cell>
          <cell r="Q341">
            <v>41222</v>
          </cell>
          <cell r="R341" t="str">
            <v>out</v>
          </cell>
          <cell r="S341">
            <v>0</v>
          </cell>
          <cell r="T341">
            <v>0</v>
          </cell>
          <cell r="U341" t="str">
            <v>công nhân</v>
          </cell>
          <cell r="V341" t="str">
            <v>QC</v>
          </cell>
          <cell r="W341" t="str">
            <v>QC</v>
          </cell>
          <cell r="X341">
            <v>0</v>
          </cell>
          <cell r="Y341">
            <v>0</v>
          </cell>
          <cell r="Z341">
            <v>0</v>
          </cell>
          <cell r="AA341">
            <v>41222</v>
          </cell>
          <cell r="AB341" t="str">
            <v>A332</v>
          </cell>
          <cell r="AE341" t="str">
            <v>A332</v>
          </cell>
          <cell r="AF341" t="str">
            <v>TRỊNH HUỆ TÍNH</v>
          </cell>
        </row>
        <row r="342">
          <cell r="B342" t="str">
            <v>A333</v>
          </cell>
          <cell r="C342" t="str">
            <v>TRẦN THỊ ÁNH TUYẾT</v>
          </cell>
          <cell r="D342" t="str">
            <v>Nữ</v>
          </cell>
          <cell r="E342">
            <v>29824</v>
          </cell>
          <cell r="F342" t="str">
            <v>TPHCM</v>
          </cell>
          <cell r="G342" t="str">
            <v>023508699</v>
          </cell>
          <cell r="H342">
            <v>35668</v>
          </cell>
          <cell r="I342" t="str">
            <v>TPHCM</v>
          </cell>
          <cell r="J342" t="str">
            <v>9/12</v>
          </cell>
          <cell r="K342" t="str">
            <v>145/7 Ấp 4, Xã Hiệp Phước, Nhà Bè</v>
          </cell>
          <cell r="L342" t="str">
            <v>TPHCM</v>
          </cell>
          <cell r="M342" t="str">
            <v xml:space="preserve">Kinh </v>
          </cell>
          <cell r="N342" t="str">
            <v>Việt Nam</v>
          </cell>
          <cell r="O342" t="str">
            <v>TPHCM</v>
          </cell>
          <cell r="P342" t="e">
            <v>#REF!</v>
          </cell>
          <cell r="Q342">
            <v>41225</v>
          </cell>
          <cell r="R342" t="str">
            <v>out</v>
          </cell>
          <cell r="S342">
            <v>0</v>
          </cell>
          <cell r="T342">
            <v>0</v>
          </cell>
          <cell r="U342" t="str">
            <v>công nhân</v>
          </cell>
          <cell r="V342" t="str">
            <v>chuyền 2</v>
          </cell>
          <cell r="W342" t="str">
            <v>C2</v>
          </cell>
          <cell r="X342">
            <v>0</v>
          </cell>
          <cell r="Y342">
            <v>0</v>
          </cell>
          <cell r="Z342">
            <v>0</v>
          </cell>
          <cell r="AA342">
            <v>41225</v>
          </cell>
          <cell r="AB342" t="str">
            <v>A333</v>
          </cell>
          <cell r="AE342" t="str">
            <v>A333</v>
          </cell>
          <cell r="AF342" t="str">
            <v>TRẦN THỊ ÁNH TUYẾT</v>
          </cell>
        </row>
        <row r="343">
          <cell r="B343" t="str">
            <v>A334</v>
          </cell>
          <cell r="C343" t="str">
            <v>NGUYỄN ÚT NHẤT</v>
          </cell>
          <cell r="D343" t="str">
            <v xml:space="preserve">Nam </v>
          </cell>
          <cell r="E343" t="str">
            <v>1993</v>
          </cell>
          <cell r="F343" t="str">
            <v>Bạc Liêu</v>
          </cell>
          <cell r="G343" t="str">
            <v>385699849</v>
          </cell>
          <cell r="H343">
            <v>41225</v>
          </cell>
          <cell r="I343" t="str">
            <v xml:space="preserve">Bạc Liêu </v>
          </cell>
          <cell r="J343" t="str">
            <v>9/12</v>
          </cell>
          <cell r="K343" t="str">
            <v xml:space="preserve">Ấp Hoàng Quân 2, Hưng Thành, Vĩnh Lợi, Bạc Liêu </v>
          </cell>
          <cell r="L343" t="str">
            <v>TPHCM</v>
          </cell>
          <cell r="M343" t="str">
            <v xml:space="preserve">Kinh </v>
          </cell>
          <cell r="N343" t="str">
            <v>Việt Nam</v>
          </cell>
          <cell r="O343" t="str">
            <v>TPHCM</v>
          </cell>
          <cell r="P343" t="e">
            <v>#REF!</v>
          </cell>
          <cell r="Q343">
            <v>41228</v>
          </cell>
          <cell r="R343" t="str">
            <v>out</v>
          </cell>
          <cell r="S343">
            <v>0</v>
          </cell>
          <cell r="T343">
            <v>0</v>
          </cell>
          <cell r="U343" t="str">
            <v>công nhân</v>
          </cell>
          <cell r="V343" t="str">
            <v>chuyền 2</v>
          </cell>
          <cell r="W343" t="str">
            <v>C2</v>
          </cell>
          <cell r="X343">
            <v>0</v>
          </cell>
          <cell r="Y343">
            <v>0</v>
          </cell>
          <cell r="Z343">
            <v>0</v>
          </cell>
          <cell r="AA343">
            <v>41228</v>
          </cell>
          <cell r="AB343" t="str">
            <v>A334</v>
          </cell>
          <cell r="AE343" t="str">
            <v>A334</v>
          </cell>
          <cell r="AF343" t="str">
            <v>NGUYỄN ÚT NHẤT</v>
          </cell>
        </row>
        <row r="344">
          <cell r="B344" t="str">
            <v>A335</v>
          </cell>
          <cell r="C344" t="str">
            <v>TRẦN TRUNG TRỰC</v>
          </cell>
          <cell r="D344" t="str">
            <v xml:space="preserve">Nam </v>
          </cell>
          <cell r="E344">
            <v>33521</v>
          </cell>
          <cell r="F344" t="str">
            <v>Bình Định</v>
          </cell>
          <cell r="G344" t="str">
            <v>215228959</v>
          </cell>
          <cell r="H344">
            <v>39231</v>
          </cell>
          <cell r="I344" t="str">
            <v>Bình Định</v>
          </cell>
          <cell r="J344" t="str">
            <v>9/12</v>
          </cell>
          <cell r="K344" t="str">
            <v>Tam Quan Nam, Hoài Nhơn, Bình Định</v>
          </cell>
          <cell r="L344" t="str">
            <v>TPHCM</v>
          </cell>
          <cell r="M344" t="str">
            <v xml:space="preserve">Kinh </v>
          </cell>
          <cell r="N344" t="str">
            <v>Việt Nam</v>
          </cell>
          <cell r="O344" t="str">
            <v>TPHCM</v>
          </cell>
          <cell r="P344" t="e">
            <v>#REF!</v>
          </cell>
          <cell r="Q344">
            <v>41237</v>
          </cell>
          <cell r="R344" t="str">
            <v>out</v>
          </cell>
          <cell r="S344">
            <v>0</v>
          </cell>
          <cell r="T344">
            <v>0</v>
          </cell>
          <cell r="U344" t="str">
            <v>công nhân</v>
          </cell>
          <cell r="V344" t="str">
            <v>chuyền 2</v>
          </cell>
          <cell r="W344" t="str">
            <v>C2</v>
          </cell>
          <cell r="X344">
            <v>0</v>
          </cell>
          <cell r="Y344">
            <v>0</v>
          </cell>
          <cell r="Z344">
            <v>0</v>
          </cell>
          <cell r="AA344">
            <v>41237</v>
          </cell>
          <cell r="AB344" t="str">
            <v>A335</v>
          </cell>
          <cell r="AE344" t="str">
            <v>A335</v>
          </cell>
          <cell r="AF344" t="str">
            <v>TRẦN TRUNG TRỰC</v>
          </cell>
        </row>
        <row r="345">
          <cell r="B345" t="str">
            <v>A336</v>
          </cell>
          <cell r="C345" t="str">
            <v>DƯƠNG VĂN MINH THANH</v>
          </cell>
          <cell r="D345" t="str">
            <v xml:space="preserve">Nam </v>
          </cell>
          <cell r="E345">
            <v>34479</v>
          </cell>
          <cell r="F345" t="str">
            <v>TPHCM</v>
          </cell>
          <cell r="G345" t="str">
            <v>024896913</v>
          </cell>
          <cell r="H345">
            <v>40847</v>
          </cell>
          <cell r="I345" t="str">
            <v>TPHCM</v>
          </cell>
          <cell r="J345" t="str">
            <v>12/12</v>
          </cell>
          <cell r="K345" t="str">
            <v>51,Âp1, Xã Long Thới, Nhà Bè</v>
          </cell>
          <cell r="L345" t="str">
            <v>TPHCM</v>
          </cell>
          <cell r="M345" t="str">
            <v xml:space="preserve">Kinh </v>
          </cell>
          <cell r="N345" t="str">
            <v>Việt Nam</v>
          </cell>
          <cell r="O345" t="str">
            <v>TPHCM</v>
          </cell>
          <cell r="P345" t="e">
            <v>#REF!</v>
          </cell>
          <cell r="Q345">
            <v>41242</v>
          </cell>
          <cell r="R345">
            <v>0</v>
          </cell>
          <cell r="S345">
            <v>0</v>
          </cell>
          <cell r="T345">
            <v>0</v>
          </cell>
          <cell r="U345" t="str">
            <v>công nhân</v>
          </cell>
          <cell r="V345" t="str">
            <v>QC</v>
          </cell>
          <cell r="W345" t="str">
            <v>QC</v>
          </cell>
          <cell r="X345">
            <v>0</v>
          </cell>
          <cell r="Y345">
            <v>0</v>
          </cell>
          <cell r="Z345">
            <v>0</v>
          </cell>
          <cell r="AA345">
            <v>41242</v>
          </cell>
          <cell r="AB345" t="str">
            <v>A336</v>
          </cell>
          <cell r="AE345" t="str">
            <v>A336</v>
          </cell>
          <cell r="AF345" t="str">
            <v>DƯƠNG VĂN MINH THANH</v>
          </cell>
        </row>
        <row r="346">
          <cell r="B346" t="str">
            <v>A337</v>
          </cell>
          <cell r="C346" t="str">
            <v>NGUYỄN HOÀNG QUÂN</v>
          </cell>
          <cell r="D346" t="str">
            <v xml:space="preserve">Nam </v>
          </cell>
          <cell r="E346">
            <v>32273</v>
          </cell>
          <cell r="F346" t="str">
            <v>TPHCM</v>
          </cell>
          <cell r="G346" t="str">
            <v>024220624</v>
          </cell>
          <cell r="H346">
            <v>41204</v>
          </cell>
          <cell r="I346" t="str">
            <v>TPHCM</v>
          </cell>
          <cell r="J346" t="str">
            <v>10/12</v>
          </cell>
          <cell r="K346" t="str">
            <v>12 Ấp Bình Lợi, Xã Bình Khánh, Huyện Cần Giờ, TPHCM</v>
          </cell>
          <cell r="L346" t="str">
            <v>TPHCM</v>
          </cell>
          <cell r="M346" t="str">
            <v xml:space="preserve">Kinh </v>
          </cell>
          <cell r="N346" t="str">
            <v>Việt Nam</v>
          </cell>
          <cell r="O346" t="str">
            <v>TPHCM</v>
          </cell>
          <cell r="P346" t="e">
            <v>#REF!</v>
          </cell>
          <cell r="Q346">
            <v>41295</v>
          </cell>
          <cell r="R346" t="str">
            <v>out</v>
          </cell>
          <cell r="S346">
            <v>0</v>
          </cell>
          <cell r="T346">
            <v>0</v>
          </cell>
          <cell r="U346" t="str">
            <v>công nhân</v>
          </cell>
          <cell r="V346" t="str">
            <v>Chuyền 1</v>
          </cell>
          <cell r="W346" t="str">
            <v>C1</v>
          </cell>
          <cell r="X346">
            <v>0</v>
          </cell>
          <cell r="Y346">
            <v>0</v>
          </cell>
          <cell r="Z346">
            <v>0</v>
          </cell>
          <cell r="AA346">
            <v>41295</v>
          </cell>
          <cell r="AB346" t="str">
            <v>A337</v>
          </cell>
          <cell r="AE346" t="str">
            <v>A337</v>
          </cell>
          <cell r="AF346" t="str">
            <v>NGUYỄN HOÀNG QUÂN</v>
          </cell>
        </row>
        <row r="347">
          <cell r="B347" t="str">
            <v>A338</v>
          </cell>
          <cell r="C347" t="str">
            <v>ĐỖ VĂN THỌ</v>
          </cell>
          <cell r="D347" t="str">
            <v xml:space="preserve">Nam </v>
          </cell>
          <cell r="E347">
            <v>32155</v>
          </cell>
          <cell r="F347" t="str">
            <v xml:space="preserve">Bắc Giang </v>
          </cell>
          <cell r="G347" t="str">
            <v>121743520</v>
          </cell>
          <cell r="H347">
            <v>40396</v>
          </cell>
          <cell r="I347" t="str">
            <v>Bắc Giang</v>
          </cell>
          <cell r="J347" t="str">
            <v>12/12</v>
          </cell>
          <cell r="K347" t="str">
            <v>Xã Trung Sơn, Huyện Việt Yên, Tỉnh Bắc Giang</v>
          </cell>
          <cell r="L347" t="str">
            <v>Bắc Giang</v>
          </cell>
          <cell r="M347" t="str">
            <v>Kinh</v>
          </cell>
          <cell r="N347" t="str">
            <v>Việt Nam</v>
          </cell>
          <cell r="O347" t="str">
            <v xml:space="preserve">Bắc Giang </v>
          </cell>
          <cell r="P347" t="e">
            <v>#REF!</v>
          </cell>
          <cell r="Q347">
            <v>41296</v>
          </cell>
          <cell r="R347" t="str">
            <v>T02/13</v>
          </cell>
          <cell r="S347">
            <v>0</v>
          </cell>
          <cell r="T347">
            <v>0</v>
          </cell>
          <cell r="U347" t="str">
            <v>công nhân</v>
          </cell>
          <cell r="V347" t="str">
            <v>chuyền 2</v>
          </cell>
          <cell r="W347" t="str">
            <v>C2</v>
          </cell>
          <cell r="X347">
            <v>0</v>
          </cell>
          <cell r="Y347">
            <v>0</v>
          </cell>
          <cell r="Z347">
            <v>0</v>
          </cell>
          <cell r="AA347">
            <v>41296</v>
          </cell>
          <cell r="AB347" t="str">
            <v>A338</v>
          </cell>
          <cell r="AE347" t="str">
            <v>A338</v>
          </cell>
          <cell r="AF347" t="str">
            <v>ĐỖ VĂN THỌ</v>
          </cell>
        </row>
        <row r="348">
          <cell r="B348" t="str">
            <v>A339</v>
          </cell>
          <cell r="C348" t="str">
            <v>NGUYỄN HOÀNG ĐỆ</v>
          </cell>
          <cell r="D348" t="str">
            <v xml:space="preserve">Nam </v>
          </cell>
          <cell r="E348" t="str">
            <v>1995</v>
          </cell>
          <cell r="F348" t="str">
            <v xml:space="preserve">Sóc Trăng </v>
          </cell>
          <cell r="G348" t="str">
            <v>366084416</v>
          </cell>
          <cell r="H348">
            <v>40781</v>
          </cell>
          <cell r="I348" t="str">
            <v>Sóc Trăng</v>
          </cell>
          <cell r="J348" t="str">
            <v>9/12</v>
          </cell>
          <cell r="K348" t="str">
            <v>Ấp Năm Căn,Xã Lai Hòa,Thị Xã Vĩnh Châu, Sóc Trăng</v>
          </cell>
          <cell r="L348" t="str">
            <v>Sóc Trăng</v>
          </cell>
          <cell r="M348" t="str">
            <v>Kinh</v>
          </cell>
          <cell r="N348" t="str">
            <v>Việt Nam</v>
          </cell>
          <cell r="O348" t="str">
            <v>Sóc Trăng</v>
          </cell>
          <cell r="P348" t="e">
            <v>#REF!</v>
          </cell>
          <cell r="Q348">
            <v>41324</v>
          </cell>
          <cell r="R348" t="str">
            <v>out</v>
          </cell>
          <cell r="S348">
            <v>0</v>
          </cell>
          <cell r="T348">
            <v>0</v>
          </cell>
          <cell r="U348" t="str">
            <v>công nhân</v>
          </cell>
          <cell r="V348" t="str">
            <v>Kho</v>
          </cell>
          <cell r="W348" t="str">
            <v>Kho</v>
          </cell>
          <cell r="X348">
            <v>0</v>
          </cell>
          <cell r="Y348">
            <v>0</v>
          </cell>
          <cell r="Z348">
            <v>0</v>
          </cell>
          <cell r="AA348">
            <v>41324</v>
          </cell>
          <cell r="AB348" t="str">
            <v>A339</v>
          </cell>
          <cell r="AE348" t="str">
            <v>A339</v>
          </cell>
          <cell r="AF348" t="str">
            <v>NGUYỄN HOÀNG ĐỆ</v>
          </cell>
        </row>
        <row r="349">
          <cell r="B349" t="str">
            <v>A340</v>
          </cell>
          <cell r="C349" t="str">
            <v>NGUYỄN THANH LUÂN</v>
          </cell>
          <cell r="D349" t="str">
            <v xml:space="preserve">Nam </v>
          </cell>
          <cell r="E349">
            <v>34455</v>
          </cell>
          <cell r="F349" t="str">
            <v xml:space="preserve">Sóc Trăng </v>
          </cell>
          <cell r="G349" t="str">
            <v>366127527</v>
          </cell>
          <cell r="H349">
            <v>41165</v>
          </cell>
          <cell r="I349" t="str">
            <v>Sóc Trăng</v>
          </cell>
          <cell r="J349">
            <v>0</v>
          </cell>
          <cell r="K349" t="str">
            <v>Hòa Hưng, Hòa Tú 2, H. Mỹ Xuyên, Sóc Trăng</v>
          </cell>
          <cell r="L349" t="str">
            <v>Sóc Trăng</v>
          </cell>
          <cell r="M349" t="str">
            <v>Kinh</v>
          </cell>
          <cell r="N349" t="str">
            <v>Việt Nam</v>
          </cell>
          <cell r="O349" t="str">
            <v>Sóc Trăng</v>
          </cell>
          <cell r="P349" t="e">
            <v>#REF!</v>
          </cell>
          <cell r="Q349">
            <v>41325</v>
          </cell>
          <cell r="R349">
            <v>0</v>
          </cell>
          <cell r="S349">
            <v>0</v>
          </cell>
          <cell r="T349">
            <v>0</v>
          </cell>
          <cell r="U349" t="str">
            <v>công nhân</v>
          </cell>
          <cell r="V349" t="str">
            <v>Chuyền 1</v>
          </cell>
          <cell r="W349" t="str">
            <v>C1</v>
          </cell>
          <cell r="X349">
            <v>0</v>
          </cell>
          <cell r="Y349">
            <v>0</v>
          </cell>
          <cell r="Z349">
            <v>0</v>
          </cell>
          <cell r="AA349">
            <v>41325</v>
          </cell>
          <cell r="AB349" t="str">
            <v>A340</v>
          </cell>
          <cell r="AE349" t="str">
            <v>A340</v>
          </cell>
          <cell r="AF349" t="str">
            <v>NGUYỄN THANH LUÂN</v>
          </cell>
        </row>
        <row r="350">
          <cell r="B350" t="str">
            <v>A341</v>
          </cell>
          <cell r="C350" t="str">
            <v>ĐẶNG PHƯỚC HOÀNG</v>
          </cell>
          <cell r="D350" t="str">
            <v xml:space="preserve">Nam </v>
          </cell>
          <cell r="E350" t="str">
            <v>1985</v>
          </cell>
          <cell r="F350" t="str">
            <v>Long An</v>
          </cell>
          <cell r="G350" t="str">
            <v>301228053</v>
          </cell>
          <cell r="H350">
            <v>40995</v>
          </cell>
          <cell r="I350" t="str">
            <v>Long An</v>
          </cell>
          <cell r="J350" t="str">
            <v>7/12</v>
          </cell>
          <cell r="K350" t="str">
            <v>Phước Vĩnh Đông, Cần Giuộc, Long An</v>
          </cell>
          <cell r="L350" t="str">
            <v>Long An</v>
          </cell>
          <cell r="M350" t="str">
            <v>Kinh</v>
          </cell>
          <cell r="N350" t="str">
            <v>Việt Nam</v>
          </cell>
          <cell r="O350" t="str">
            <v>Long An</v>
          </cell>
          <cell r="P350" t="e">
            <v>#REF!</v>
          </cell>
          <cell r="Q350">
            <v>41325</v>
          </cell>
          <cell r="R350">
            <v>0</v>
          </cell>
          <cell r="S350">
            <v>0</v>
          </cell>
          <cell r="T350">
            <v>0</v>
          </cell>
          <cell r="U350" t="str">
            <v>công nhân</v>
          </cell>
          <cell r="V350" t="str">
            <v>chuyền 2</v>
          </cell>
          <cell r="W350" t="str">
            <v>C2</v>
          </cell>
          <cell r="X350">
            <v>0</v>
          </cell>
          <cell r="Y350">
            <v>0</v>
          </cell>
          <cell r="Z350">
            <v>0</v>
          </cell>
          <cell r="AA350">
            <v>41325</v>
          </cell>
          <cell r="AB350" t="str">
            <v>A341</v>
          </cell>
          <cell r="AE350" t="str">
            <v>A341</v>
          </cell>
          <cell r="AF350" t="str">
            <v>ĐẶNG PHƯỚC HOÀNG</v>
          </cell>
        </row>
        <row r="351">
          <cell r="B351" t="str">
            <v>A342</v>
          </cell>
          <cell r="C351" t="str">
            <v>TRẦN QUỐC THÁI</v>
          </cell>
          <cell r="D351" t="str">
            <v xml:space="preserve">Nam </v>
          </cell>
          <cell r="E351">
            <v>34631</v>
          </cell>
          <cell r="F351" t="str">
            <v xml:space="preserve">Sóc Trăng </v>
          </cell>
          <cell r="G351" t="str">
            <v>366066582</v>
          </cell>
          <cell r="H351">
            <v>40992</v>
          </cell>
          <cell r="I351" t="str">
            <v>Sóc Trăng</v>
          </cell>
          <cell r="J351" t="str">
            <v>12/12</v>
          </cell>
          <cell r="K351" t="str">
            <v>Đầy Hương 2, Thạnh Thới An, Trần Đề, Sóc Trăng</v>
          </cell>
          <cell r="L351" t="str">
            <v>Sóc Trăng</v>
          </cell>
          <cell r="M351" t="str">
            <v>Kinh</v>
          </cell>
          <cell r="N351" t="str">
            <v>Việt Nam</v>
          </cell>
          <cell r="O351" t="str">
            <v>Sóc Trăng</v>
          </cell>
          <cell r="P351">
            <v>0</v>
          </cell>
          <cell r="Q351">
            <v>41326</v>
          </cell>
          <cell r="R351" t="str">
            <v>out</v>
          </cell>
          <cell r="S351">
            <v>0</v>
          </cell>
          <cell r="T351">
            <v>0</v>
          </cell>
          <cell r="U351" t="str">
            <v>công nhân</v>
          </cell>
          <cell r="V351" t="str">
            <v>Chuyền 3</v>
          </cell>
          <cell r="W351" t="str">
            <v>C3</v>
          </cell>
          <cell r="X351">
            <v>0</v>
          </cell>
          <cell r="Y351">
            <v>0</v>
          </cell>
          <cell r="Z351">
            <v>0</v>
          </cell>
          <cell r="AA351">
            <v>41326</v>
          </cell>
          <cell r="AB351" t="str">
            <v>A342</v>
          </cell>
          <cell r="AE351" t="str">
            <v>A342</v>
          </cell>
          <cell r="AF351" t="str">
            <v>TRẦN QUỐC THÁI</v>
          </cell>
        </row>
        <row r="352">
          <cell r="B352" t="str">
            <v>A343</v>
          </cell>
          <cell r="C352" t="str">
            <v>BÀNH VĂN HiẾU</v>
          </cell>
          <cell r="D352" t="str">
            <v xml:space="preserve">Nam </v>
          </cell>
          <cell r="E352">
            <v>32315</v>
          </cell>
          <cell r="F352" t="str">
            <v>Tiền Giang</v>
          </cell>
          <cell r="G352" t="str">
            <v>312069749</v>
          </cell>
          <cell r="H352">
            <v>41173</v>
          </cell>
          <cell r="I352" t="str">
            <v>Tiền Giang</v>
          </cell>
          <cell r="J352" t="str">
            <v>12/12</v>
          </cell>
          <cell r="K352" t="str">
            <v>Ấp Xóm Dinh,Tân Đông, Gò Công Đông, Tiền Giang</v>
          </cell>
          <cell r="L352" t="str">
            <v>Tiền Giang</v>
          </cell>
          <cell r="M352" t="str">
            <v>Kinh</v>
          </cell>
          <cell r="N352" t="str">
            <v>Việt Nam</v>
          </cell>
          <cell r="O352" t="str">
            <v xml:space="preserve">Tiền Giang </v>
          </cell>
          <cell r="P352">
            <v>0</v>
          </cell>
          <cell r="Q352">
            <v>41328</v>
          </cell>
          <cell r="R352" t="str">
            <v>T8/13</v>
          </cell>
          <cell r="S352">
            <v>0</v>
          </cell>
          <cell r="T352">
            <v>0</v>
          </cell>
          <cell r="U352" t="str">
            <v>công nhân</v>
          </cell>
          <cell r="V352" t="str">
            <v>chuyền 2</v>
          </cell>
          <cell r="W352" t="str">
            <v>C2</v>
          </cell>
          <cell r="X352">
            <v>0</v>
          </cell>
          <cell r="Y352">
            <v>0</v>
          </cell>
          <cell r="Z352">
            <v>0</v>
          </cell>
          <cell r="AA352">
            <v>41328</v>
          </cell>
          <cell r="AB352" t="str">
            <v>A343</v>
          </cell>
          <cell r="AE352" t="str">
            <v>A343</v>
          </cell>
          <cell r="AF352" t="str">
            <v>BÀNH VĂN HiẾU</v>
          </cell>
        </row>
        <row r="353">
          <cell r="B353" t="str">
            <v>A344</v>
          </cell>
          <cell r="C353" t="str">
            <v>LA THIÊN VŨ</v>
          </cell>
          <cell r="D353" t="str">
            <v xml:space="preserve">Nam </v>
          </cell>
          <cell r="E353">
            <v>30430</v>
          </cell>
          <cell r="F353" t="str">
            <v>TPHCM</v>
          </cell>
          <cell r="G353" t="str">
            <v>024073023</v>
          </cell>
          <cell r="H353">
            <v>39295</v>
          </cell>
          <cell r="I353" t="str">
            <v>TPHCM</v>
          </cell>
          <cell r="J353" t="str">
            <v>7/12</v>
          </cell>
          <cell r="K353" t="str">
            <v>797/62A Hưng Phú, P9, XK, TPHCM</v>
          </cell>
          <cell r="L353" t="str">
            <v>TPHCM</v>
          </cell>
          <cell r="M353" t="str">
            <v>Kinh</v>
          </cell>
          <cell r="N353" t="str">
            <v>Việt Nam</v>
          </cell>
          <cell r="O353" t="str">
            <v>TPHCM</v>
          </cell>
          <cell r="P353" t="e">
            <v>#REF!</v>
          </cell>
          <cell r="Q353">
            <v>41330</v>
          </cell>
          <cell r="R353">
            <v>0</v>
          </cell>
          <cell r="S353">
            <v>0</v>
          </cell>
          <cell r="T353">
            <v>0</v>
          </cell>
          <cell r="U353" t="str">
            <v>công nhân</v>
          </cell>
          <cell r="V353" t="str">
            <v>XK</v>
          </cell>
          <cell r="W353" t="str">
            <v>XK</v>
          </cell>
          <cell r="X353">
            <v>0</v>
          </cell>
          <cell r="Y353">
            <v>0</v>
          </cell>
          <cell r="Z353">
            <v>0</v>
          </cell>
          <cell r="AA353">
            <v>41330</v>
          </cell>
          <cell r="AB353" t="str">
            <v>A344</v>
          </cell>
          <cell r="AE353" t="str">
            <v>A344</v>
          </cell>
          <cell r="AF353" t="str">
            <v>LA THIÊN VŨ</v>
          </cell>
        </row>
        <row r="354">
          <cell r="B354" t="str">
            <v>A345</v>
          </cell>
          <cell r="C354" t="str">
            <v>TẠ TUẤN LEL</v>
          </cell>
          <cell r="D354" t="str">
            <v xml:space="preserve">Nam </v>
          </cell>
          <cell r="E354">
            <v>34381</v>
          </cell>
          <cell r="F354" t="str">
            <v xml:space="preserve">Cà Mau </v>
          </cell>
          <cell r="G354" t="str">
            <v>381680488</v>
          </cell>
          <cell r="H354">
            <v>40189</v>
          </cell>
          <cell r="I354" t="str">
            <v xml:space="preserve">Cà Mau </v>
          </cell>
          <cell r="J354" t="str">
            <v>10/12</v>
          </cell>
          <cell r="K354" t="str">
            <v xml:space="preserve">Viên An Đông, Ngọc Hiển, Cà Mau </v>
          </cell>
          <cell r="L354" t="str">
            <v>Cà Mau</v>
          </cell>
          <cell r="M354" t="str">
            <v>Kinh</v>
          </cell>
          <cell r="N354" t="str">
            <v>Việt Nam</v>
          </cell>
          <cell r="O354" t="str">
            <v xml:space="preserve">Cà Mau </v>
          </cell>
          <cell r="P354" t="e">
            <v>#REF!</v>
          </cell>
          <cell r="Q354">
            <v>41330</v>
          </cell>
          <cell r="R354">
            <v>0</v>
          </cell>
          <cell r="S354">
            <v>0</v>
          </cell>
          <cell r="T354">
            <v>0</v>
          </cell>
          <cell r="U354" t="str">
            <v>công nhân</v>
          </cell>
          <cell r="V354" t="str">
            <v>Ép Nhựa</v>
          </cell>
          <cell r="W354" t="str">
            <v>EN</v>
          </cell>
          <cell r="X354">
            <v>0</v>
          </cell>
          <cell r="Y354">
            <v>0</v>
          </cell>
          <cell r="Z354">
            <v>0</v>
          </cell>
          <cell r="AA354">
            <v>41330</v>
          </cell>
          <cell r="AB354" t="str">
            <v>A345</v>
          </cell>
          <cell r="AE354" t="str">
            <v>A345</v>
          </cell>
          <cell r="AF354" t="str">
            <v>TẠ TUẤN LEL</v>
          </cell>
        </row>
        <row r="355">
          <cell r="B355" t="str">
            <v>A346</v>
          </cell>
          <cell r="C355" t="str">
            <v>VÕ VĂN THANH</v>
          </cell>
          <cell r="D355" t="str">
            <v xml:space="preserve">Nam </v>
          </cell>
          <cell r="E355">
            <v>34870</v>
          </cell>
          <cell r="F355" t="str">
            <v>Long An</v>
          </cell>
          <cell r="G355" t="str">
            <v>301573348</v>
          </cell>
          <cell r="H355">
            <v>41304</v>
          </cell>
          <cell r="I355" t="str">
            <v>Long An</v>
          </cell>
          <cell r="J355" t="str">
            <v>6/12</v>
          </cell>
          <cell r="K355" t="str">
            <v>Ấp Đông an, Xã Phước Vĩnh Đông, Cần Giuộc , Long An</v>
          </cell>
          <cell r="L355" t="str">
            <v>Long An</v>
          </cell>
          <cell r="M355" t="str">
            <v>Kinh</v>
          </cell>
          <cell r="N355" t="str">
            <v>Việt Nam</v>
          </cell>
          <cell r="O355" t="str">
            <v>Long An</v>
          </cell>
          <cell r="P355" t="e">
            <v>#REF!</v>
          </cell>
          <cell r="Q355">
            <v>41330</v>
          </cell>
          <cell r="R355">
            <v>0</v>
          </cell>
          <cell r="S355">
            <v>0</v>
          </cell>
          <cell r="T355">
            <v>0</v>
          </cell>
          <cell r="U355" t="str">
            <v>công nhân</v>
          </cell>
          <cell r="V355" t="str">
            <v>Ép Nhựa</v>
          </cell>
          <cell r="W355" t="str">
            <v>EN</v>
          </cell>
          <cell r="X355">
            <v>0</v>
          </cell>
          <cell r="Y355">
            <v>0</v>
          </cell>
          <cell r="Z355">
            <v>0</v>
          </cell>
          <cell r="AA355">
            <v>41330</v>
          </cell>
          <cell r="AB355" t="str">
            <v>A346</v>
          </cell>
          <cell r="AE355" t="str">
            <v>A346</v>
          </cell>
          <cell r="AF355" t="str">
            <v>VÕ VĂN THANH</v>
          </cell>
        </row>
        <row r="356">
          <cell r="B356" t="str">
            <v>A347</v>
          </cell>
          <cell r="C356" t="str">
            <v>TRẦN VĂN VŨ</v>
          </cell>
          <cell r="D356" t="str">
            <v xml:space="preserve">Nam </v>
          </cell>
          <cell r="E356">
            <v>33071</v>
          </cell>
          <cell r="F356" t="str">
            <v xml:space="preserve">Cà Mau </v>
          </cell>
          <cell r="G356" t="str">
            <v>381642182</v>
          </cell>
          <cell r="H356">
            <v>39896</v>
          </cell>
          <cell r="I356" t="str">
            <v xml:space="preserve">Cà Mau </v>
          </cell>
          <cell r="J356" t="str">
            <v>6/12</v>
          </cell>
          <cell r="K356" t="str">
            <v xml:space="preserve"> Tân Thanh,Việt Thắng, Phú Tân, Cà Mau </v>
          </cell>
          <cell r="L356" t="str">
            <v>Cà Mau</v>
          </cell>
          <cell r="M356" t="str">
            <v>Kinh</v>
          </cell>
          <cell r="N356" t="str">
            <v>Việt Nam</v>
          </cell>
          <cell r="O356" t="str">
            <v xml:space="preserve">Cà Mau </v>
          </cell>
          <cell r="P356">
            <v>0</v>
          </cell>
          <cell r="Q356">
            <v>41331</v>
          </cell>
          <cell r="R356" t="str">
            <v>out</v>
          </cell>
          <cell r="S356">
            <v>0</v>
          </cell>
          <cell r="T356">
            <v>0</v>
          </cell>
          <cell r="U356" t="str">
            <v>công nhân</v>
          </cell>
          <cell r="V356" t="str">
            <v>Ép Nhựa</v>
          </cell>
          <cell r="W356" t="str">
            <v>EN</v>
          </cell>
          <cell r="X356">
            <v>0</v>
          </cell>
          <cell r="Y356">
            <v>0</v>
          </cell>
          <cell r="Z356">
            <v>0</v>
          </cell>
          <cell r="AA356">
            <v>41331</v>
          </cell>
          <cell r="AB356" t="str">
            <v>A347</v>
          </cell>
          <cell r="AE356" t="str">
            <v>A347</v>
          </cell>
          <cell r="AF356" t="str">
            <v>TRẦN VĂN VŨ</v>
          </cell>
        </row>
        <row r="357">
          <cell r="B357" t="str">
            <v>A348</v>
          </cell>
          <cell r="C357" t="str">
            <v>TRƯƠNG HÒA NINH</v>
          </cell>
          <cell r="D357" t="str">
            <v xml:space="preserve">Nam </v>
          </cell>
          <cell r="E357">
            <v>31458</v>
          </cell>
          <cell r="F357" t="str">
            <v xml:space="preserve">Cà Mau </v>
          </cell>
          <cell r="G357" t="str">
            <v>381294648</v>
          </cell>
          <cell r="H357">
            <v>41278</v>
          </cell>
          <cell r="I357" t="str">
            <v xml:space="preserve">Cà Mau </v>
          </cell>
          <cell r="J357" t="str">
            <v>6/12</v>
          </cell>
          <cell r="K357" t="str">
            <v xml:space="preserve"> Tân Thanh,Việt Thắng, Phú Tân, Cà Mau </v>
          </cell>
          <cell r="L357" t="str">
            <v>Cà Mau</v>
          </cell>
          <cell r="M357" t="str">
            <v>Kinh</v>
          </cell>
          <cell r="N357" t="str">
            <v>Việt Nam</v>
          </cell>
          <cell r="O357" t="str">
            <v xml:space="preserve">Cà Mau </v>
          </cell>
          <cell r="P357">
            <v>0</v>
          </cell>
          <cell r="Q357">
            <v>41331</v>
          </cell>
          <cell r="R357" t="str">
            <v>out</v>
          </cell>
          <cell r="S357">
            <v>0</v>
          </cell>
          <cell r="T357">
            <v>0</v>
          </cell>
          <cell r="U357" t="str">
            <v>công nhân</v>
          </cell>
          <cell r="V357" t="str">
            <v>Ép Nhựa</v>
          </cell>
          <cell r="W357" t="str">
            <v>EN</v>
          </cell>
          <cell r="X357">
            <v>0</v>
          </cell>
          <cell r="Y357">
            <v>0</v>
          </cell>
          <cell r="Z357">
            <v>0</v>
          </cell>
          <cell r="AA357">
            <v>41331</v>
          </cell>
          <cell r="AB357" t="str">
            <v>A348</v>
          </cell>
          <cell r="AE357" t="str">
            <v>A348</v>
          </cell>
          <cell r="AF357" t="str">
            <v>TRƯƠNG HÒA NINH</v>
          </cell>
        </row>
        <row r="358">
          <cell r="B358" t="str">
            <v>A349</v>
          </cell>
          <cell r="C358" t="str">
            <v>TRẦN TẤN LỰC</v>
          </cell>
          <cell r="D358" t="str">
            <v xml:space="preserve">Nam </v>
          </cell>
          <cell r="E358">
            <v>31787</v>
          </cell>
          <cell r="F358" t="str">
            <v>TPHCM</v>
          </cell>
          <cell r="G358" t="str">
            <v>023758721</v>
          </cell>
          <cell r="H358">
            <v>37197</v>
          </cell>
          <cell r="I358" t="str">
            <v>TPHCM</v>
          </cell>
          <cell r="J358" t="str">
            <v>9/12</v>
          </cell>
          <cell r="K358" t="str">
            <v>43 Âp2, Xã Long Thới, Nhà Bè</v>
          </cell>
          <cell r="L358" t="str">
            <v>TPHCM</v>
          </cell>
          <cell r="M358" t="str">
            <v>Kinh</v>
          </cell>
          <cell r="N358" t="str">
            <v>Việt Nam</v>
          </cell>
          <cell r="O358" t="str">
            <v>TPHCM</v>
          </cell>
          <cell r="P358" t="e">
            <v>#REF!</v>
          </cell>
          <cell r="Q358">
            <v>41332</v>
          </cell>
          <cell r="R358">
            <v>0</v>
          </cell>
          <cell r="S358">
            <v>0</v>
          </cell>
          <cell r="T358">
            <v>0</v>
          </cell>
          <cell r="U358" t="str">
            <v>công nhân</v>
          </cell>
          <cell r="V358" t="str">
            <v>chuyền 2</v>
          </cell>
          <cell r="W358" t="str">
            <v>C2</v>
          </cell>
          <cell r="X358">
            <v>0</v>
          </cell>
          <cell r="Y358">
            <v>0</v>
          </cell>
          <cell r="Z358">
            <v>0</v>
          </cell>
          <cell r="AA358">
            <v>41332</v>
          </cell>
          <cell r="AB358" t="str">
            <v>A349</v>
          </cell>
          <cell r="AE358" t="str">
            <v>A349</v>
          </cell>
          <cell r="AF358" t="str">
            <v>TRẦN TẤN LỰC</v>
          </cell>
        </row>
        <row r="359">
          <cell r="B359" t="str">
            <v>A350</v>
          </cell>
          <cell r="C359" t="str">
            <v>TRỊNH THANH HÙNG</v>
          </cell>
          <cell r="D359" t="str">
            <v xml:space="preserve">Nam </v>
          </cell>
          <cell r="E359">
            <v>34594</v>
          </cell>
          <cell r="F359" t="str">
            <v>Long An</v>
          </cell>
          <cell r="G359" t="str">
            <v>301505407</v>
          </cell>
          <cell r="H359">
            <v>41180</v>
          </cell>
          <cell r="I359" t="str">
            <v>Long An</v>
          </cell>
          <cell r="J359" t="str">
            <v>9/12</v>
          </cell>
          <cell r="K359" t="str">
            <v>KP1,Ấp Vĩnh Thạnh, Xã Phước Vĩnh Đông, Cần Giuộc Long An</v>
          </cell>
          <cell r="L359" t="str">
            <v>Long An</v>
          </cell>
          <cell r="M359" t="str">
            <v>Kinh</v>
          </cell>
          <cell r="N359" t="str">
            <v>Việt Nam</v>
          </cell>
          <cell r="O359" t="str">
            <v>Long An</v>
          </cell>
          <cell r="P359">
            <v>0</v>
          </cell>
          <cell r="Q359">
            <v>41334</v>
          </cell>
          <cell r="R359" t="str">
            <v>out</v>
          </cell>
          <cell r="S359">
            <v>0</v>
          </cell>
          <cell r="T359">
            <v>0</v>
          </cell>
          <cell r="U359" t="str">
            <v>công nhân</v>
          </cell>
          <cell r="V359" t="str">
            <v>Xử lý nước</v>
          </cell>
          <cell r="W359" t="str">
            <v>XLN</v>
          </cell>
          <cell r="X359">
            <v>0</v>
          </cell>
          <cell r="Y359">
            <v>0</v>
          </cell>
          <cell r="Z359">
            <v>0</v>
          </cell>
          <cell r="AA359">
            <v>41334</v>
          </cell>
          <cell r="AB359" t="str">
            <v>A350</v>
          </cell>
          <cell r="AE359" t="str">
            <v>A350</v>
          </cell>
          <cell r="AF359" t="str">
            <v>TRỊNH THANH HÙNG</v>
          </cell>
        </row>
        <row r="360">
          <cell r="B360" t="str">
            <v>A351</v>
          </cell>
          <cell r="C360" t="str">
            <v>PHẠM VŨ LINH</v>
          </cell>
          <cell r="D360" t="str">
            <v xml:space="preserve">Nam </v>
          </cell>
          <cell r="E360">
            <v>33734</v>
          </cell>
          <cell r="F360" t="str">
            <v>Bến Tre</v>
          </cell>
          <cell r="G360" t="str">
            <v>321456997</v>
          </cell>
          <cell r="H360">
            <v>39632</v>
          </cell>
          <cell r="I360" t="str">
            <v>Bến Tre</v>
          </cell>
          <cell r="J360" t="str">
            <v>10/12</v>
          </cell>
          <cell r="K360" t="str">
            <v>121/BH, Vĩnh Hòa, Ba Tri, Bến Tre</v>
          </cell>
          <cell r="L360" t="str">
            <v>Bến Tre</v>
          </cell>
          <cell r="M360" t="str">
            <v>Kinh</v>
          </cell>
          <cell r="N360" t="str">
            <v>Việt Nam</v>
          </cell>
          <cell r="O360" t="str">
            <v>Bến Tre</v>
          </cell>
          <cell r="P360" t="e">
            <v>#REF!</v>
          </cell>
          <cell r="Q360">
            <v>41335</v>
          </cell>
          <cell r="R360">
            <v>0</v>
          </cell>
          <cell r="S360">
            <v>0</v>
          </cell>
          <cell r="T360">
            <v>0</v>
          </cell>
          <cell r="U360" t="str">
            <v>công nhân</v>
          </cell>
          <cell r="V360" t="str">
            <v>QC</v>
          </cell>
          <cell r="W360" t="str">
            <v>QC</v>
          </cell>
          <cell r="X360">
            <v>0</v>
          </cell>
          <cell r="Y360">
            <v>0</v>
          </cell>
          <cell r="Z360">
            <v>0</v>
          </cell>
          <cell r="AA360">
            <v>41335</v>
          </cell>
          <cell r="AB360" t="str">
            <v>A351</v>
          </cell>
          <cell r="AE360" t="str">
            <v>A351</v>
          </cell>
          <cell r="AF360" t="str">
            <v>PHẠM VŨ LINH</v>
          </cell>
        </row>
        <row r="361">
          <cell r="B361" t="str">
            <v>A352</v>
          </cell>
          <cell r="C361" t="str">
            <v>PHẠM QUỐC HÙNG</v>
          </cell>
          <cell r="D361" t="str">
            <v xml:space="preserve">Nam </v>
          </cell>
          <cell r="E361">
            <v>33166</v>
          </cell>
          <cell r="F361" t="str">
            <v>Bạc Liêu</v>
          </cell>
          <cell r="G361" t="str">
            <v>385510802</v>
          </cell>
          <cell r="H361">
            <v>41176</v>
          </cell>
          <cell r="I361" t="str">
            <v xml:space="preserve">Bạc Liêu </v>
          </cell>
          <cell r="J361" t="str">
            <v>9/12</v>
          </cell>
          <cell r="K361" t="str">
            <v>Long Hà, Điền Hải, Đông Hải, Bạc Liêu</v>
          </cell>
          <cell r="L361" t="str">
            <v>Bạc Liêu</v>
          </cell>
          <cell r="M361" t="str">
            <v>Kinh</v>
          </cell>
          <cell r="N361" t="str">
            <v>Việt Nam</v>
          </cell>
          <cell r="O361" t="str">
            <v xml:space="preserve">Bạc Liêu </v>
          </cell>
          <cell r="P361">
            <v>0</v>
          </cell>
          <cell r="Q361">
            <v>41337</v>
          </cell>
          <cell r="R361" t="str">
            <v>out</v>
          </cell>
          <cell r="S361">
            <v>0</v>
          </cell>
          <cell r="T361">
            <v>0</v>
          </cell>
          <cell r="U361" t="str">
            <v>công nhân</v>
          </cell>
          <cell r="V361" t="str">
            <v>Chuyền 1</v>
          </cell>
          <cell r="W361" t="str">
            <v>C1</v>
          </cell>
          <cell r="X361">
            <v>0</v>
          </cell>
          <cell r="Y361">
            <v>0</v>
          </cell>
          <cell r="Z361">
            <v>0</v>
          </cell>
          <cell r="AA361">
            <v>41337</v>
          </cell>
          <cell r="AB361" t="str">
            <v>A352</v>
          </cell>
          <cell r="AE361" t="str">
            <v>A352</v>
          </cell>
          <cell r="AF361" t="str">
            <v>PHẠM QUỐC HÙNG</v>
          </cell>
        </row>
        <row r="362">
          <cell r="B362" t="str">
            <v>A353</v>
          </cell>
          <cell r="C362" t="str">
            <v>NGUYỄN THÀNH TRUNG</v>
          </cell>
          <cell r="D362" t="str">
            <v xml:space="preserve">Nam </v>
          </cell>
          <cell r="E362">
            <v>34075</v>
          </cell>
          <cell r="F362" t="str">
            <v>TPHCM</v>
          </cell>
          <cell r="G362" t="str">
            <v>024768074</v>
          </cell>
          <cell r="H362">
            <v>39361</v>
          </cell>
          <cell r="I362" t="str">
            <v>TPHCM</v>
          </cell>
          <cell r="J362" t="str">
            <v>12/12</v>
          </cell>
          <cell r="K362" t="str">
            <v>7/1 Ấp 1, Xã Hiệp Phước, Nhà Bè</v>
          </cell>
          <cell r="L362" t="str">
            <v>TPHCM</v>
          </cell>
          <cell r="M362" t="str">
            <v>Kinh</v>
          </cell>
          <cell r="N362" t="str">
            <v>Việt Nam</v>
          </cell>
          <cell r="O362" t="str">
            <v>TPHCM</v>
          </cell>
          <cell r="P362">
            <v>0</v>
          </cell>
          <cell r="Q362">
            <v>41337</v>
          </cell>
          <cell r="R362" t="str">
            <v>out</v>
          </cell>
          <cell r="S362">
            <v>0</v>
          </cell>
          <cell r="T362">
            <v>0</v>
          </cell>
          <cell r="U362" t="str">
            <v>công nhân</v>
          </cell>
          <cell r="V362" t="str">
            <v>QC</v>
          </cell>
          <cell r="W362" t="str">
            <v>QC</v>
          </cell>
          <cell r="X362">
            <v>0</v>
          </cell>
          <cell r="Y362">
            <v>0</v>
          </cell>
          <cell r="Z362">
            <v>0</v>
          </cell>
          <cell r="AA362">
            <v>41337</v>
          </cell>
          <cell r="AB362" t="str">
            <v>A353</v>
          </cell>
          <cell r="AE362" t="str">
            <v>A353</v>
          </cell>
          <cell r="AF362" t="str">
            <v>NGUYỄN THÀNH TRUNG</v>
          </cell>
        </row>
        <row r="363">
          <cell r="B363" t="str">
            <v>A354</v>
          </cell>
          <cell r="C363" t="str">
            <v>ĐẶNG ỴẾN NHI</v>
          </cell>
          <cell r="D363" t="str">
            <v>Nữ</v>
          </cell>
          <cell r="E363">
            <v>34965</v>
          </cell>
          <cell r="F363" t="str">
            <v>TPHCM</v>
          </cell>
          <cell r="G363" t="str">
            <v>025276431</v>
          </cell>
          <cell r="H363">
            <v>40331</v>
          </cell>
          <cell r="I363" t="str">
            <v>TPHCM</v>
          </cell>
          <cell r="J363" t="str">
            <v>9/12</v>
          </cell>
          <cell r="K363" t="str">
            <v>458/31 Âp2, xã Long Thới, H.Nhà Bè</v>
          </cell>
          <cell r="L363" t="str">
            <v>TPHCM</v>
          </cell>
          <cell r="M363" t="str">
            <v>Kinh</v>
          </cell>
          <cell r="N363" t="str">
            <v>Việt Nam</v>
          </cell>
          <cell r="O363" t="str">
            <v>TPHCM</v>
          </cell>
          <cell r="P363" t="e">
            <v>#REF!</v>
          </cell>
          <cell r="Q363">
            <v>41337</v>
          </cell>
          <cell r="R363">
            <v>0</v>
          </cell>
          <cell r="S363">
            <v>0</v>
          </cell>
          <cell r="T363">
            <v>0</v>
          </cell>
          <cell r="U363" t="str">
            <v>công nhân</v>
          </cell>
          <cell r="V363" t="str">
            <v>chuyền 2</v>
          </cell>
          <cell r="W363" t="str">
            <v>C2</v>
          </cell>
          <cell r="X363">
            <v>0</v>
          </cell>
          <cell r="Y363">
            <v>0</v>
          </cell>
          <cell r="Z363">
            <v>0</v>
          </cell>
          <cell r="AA363">
            <v>41337</v>
          </cell>
          <cell r="AB363" t="str">
            <v>A354</v>
          </cell>
          <cell r="AE363" t="str">
            <v>A354</v>
          </cell>
          <cell r="AF363" t="str">
            <v>ĐẶNG ỴẾN NHI</v>
          </cell>
        </row>
        <row r="364">
          <cell r="B364" t="str">
            <v>A355</v>
          </cell>
          <cell r="C364" t="str">
            <v>ĐẶNG VĂN THẬT</v>
          </cell>
          <cell r="D364" t="str">
            <v xml:space="preserve">Nam </v>
          </cell>
          <cell r="E364" t="str">
            <v>1975</v>
          </cell>
          <cell r="F364" t="str">
            <v>An Giang</v>
          </cell>
          <cell r="G364" t="str">
            <v>351107858</v>
          </cell>
          <cell r="H364">
            <v>37944</v>
          </cell>
          <cell r="I364" t="str">
            <v>An Giang</v>
          </cell>
          <cell r="J364" t="str">
            <v>5/12</v>
          </cell>
          <cell r="K364" t="str">
            <v>An Thạnh,Hòa An, Chợ Mới, An Giang</v>
          </cell>
          <cell r="L364" t="str">
            <v>An Giang</v>
          </cell>
          <cell r="M364" t="str">
            <v>Kinh</v>
          </cell>
          <cell r="N364" t="str">
            <v>Việt Nam</v>
          </cell>
          <cell r="O364" t="str">
            <v>An Giang</v>
          </cell>
          <cell r="P364" t="e">
            <v>#REF!</v>
          </cell>
          <cell r="Q364">
            <v>41338</v>
          </cell>
          <cell r="R364">
            <v>0</v>
          </cell>
          <cell r="S364">
            <v>0</v>
          </cell>
          <cell r="T364">
            <v>0</v>
          </cell>
          <cell r="U364" t="str">
            <v>công nhân</v>
          </cell>
          <cell r="V364" t="str">
            <v>Chuyền 1</v>
          </cell>
          <cell r="W364" t="str">
            <v>C1</v>
          </cell>
          <cell r="X364">
            <v>0</v>
          </cell>
          <cell r="Y364">
            <v>0</v>
          </cell>
          <cell r="Z364">
            <v>0</v>
          </cell>
          <cell r="AA364">
            <v>41338</v>
          </cell>
          <cell r="AB364" t="str">
            <v>A355</v>
          </cell>
          <cell r="AE364" t="str">
            <v>A355</v>
          </cell>
          <cell r="AF364" t="str">
            <v>ĐẶNG VĂN THẬT</v>
          </cell>
        </row>
        <row r="365">
          <cell r="B365" t="str">
            <v>A356</v>
          </cell>
          <cell r="C365" t="str">
            <v>NGUYỄN VĂN TÙNG</v>
          </cell>
          <cell r="D365" t="str">
            <v xml:space="preserve">Nam </v>
          </cell>
          <cell r="E365" t="str">
            <v>1969</v>
          </cell>
          <cell r="F365" t="str">
            <v>An Giang</v>
          </cell>
          <cell r="G365" t="str">
            <v>350863877</v>
          </cell>
          <cell r="H365">
            <v>41239</v>
          </cell>
          <cell r="I365" t="str">
            <v>An Giang</v>
          </cell>
          <cell r="J365" t="str">
            <v>6/12</v>
          </cell>
          <cell r="K365" t="str">
            <v>Hòa Đông, Phú Hòa, Thoại Sơn, An Giang</v>
          </cell>
          <cell r="L365" t="str">
            <v>An Giang</v>
          </cell>
          <cell r="M365" t="str">
            <v>Kinh</v>
          </cell>
          <cell r="N365" t="str">
            <v>Việt Nam</v>
          </cell>
          <cell r="O365" t="str">
            <v>An Giang</v>
          </cell>
          <cell r="P365" t="e">
            <v>#REF!</v>
          </cell>
          <cell r="Q365">
            <v>41339</v>
          </cell>
          <cell r="R365">
            <v>0</v>
          </cell>
          <cell r="S365">
            <v>0</v>
          </cell>
          <cell r="T365">
            <v>0</v>
          </cell>
          <cell r="U365" t="str">
            <v>công nhân</v>
          </cell>
          <cell r="V365" t="str">
            <v>Chuyền 1</v>
          </cell>
          <cell r="W365" t="str">
            <v>C1</v>
          </cell>
          <cell r="X365">
            <v>0</v>
          </cell>
          <cell r="Y365">
            <v>0</v>
          </cell>
          <cell r="Z365">
            <v>0</v>
          </cell>
          <cell r="AA365">
            <v>41339</v>
          </cell>
          <cell r="AB365" t="str">
            <v>A356</v>
          </cell>
          <cell r="AE365" t="str">
            <v>A356</v>
          </cell>
          <cell r="AF365" t="str">
            <v>NGUYỄN VĂN TÙNG</v>
          </cell>
        </row>
        <row r="366">
          <cell r="B366" t="str">
            <v>A357</v>
          </cell>
          <cell r="C366" t="str">
            <v>NGUYỄN TẤN DƯƠNG</v>
          </cell>
          <cell r="D366" t="str">
            <v xml:space="preserve">Nam </v>
          </cell>
          <cell r="E366">
            <v>32740</v>
          </cell>
          <cell r="F366" t="str">
            <v>TPHCM</v>
          </cell>
          <cell r="G366" t="str">
            <v>024438824</v>
          </cell>
          <cell r="H366">
            <v>38780</v>
          </cell>
          <cell r="I366" t="str">
            <v>TPHCM</v>
          </cell>
          <cell r="J366" t="str">
            <v>5/12</v>
          </cell>
          <cell r="K366" t="str">
            <v>5, Âp3, Xã Long Thới, H. Nhà Bè</v>
          </cell>
          <cell r="L366" t="str">
            <v>TPHCM</v>
          </cell>
          <cell r="M366" t="str">
            <v xml:space="preserve">Kinh </v>
          </cell>
          <cell r="N366" t="str">
            <v>Việt Nam</v>
          </cell>
          <cell r="O366" t="str">
            <v>TPHCM</v>
          </cell>
          <cell r="P366">
            <v>0</v>
          </cell>
          <cell r="Q366">
            <v>41341</v>
          </cell>
          <cell r="R366" t="str">
            <v>out</v>
          </cell>
          <cell r="S366">
            <v>0</v>
          </cell>
          <cell r="T366">
            <v>0</v>
          </cell>
          <cell r="U366" t="str">
            <v>công nhân</v>
          </cell>
          <cell r="V366" t="str">
            <v>Ép Nhựa</v>
          </cell>
          <cell r="W366" t="str">
            <v>EN</v>
          </cell>
          <cell r="X366">
            <v>0</v>
          </cell>
          <cell r="Y366">
            <v>0</v>
          </cell>
          <cell r="Z366">
            <v>0</v>
          </cell>
          <cell r="AA366">
            <v>41341</v>
          </cell>
          <cell r="AB366" t="str">
            <v>A357</v>
          </cell>
          <cell r="AE366" t="str">
            <v>A357</v>
          </cell>
          <cell r="AF366" t="str">
            <v>NGUYỄN TẤN DƯƠNG</v>
          </cell>
        </row>
        <row r="367">
          <cell r="B367" t="str">
            <v>A358</v>
          </cell>
          <cell r="C367" t="str">
            <v>HUỲNH THỊ HAI</v>
          </cell>
          <cell r="D367" t="str">
            <v>Nữ</v>
          </cell>
          <cell r="E367">
            <v>33013</v>
          </cell>
          <cell r="F367" t="str">
            <v>TPHCM</v>
          </cell>
          <cell r="G367" t="str">
            <v>024314403</v>
          </cell>
          <cell r="H367">
            <v>41295</v>
          </cell>
          <cell r="I367" t="str">
            <v>TPHCM</v>
          </cell>
          <cell r="J367" t="str">
            <v>12/12</v>
          </cell>
          <cell r="K367" t="str">
            <v>1168/171/51 Ấp 4, Xã Hiệp Phước, Nhà Bè</v>
          </cell>
          <cell r="L367" t="str">
            <v>TPHCM</v>
          </cell>
          <cell r="M367" t="str">
            <v xml:space="preserve">Kinh </v>
          </cell>
          <cell r="N367" t="str">
            <v>Việt Nam</v>
          </cell>
          <cell r="O367" t="str">
            <v>TPHCM</v>
          </cell>
          <cell r="P367">
            <v>0</v>
          </cell>
          <cell r="Q367">
            <v>41342</v>
          </cell>
          <cell r="R367" t="str">
            <v>out</v>
          </cell>
          <cell r="S367">
            <v>0</v>
          </cell>
          <cell r="T367">
            <v>0</v>
          </cell>
          <cell r="U367" t="str">
            <v>công nhân</v>
          </cell>
          <cell r="V367" t="str">
            <v>chuyền 2</v>
          </cell>
          <cell r="W367" t="str">
            <v>C2</v>
          </cell>
          <cell r="X367">
            <v>0</v>
          </cell>
          <cell r="Y367">
            <v>0</v>
          </cell>
          <cell r="Z367">
            <v>0</v>
          </cell>
          <cell r="AA367">
            <v>41342</v>
          </cell>
          <cell r="AB367" t="str">
            <v>A358</v>
          </cell>
          <cell r="AE367" t="str">
            <v>A358</v>
          </cell>
          <cell r="AF367" t="str">
            <v>HUỲNH THỊ HAI</v>
          </cell>
        </row>
        <row r="368">
          <cell r="B368" t="str">
            <v>A359</v>
          </cell>
          <cell r="C368" t="str">
            <v>BÙI THỊ LIÊN</v>
          </cell>
          <cell r="D368" t="str">
            <v>Nữ</v>
          </cell>
          <cell r="E368">
            <v>31233</v>
          </cell>
          <cell r="F368" t="str">
            <v>Đồng Nai</v>
          </cell>
          <cell r="G368" t="str">
            <v>271675342</v>
          </cell>
          <cell r="H368">
            <v>36889</v>
          </cell>
          <cell r="I368" t="str">
            <v>Đồng Nai</v>
          </cell>
          <cell r="J368" t="str">
            <v>12/12</v>
          </cell>
          <cell r="K368" t="str">
            <v>Ấp 2, Tà Lài, Tân Phú, Đồng Nai</v>
          </cell>
          <cell r="L368" t="str">
            <v>Đồng Nai</v>
          </cell>
          <cell r="M368" t="str">
            <v xml:space="preserve">Kinh </v>
          </cell>
          <cell r="N368" t="str">
            <v>Việt Nam</v>
          </cell>
          <cell r="O368" t="str">
            <v>Đồng Nai</v>
          </cell>
          <cell r="P368">
            <v>0</v>
          </cell>
          <cell r="Q368">
            <v>41342</v>
          </cell>
          <cell r="R368" t="str">
            <v>out</v>
          </cell>
          <cell r="S368">
            <v>0</v>
          </cell>
          <cell r="T368">
            <v>0</v>
          </cell>
          <cell r="U368" t="str">
            <v>công nhân</v>
          </cell>
          <cell r="V368" t="str">
            <v>QC</v>
          </cell>
          <cell r="W368" t="str">
            <v>QC</v>
          </cell>
          <cell r="X368">
            <v>0</v>
          </cell>
          <cell r="Y368">
            <v>0</v>
          </cell>
          <cell r="Z368">
            <v>0</v>
          </cell>
          <cell r="AA368">
            <v>41342</v>
          </cell>
          <cell r="AB368" t="str">
            <v>A359</v>
          </cell>
          <cell r="AE368" t="str">
            <v>A359</v>
          </cell>
          <cell r="AF368" t="str">
            <v>BÙI THỊ LIÊN</v>
          </cell>
        </row>
        <row r="369">
          <cell r="B369" t="str">
            <v>A360</v>
          </cell>
          <cell r="C369" t="str">
            <v>LÊ ĐÌNH NGHĨA</v>
          </cell>
          <cell r="D369" t="str">
            <v xml:space="preserve">Nam </v>
          </cell>
          <cell r="E369">
            <v>34205</v>
          </cell>
          <cell r="F369" t="str">
            <v>Thanh Hóa</v>
          </cell>
          <cell r="G369" t="str">
            <v>173516870</v>
          </cell>
          <cell r="H369">
            <v>40626</v>
          </cell>
          <cell r="I369" t="str">
            <v>Thanh Hoá</v>
          </cell>
          <cell r="J369" t="str">
            <v>12/12</v>
          </cell>
          <cell r="K369" t="str">
            <v>Hợp Thành, Bình Lương, Như Xuân, Thanh Hóa</v>
          </cell>
          <cell r="L369" t="str">
            <v>Thanh Hóa</v>
          </cell>
          <cell r="M369" t="str">
            <v xml:space="preserve">Kinh </v>
          </cell>
          <cell r="N369" t="str">
            <v>Việt Nam</v>
          </cell>
          <cell r="O369" t="str">
            <v>Thanh Hóa</v>
          </cell>
          <cell r="P369">
            <v>0</v>
          </cell>
          <cell r="Q369">
            <v>41345</v>
          </cell>
          <cell r="R369" t="str">
            <v>out</v>
          </cell>
          <cell r="S369">
            <v>0</v>
          </cell>
          <cell r="T369">
            <v>0</v>
          </cell>
          <cell r="U369" t="str">
            <v>công nhân</v>
          </cell>
          <cell r="V369" t="str">
            <v>chuyền 2</v>
          </cell>
          <cell r="W369" t="str">
            <v>C2</v>
          </cell>
          <cell r="X369">
            <v>0</v>
          </cell>
          <cell r="Y369">
            <v>0</v>
          </cell>
          <cell r="Z369">
            <v>0</v>
          </cell>
          <cell r="AA369">
            <v>41345</v>
          </cell>
          <cell r="AB369" t="str">
            <v>A360</v>
          </cell>
          <cell r="AE369" t="str">
            <v>A360</v>
          </cell>
          <cell r="AF369" t="str">
            <v>LÊ ĐÌNH NGHĨA</v>
          </cell>
        </row>
        <row r="370">
          <cell r="B370" t="str">
            <v>A361</v>
          </cell>
          <cell r="C370" t="str">
            <v>TRẦN ĐỨC DŨNG</v>
          </cell>
          <cell r="D370" t="str">
            <v xml:space="preserve">Nam </v>
          </cell>
          <cell r="E370">
            <v>28058</v>
          </cell>
          <cell r="F370" t="str">
            <v>TPHCM</v>
          </cell>
          <cell r="G370" t="str">
            <v>022931027</v>
          </cell>
          <cell r="H370">
            <v>41176</v>
          </cell>
          <cell r="I370" t="str">
            <v>TPHCM</v>
          </cell>
          <cell r="J370" t="str">
            <v>ĐH</v>
          </cell>
          <cell r="K370" t="str">
            <v>124 Đường Dương Văn Dương, P Tân Quý, Q. Tân Phú</v>
          </cell>
          <cell r="L370" t="str">
            <v>TPHCM</v>
          </cell>
          <cell r="M370" t="str">
            <v>Kinh</v>
          </cell>
          <cell r="N370" t="str">
            <v>Việt Nam</v>
          </cell>
          <cell r="O370" t="str">
            <v>TPHCM</v>
          </cell>
          <cell r="P370" t="e">
            <v>#REF!</v>
          </cell>
          <cell r="Q370">
            <v>41349</v>
          </cell>
          <cell r="R370">
            <v>0</v>
          </cell>
          <cell r="S370">
            <v>0</v>
          </cell>
          <cell r="T370">
            <v>0</v>
          </cell>
          <cell r="U370" t="str">
            <v>TBP Cơ Điện</v>
          </cell>
          <cell r="V370" t="str">
            <v>Quản lý</v>
          </cell>
          <cell r="W370" t="str">
            <v>CĐ</v>
          </cell>
          <cell r="X370">
            <v>0</v>
          </cell>
          <cell r="Y370">
            <v>0</v>
          </cell>
          <cell r="Z370">
            <v>0</v>
          </cell>
          <cell r="AA370">
            <v>41349</v>
          </cell>
          <cell r="AB370" t="str">
            <v>A361</v>
          </cell>
          <cell r="AE370" t="str">
            <v>A361</v>
          </cell>
          <cell r="AF370" t="str">
            <v>TRẦN ĐỨC DŨNG</v>
          </cell>
        </row>
        <row r="371">
          <cell r="B371" t="str">
            <v>A362</v>
          </cell>
          <cell r="C371" t="str">
            <v>TRẦN HOÀNG TUẤN</v>
          </cell>
          <cell r="D371" t="str">
            <v xml:space="preserve">Nam </v>
          </cell>
          <cell r="E371">
            <v>34025</v>
          </cell>
          <cell r="F371" t="str">
            <v>Tiền Giang</v>
          </cell>
          <cell r="G371" t="str">
            <v>312139690</v>
          </cell>
          <cell r="H371">
            <v>41327</v>
          </cell>
          <cell r="I371" t="str">
            <v>Tiền Giang</v>
          </cell>
          <cell r="J371" t="str">
            <v>9/12</v>
          </cell>
          <cell r="K371" t="str">
            <v>Năm Châu,Bình Đông, TX Gò Công, Tiền Giang</v>
          </cell>
          <cell r="L371" t="str">
            <v>Tiền Giang</v>
          </cell>
          <cell r="M371" t="str">
            <v xml:space="preserve">Kinh </v>
          </cell>
          <cell r="N371" t="str">
            <v>Việt Nam</v>
          </cell>
          <cell r="O371" t="str">
            <v xml:space="preserve">Tiền Giang </v>
          </cell>
          <cell r="P371">
            <v>0</v>
          </cell>
          <cell r="Q371">
            <v>41352</v>
          </cell>
          <cell r="R371" t="str">
            <v>out</v>
          </cell>
          <cell r="S371">
            <v>0</v>
          </cell>
          <cell r="T371">
            <v>0</v>
          </cell>
          <cell r="U371" t="str">
            <v>công nhân</v>
          </cell>
          <cell r="V371" t="str">
            <v>Chuyền 3</v>
          </cell>
          <cell r="W371" t="str">
            <v>C3</v>
          </cell>
          <cell r="X371">
            <v>0</v>
          </cell>
          <cell r="Y371">
            <v>0</v>
          </cell>
          <cell r="Z371">
            <v>0</v>
          </cell>
          <cell r="AA371">
            <v>41352</v>
          </cell>
          <cell r="AB371" t="str">
            <v>A362</v>
          </cell>
          <cell r="AE371" t="str">
            <v>A362</v>
          </cell>
          <cell r="AF371" t="str">
            <v>TRẦN HOÀNG TUẤN</v>
          </cell>
        </row>
        <row r="372">
          <cell r="B372" t="str">
            <v>A363</v>
          </cell>
          <cell r="C372" t="str">
            <v>TRẦN VĂN NGHĨA</v>
          </cell>
          <cell r="D372" t="str">
            <v xml:space="preserve">Nam </v>
          </cell>
          <cell r="E372">
            <v>25881</v>
          </cell>
          <cell r="F372" t="str">
            <v>Đồng Nai</v>
          </cell>
          <cell r="G372" t="str">
            <v>271793563</v>
          </cell>
          <cell r="H372">
            <v>37889</v>
          </cell>
          <cell r="I372" t="str">
            <v>Đồng Nai</v>
          </cell>
          <cell r="J372" t="str">
            <v>9/12</v>
          </cell>
          <cell r="K372" t="str">
            <v>Bến Đình, Phú Đông, Nhơn Trạch, Đồng Nai</v>
          </cell>
          <cell r="L372" t="str">
            <v>Đồng Nai</v>
          </cell>
          <cell r="M372" t="str">
            <v xml:space="preserve">Kinh </v>
          </cell>
          <cell r="N372" t="str">
            <v>Việt Nam</v>
          </cell>
          <cell r="O372" t="str">
            <v>Đồng Nai</v>
          </cell>
          <cell r="P372">
            <v>0</v>
          </cell>
          <cell r="Q372">
            <v>41355</v>
          </cell>
          <cell r="R372" t="str">
            <v>out</v>
          </cell>
          <cell r="S372">
            <v>0</v>
          </cell>
          <cell r="T372">
            <v>0</v>
          </cell>
          <cell r="U372" t="str">
            <v>công nhân</v>
          </cell>
          <cell r="V372" t="str">
            <v>chuyền 2</v>
          </cell>
          <cell r="W372" t="str">
            <v>C2</v>
          </cell>
          <cell r="X372">
            <v>0</v>
          </cell>
          <cell r="Y372">
            <v>0</v>
          </cell>
          <cell r="Z372">
            <v>0</v>
          </cell>
          <cell r="AA372">
            <v>41355</v>
          </cell>
          <cell r="AB372" t="str">
            <v>A363</v>
          </cell>
          <cell r="AE372" t="str">
            <v>A363</v>
          </cell>
          <cell r="AF372" t="str">
            <v>TRẦN VĂN NGHĨA</v>
          </cell>
        </row>
        <row r="373">
          <cell r="B373" t="str">
            <v>A364</v>
          </cell>
          <cell r="C373" t="str">
            <v>VÕ MINH TOÀN</v>
          </cell>
          <cell r="D373" t="str">
            <v xml:space="preserve">Nam </v>
          </cell>
          <cell r="E373">
            <v>31080</v>
          </cell>
          <cell r="F373" t="str">
            <v>TPHCM</v>
          </cell>
          <cell r="G373" t="str">
            <v>024221672</v>
          </cell>
          <cell r="H373">
            <v>41204</v>
          </cell>
          <cell r="I373" t="str">
            <v>TPHCM</v>
          </cell>
          <cell r="J373" t="str">
            <v>10/12</v>
          </cell>
          <cell r="K373" t="str">
            <v>513 Bình An, Xã Bình Khánh, Cần Giờ,TPHCM</v>
          </cell>
          <cell r="L373" t="str">
            <v>TPHCM</v>
          </cell>
          <cell r="M373" t="str">
            <v xml:space="preserve">Kinh </v>
          </cell>
          <cell r="N373" t="str">
            <v>Việt Nam</v>
          </cell>
          <cell r="O373" t="str">
            <v>TPHCM</v>
          </cell>
          <cell r="P373">
            <v>0</v>
          </cell>
          <cell r="Q373">
            <v>41362</v>
          </cell>
          <cell r="R373" t="str">
            <v>out</v>
          </cell>
          <cell r="S373">
            <v>0</v>
          </cell>
          <cell r="T373">
            <v>0</v>
          </cell>
          <cell r="U373" t="str">
            <v>công nhân</v>
          </cell>
          <cell r="V373" t="str">
            <v>Chuyền 1</v>
          </cell>
          <cell r="W373" t="str">
            <v>C1</v>
          </cell>
          <cell r="X373">
            <v>0</v>
          </cell>
          <cell r="Y373">
            <v>0</v>
          </cell>
          <cell r="Z373">
            <v>0</v>
          </cell>
          <cell r="AA373">
            <v>41362</v>
          </cell>
          <cell r="AB373" t="str">
            <v>A364</v>
          </cell>
          <cell r="AE373" t="str">
            <v>A364</v>
          </cell>
          <cell r="AF373" t="str">
            <v>VÕ MINH TOÀN</v>
          </cell>
        </row>
        <row r="374">
          <cell r="B374" t="str">
            <v>A365</v>
          </cell>
          <cell r="C374" t="str">
            <v>TRẦN VĂN HỌC</v>
          </cell>
          <cell r="D374" t="str">
            <v xml:space="preserve">Nam </v>
          </cell>
          <cell r="E374">
            <v>32694</v>
          </cell>
          <cell r="F374" t="str">
            <v>Quảng Trị</v>
          </cell>
          <cell r="G374" t="str">
            <v>197244459</v>
          </cell>
          <cell r="H374">
            <v>39492</v>
          </cell>
          <cell r="I374" t="str">
            <v>Quảng Trị</v>
          </cell>
          <cell r="J374" t="str">
            <v>12/12</v>
          </cell>
          <cell r="K374" t="str">
            <v>Nam Phú, Vĩnh Nam,Vĩnh Linh, Quảng Trị</v>
          </cell>
          <cell r="L374" t="str">
            <v>Quảng Trị</v>
          </cell>
          <cell r="M374" t="str">
            <v>Kinh</v>
          </cell>
          <cell r="N374" t="str">
            <v>Việt Nam</v>
          </cell>
          <cell r="O374" t="str">
            <v>Quảng Trị</v>
          </cell>
          <cell r="P374" t="e">
            <v>#REF!</v>
          </cell>
          <cell r="Q374">
            <v>41362</v>
          </cell>
          <cell r="R374">
            <v>0</v>
          </cell>
          <cell r="S374">
            <v>0</v>
          </cell>
          <cell r="T374">
            <v>0</v>
          </cell>
          <cell r="U374" t="str">
            <v>công nhân</v>
          </cell>
          <cell r="V374" t="str">
            <v>Chuyền 1</v>
          </cell>
          <cell r="W374" t="str">
            <v>C1</v>
          </cell>
          <cell r="X374">
            <v>0</v>
          </cell>
          <cell r="Y374">
            <v>0</v>
          </cell>
          <cell r="Z374">
            <v>0</v>
          </cell>
          <cell r="AA374">
            <v>41362</v>
          </cell>
          <cell r="AB374" t="str">
            <v>A365</v>
          </cell>
          <cell r="AE374" t="str">
            <v>A365</v>
          </cell>
          <cell r="AF374" t="str">
            <v>TRẦN VĂN HỌC</v>
          </cell>
        </row>
        <row r="375">
          <cell r="B375" t="str">
            <v>A366</v>
          </cell>
          <cell r="C375" t="str">
            <v>VÕ TRÚC AN</v>
          </cell>
          <cell r="D375" t="str">
            <v xml:space="preserve">Nam </v>
          </cell>
          <cell r="E375">
            <v>33766</v>
          </cell>
          <cell r="F375" t="str">
            <v>Bến Tre</v>
          </cell>
          <cell r="G375" t="str">
            <v>321415473</v>
          </cell>
          <cell r="H375">
            <v>39174</v>
          </cell>
          <cell r="I375" t="str">
            <v>Bến Tre</v>
          </cell>
          <cell r="J375" t="str">
            <v>12/12</v>
          </cell>
          <cell r="K375" t="str">
            <v>Hưng Nhượng, Huyện Giồng Trôm, Bến Tre</v>
          </cell>
          <cell r="L375" t="str">
            <v>Bến Tre</v>
          </cell>
          <cell r="M375" t="str">
            <v>Kinh</v>
          </cell>
          <cell r="N375" t="str">
            <v>Việt Nam</v>
          </cell>
          <cell r="O375" t="str">
            <v>Bến Tre</v>
          </cell>
          <cell r="P375">
            <v>0</v>
          </cell>
          <cell r="Q375">
            <v>41362</v>
          </cell>
          <cell r="R375" t="str">
            <v>T5/13</v>
          </cell>
          <cell r="S375">
            <v>0</v>
          </cell>
          <cell r="T375">
            <v>0</v>
          </cell>
          <cell r="U375" t="str">
            <v>công nhân</v>
          </cell>
          <cell r="V375" t="str">
            <v>Chuyền 1</v>
          </cell>
          <cell r="W375" t="str">
            <v>C1</v>
          </cell>
          <cell r="X375">
            <v>0</v>
          </cell>
          <cell r="Y375">
            <v>0</v>
          </cell>
          <cell r="Z375">
            <v>0</v>
          </cell>
          <cell r="AA375">
            <v>41362</v>
          </cell>
          <cell r="AB375" t="str">
            <v>A366</v>
          </cell>
          <cell r="AE375" t="str">
            <v>A366</v>
          </cell>
          <cell r="AF375" t="str">
            <v>VÕ TRÚC AN</v>
          </cell>
        </row>
        <row r="376">
          <cell r="B376" t="str">
            <v>A367</v>
          </cell>
          <cell r="C376" t="str">
            <v>LÊ THỊ THU THY</v>
          </cell>
          <cell r="D376" t="str">
            <v>Nữ</v>
          </cell>
          <cell r="E376">
            <v>32671</v>
          </cell>
          <cell r="F376" t="str">
            <v>Long An</v>
          </cell>
          <cell r="G376" t="str">
            <v>024438920</v>
          </cell>
          <cell r="H376">
            <v>38792</v>
          </cell>
          <cell r="I376" t="str">
            <v>TPHCM</v>
          </cell>
          <cell r="J376" t="str">
            <v>12/12</v>
          </cell>
          <cell r="K376" t="str">
            <v>350/15 Ấp 3, Xã Hiệp Phước, Nhà Bè TPHM</v>
          </cell>
          <cell r="L376" t="str">
            <v>TPHCM</v>
          </cell>
          <cell r="M376" t="str">
            <v>Kinh</v>
          </cell>
          <cell r="N376" t="str">
            <v>Việt Nam</v>
          </cell>
          <cell r="O376" t="str">
            <v>Long An</v>
          </cell>
          <cell r="P376" t="e">
            <v>#REF!</v>
          </cell>
          <cell r="Q376">
            <v>41363</v>
          </cell>
          <cell r="R376">
            <v>0</v>
          </cell>
          <cell r="S376">
            <v>0</v>
          </cell>
          <cell r="T376">
            <v>0</v>
          </cell>
          <cell r="U376" t="str">
            <v>công nhân</v>
          </cell>
          <cell r="V376" t="str">
            <v>QC</v>
          </cell>
          <cell r="W376" t="str">
            <v>QC</v>
          </cell>
          <cell r="X376">
            <v>0</v>
          </cell>
          <cell r="Y376">
            <v>0</v>
          </cell>
          <cell r="Z376">
            <v>0</v>
          </cell>
          <cell r="AA376">
            <v>41363</v>
          </cell>
          <cell r="AB376" t="str">
            <v>A367</v>
          </cell>
          <cell r="AE376" t="str">
            <v>A367</v>
          </cell>
          <cell r="AF376" t="str">
            <v>LÊ THỊ THU THY</v>
          </cell>
        </row>
        <row r="377">
          <cell r="B377" t="str">
            <v>A368</v>
          </cell>
          <cell r="C377" t="str">
            <v>NGÔ THỊ TUYẾT NHUNG</v>
          </cell>
          <cell r="D377" t="str">
            <v>Nữ</v>
          </cell>
          <cell r="E377">
            <v>32464</v>
          </cell>
          <cell r="F377" t="str">
            <v>Vĩnh Long</v>
          </cell>
          <cell r="G377" t="str">
            <v>331527379</v>
          </cell>
          <cell r="H377">
            <v>40304</v>
          </cell>
          <cell r="I377" t="str">
            <v>Vĩnh Long</v>
          </cell>
          <cell r="J377" t="str">
            <v>12/12</v>
          </cell>
          <cell r="K377" t="str">
            <v>Hòa Thới, Nguyễn Văn Thành, Bình Tân, Vĩnh Long</v>
          </cell>
          <cell r="L377" t="str">
            <v>Vĩnh Long</v>
          </cell>
          <cell r="M377" t="str">
            <v>Kinh</v>
          </cell>
          <cell r="N377" t="str">
            <v>Việt Nam</v>
          </cell>
          <cell r="O377" t="str">
            <v>Vĩnh Long</v>
          </cell>
          <cell r="P377" t="e">
            <v>#REF!</v>
          </cell>
          <cell r="Q377">
            <v>41365</v>
          </cell>
          <cell r="R377">
            <v>0</v>
          </cell>
          <cell r="S377">
            <v>0</v>
          </cell>
          <cell r="T377">
            <v>0</v>
          </cell>
          <cell r="U377" t="str">
            <v>công nhân</v>
          </cell>
          <cell r="V377" t="str">
            <v>QC</v>
          </cell>
          <cell r="W377" t="str">
            <v>QC</v>
          </cell>
          <cell r="X377">
            <v>0</v>
          </cell>
          <cell r="Y377">
            <v>0</v>
          </cell>
          <cell r="Z377">
            <v>0</v>
          </cell>
          <cell r="AA377">
            <v>41365</v>
          </cell>
          <cell r="AB377" t="str">
            <v>A368</v>
          </cell>
          <cell r="AE377" t="str">
            <v>A368</v>
          </cell>
          <cell r="AF377" t="str">
            <v>NGÔ THỊ TUYẾT NHUNG</v>
          </cell>
        </row>
        <row r="378">
          <cell r="B378" t="str">
            <v>A369</v>
          </cell>
          <cell r="C378" t="str">
            <v>PHẠM QUỐC NGHIỆP</v>
          </cell>
          <cell r="D378" t="str">
            <v xml:space="preserve">Nam </v>
          </cell>
          <cell r="E378">
            <v>33131</v>
          </cell>
          <cell r="F378" t="str">
            <v>Tiền Giang</v>
          </cell>
          <cell r="G378" t="str">
            <v>312044690</v>
          </cell>
          <cell r="H378">
            <v>38351</v>
          </cell>
          <cell r="I378" t="str">
            <v>Tiền Giang</v>
          </cell>
          <cell r="J378" t="str">
            <v>Đại học</v>
          </cell>
          <cell r="K378" t="str">
            <v>136, tổ 5 Ấp Đăng Phong, xã Thanh Bình,Huyện Chợ Gạo</v>
          </cell>
          <cell r="L378" t="str">
            <v>Tiền Giang</v>
          </cell>
          <cell r="M378" t="str">
            <v>Kinh</v>
          </cell>
          <cell r="N378" t="str">
            <v>Việt Nam</v>
          </cell>
          <cell r="O378" t="str">
            <v xml:space="preserve">Tiền Giang </v>
          </cell>
          <cell r="P378" t="e">
            <v>#REF!</v>
          </cell>
          <cell r="Q378">
            <v>41365</v>
          </cell>
          <cell r="R378">
            <v>0</v>
          </cell>
          <cell r="S378">
            <v>0</v>
          </cell>
          <cell r="T378" t="str">
            <v>Quá trình và thiết bị- khoa kỹ thuật hóa học</v>
          </cell>
          <cell r="U378" t="str">
            <v xml:space="preserve">Kỹ thuật chuyền </v>
          </cell>
          <cell r="V378" t="str">
            <v>Chuyền 1</v>
          </cell>
          <cell r="W378" t="str">
            <v>C1</v>
          </cell>
          <cell r="X378">
            <v>0</v>
          </cell>
          <cell r="Y378">
            <v>0</v>
          </cell>
          <cell r="Z378">
            <v>0</v>
          </cell>
          <cell r="AA378">
            <v>41365</v>
          </cell>
          <cell r="AB378" t="str">
            <v>A369</v>
          </cell>
          <cell r="AE378" t="str">
            <v>A369</v>
          </cell>
          <cell r="AF378" t="str">
            <v>PHẠM QUỐC NGHIỆP</v>
          </cell>
        </row>
        <row r="379">
          <cell r="B379" t="str">
            <v>A370</v>
          </cell>
          <cell r="C379" t="str">
            <v>HÀ VI HUYNH</v>
          </cell>
          <cell r="D379" t="str">
            <v xml:space="preserve">Nam </v>
          </cell>
          <cell r="E379">
            <v>32913</v>
          </cell>
          <cell r="F379" t="str">
            <v>Đăk Lăk</v>
          </cell>
          <cell r="G379" t="str">
            <v>241220695</v>
          </cell>
          <cell r="H379">
            <v>39295</v>
          </cell>
          <cell r="I379" t="str">
            <v>Đăk Lăk</v>
          </cell>
          <cell r="J379" t="str">
            <v>Đại học</v>
          </cell>
          <cell r="K379" t="str">
            <v>Tân Hòa, Buôn Đôn, Đăk Lăk</v>
          </cell>
          <cell r="L379" t="str">
            <v>Đăk Lăk</v>
          </cell>
          <cell r="M379" t="str">
            <v>Kinh</v>
          </cell>
          <cell r="N379" t="str">
            <v>Việt Nam</v>
          </cell>
          <cell r="O379" t="str">
            <v>Thái Bình</v>
          </cell>
          <cell r="P379" t="e">
            <v>#REF!</v>
          </cell>
          <cell r="Q379">
            <v>41365</v>
          </cell>
          <cell r="R379">
            <v>0</v>
          </cell>
          <cell r="S379">
            <v>0</v>
          </cell>
          <cell r="T379" t="str">
            <v>Quá trình và thiết bị- khoa kỹ thuật hóa học</v>
          </cell>
          <cell r="U379" t="str">
            <v xml:space="preserve">Kỹ thuật chuyền </v>
          </cell>
          <cell r="V379" t="str">
            <v>Chuyền 1</v>
          </cell>
          <cell r="W379" t="str">
            <v>C1</v>
          </cell>
          <cell r="X379">
            <v>0</v>
          </cell>
          <cell r="Y379">
            <v>0</v>
          </cell>
          <cell r="Z379">
            <v>0</v>
          </cell>
          <cell r="AA379">
            <v>41365</v>
          </cell>
          <cell r="AB379" t="str">
            <v>A370</v>
          </cell>
          <cell r="AE379" t="str">
            <v>A370</v>
          </cell>
          <cell r="AF379" t="str">
            <v>HÀ VI HUYNH</v>
          </cell>
        </row>
        <row r="380">
          <cell r="B380" t="str">
            <v>A371</v>
          </cell>
          <cell r="C380" t="str">
            <v>ĐỖ ĐỨC CƯỜNG</v>
          </cell>
          <cell r="D380" t="str">
            <v xml:space="preserve">Nam </v>
          </cell>
          <cell r="E380">
            <v>31153</v>
          </cell>
          <cell r="F380" t="str">
            <v>Thanh Hóa</v>
          </cell>
          <cell r="G380" t="str">
            <v>172322016</v>
          </cell>
          <cell r="H380">
            <v>36845</v>
          </cell>
          <cell r="I380" t="str">
            <v>Thanh Hoá</v>
          </cell>
          <cell r="J380" t="str">
            <v>Đại Học</v>
          </cell>
          <cell r="K380" t="str">
            <v>Thọ Tiến, Triệu Sơn, Thanh Hóa</v>
          </cell>
          <cell r="L380" t="str">
            <v>Thanh Hóa</v>
          </cell>
          <cell r="M380" t="str">
            <v>Kinh</v>
          </cell>
          <cell r="N380" t="str">
            <v>Việt Nam</v>
          </cell>
          <cell r="O380" t="str">
            <v>Thanh Hóa</v>
          </cell>
          <cell r="P380" t="e">
            <v>#REF!</v>
          </cell>
          <cell r="Q380">
            <v>41365</v>
          </cell>
          <cell r="R380">
            <v>0</v>
          </cell>
          <cell r="S380">
            <v>0</v>
          </cell>
          <cell r="T380" t="str">
            <v>Kỹ Sư công nghệ lọc hóa dầu</v>
          </cell>
          <cell r="U380" t="str">
            <v xml:space="preserve">Kỹ thuật chuyền </v>
          </cell>
          <cell r="V380" t="str">
            <v>Chuyền 1</v>
          </cell>
          <cell r="W380" t="str">
            <v>C1</v>
          </cell>
          <cell r="X380">
            <v>0</v>
          </cell>
          <cell r="Y380">
            <v>0</v>
          </cell>
          <cell r="Z380">
            <v>0</v>
          </cell>
          <cell r="AA380">
            <v>41365</v>
          </cell>
          <cell r="AB380" t="str">
            <v>A371</v>
          </cell>
          <cell r="AE380" t="str">
            <v>A371</v>
          </cell>
          <cell r="AF380" t="str">
            <v>ĐỖ ĐỨC CƯỜNG</v>
          </cell>
        </row>
        <row r="381">
          <cell r="B381" t="str">
            <v>A372</v>
          </cell>
          <cell r="C381" t="str">
            <v>NGUYỄN TRUNG THÀNH</v>
          </cell>
          <cell r="D381" t="str">
            <v xml:space="preserve">Nam </v>
          </cell>
          <cell r="E381">
            <v>32136</v>
          </cell>
          <cell r="F381" t="str">
            <v>Kiên Giang</v>
          </cell>
          <cell r="G381" t="str">
            <v>371413786</v>
          </cell>
          <cell r="H381">
            <v>39168</v>
          </cell>
          <cell r="I381" t="str">
            <v>Kiên Giang</v>
          </cell>
          <cell r="J381" t="str">
            <v>Đại học</v>
          </cell>
          <cell r="K381" t="str">
            <v>Mỹ Lâm, Hòn Đất, Kiên Giang</v>
          </cell>
          <cell r="L381" t="str">
            <v>Kiên Giang</v>
          </cell>
          <cell r="M381" t="str">
            <v>Kinh</v>
          </cell>
          <cell r="N381" t="str">
            <v>Việt Nam</v>
          </cell>
          <cell r="O381" t="str">
            <v>Campuchia</v>
          </cell>
          <cell r="P381">
            <v>0</v>
          </cell>
          <cell r="Q381">
            <v>41365</v>
          </cell>
          <cell r="R381" t="str">
            <v>T10/13</v>
          </cell>
          <cell r="S381">
            <v>0</v>
          </cell>
          <cell r="T381" t="str">
            <v>Công Nghệ Hóa</v>
          </cell>
          <cell r="U381" t="str">
            <v xml:space="preserve">Kỹ thuật chuyền </v>
          </cell>
          <cell r="V381" t="str">
            <v>chuyền 2</v>
          </cell>
          <cell r="W381" t="str">
            <v>C2</v>
          </cell>
          <cell r="X381">
            <v>0</v>
          </cell>
          <cell r="Y381">
            <v>0</v>
          </cell>
          <cell r="Z381">
            <v>0</v>
          </cell>
          <cell r="AA381">
            <v>41365</v>
          </cell>
          <cell r="AB381" t="str">
            <v>A372</v>
          </cell>
          <cell r="AE381" t="str">
            <v>A372</v>
          </cell>
          <cell r="AF381" t="str">
            <v>NGUYỄN TRUNG THÀNH</v>
          </cell>
        </row>
        <row r="382">
          <cell r="B382" t="str">
            <v>A373</v>
          </cell>
          <cell r="C382" t="str">
            <v>NGUYỄN VĂN NHỊ</v>
          </cell>
          <cell r="D382" t="str">
            <v xml:space="preserve">Nam </v>
          </cell>
          <cell r="E382">
            <v>33064</v>
          </cell>
          <cell r="F382" t="str">
            <v>Đồng Nai</v>
          </cell>
          <cell r="G382" t="str">
            <v>273399234</v>
          </cell>
          <cell r="H382">
            <v>39231</v>
          </cell>
          <cell r="I382" t="str">
            <v xml:space="preserve">Vũng Tàu </v>
          </cell>
          <cell r="J382" t="str">
            <v>Đại học</v>
          </cell>
          <cell r="K382" t="str">
            <v>Suối Lê, Tân Lâm, Xuyên Mộc, Bà Rịa, Vũng Tàu</v>
          </cell>
          <cell r="L382" t="str">
            <v>Vũng Tàu</v>
          </cell>
          <cell r="M382" t="str">
            <v>Kinh</v>
          </cell>
          <cell r="N382" t="str">
            <v>Việt Nam</v>
          </cell>
          <cell r="O382" t="str">
            <v>Đồng Nai</v>
          </cell>
          <cell r="P382" t="e">
            <v>#REF!</v>
          </cell>
          <cell r="Q382">
            <v>41366</v>
          </cell>
          <cell r="R382">
            <v>0</v>
          </cell>
          <cell r="S382">
            <v>0</v>
          </cell>
          <cell r="T382" t="str">
            <v>Ngành Kỹ Thuật Hóa Vô Cơ</v>
          </cell>
          <cell r="U382" t="str">
            <v xml:space="preserve">Kỹ thuật chuyền </v>
          </cell>
          <cell r="V382" t="str">
            <v>Chuyền 3</v>
          </cell>
          <cell r="W382" t="str">
            <v>C3</v>
          </cell>
          <cell r="X382">
            <v>0</v>
          </cell>
          <cell r="Y382">
            <v>0</v>
          </cell>
          <cell r="Z382">
            <v>0</v>
          </cell>
          <cell r="AA382">
            <v>41366</v>
          </cell>
          <cell r="AB382" t="str">
            <v>A373</v>
          </cell>
          <cell r="AE382" t="str">
            <v>A373</v>
          </cell>
          <cell r="AF382" t="str">
            <v>NGUYỄN VĂN NHỊ</v>
          </cell>
        </row>
        <row r="383">
          <cell r="B383" t="str">
            <v>A374</v>
          </cell>
          <cell r="C383" t="str">
            <v>NGUYỄN VĂN SỰ</v>
          </cell>
          <cell r="D383" t="str">
            <v xml:space="preserve">Nam </v>
          </cell>
          <cell r="E383">
            <v>34067</v>
          </cell>
          <cell r="F383" t="str">
            <v>TPHCM</v>
          </cell>
          <cell r="G383" t="str">
            <v>024897231</v>
          </cell>
          <cell r="H383">
            <v>39786</v>
          </cell>
          <cell r="I383" t="str">
            <v>TPHCM</v>
          </cell>
          <cell r="J383" t="str">
            <v>12/12</v>
          </cell>
          <cell r="K383" t="str">
            <v>62/3 Ấp 3, Hiệp Phước,Nhà Bè</v>
          </cell>
          <cell r="L383" t="str">
            <v>TPHCM</v>
          </cell>
          <cell r="M383" t="str">
            <v>Kinh</v>
          </cell>
          <cell r="N383" t="str">
            <v>Việt Nam</v>
          </cell>
          <cell r="O383" t="str">
            <v>TPHCM</v>
          </cell>
          <cell r="P383">
            <v>0</v>
          </cell>
          <cell r="Q383">
            <v>41368</v>
          </cell>
          <cell r="R383" t="str">
            <v>T9/13</v>
          </cell>
          <cell r="S383">
            <v>0</v>
          </cell>
          <cell r="T383">
            <v>0</v>
          </cell>
          <cell r="U383" t="str">
            <v>công nhân</v>
          </cell>
          <cell r="V383" t="str">
            <v>Ép Nhựa</v>
          </cell>
          <cell r="W383" t="str">
            <v>EN</v>
          </cell>
          <cell r="X383">
            <v>0</v>
          </cell>
          <cell r="Y383">
            <v>0</v>
          </cell>
          <cell r="Z383">
            <v>0</v>
          </cell>
          <cell r="AA383">
            <v>41368</v>
          </cell>
          <cell r="AB383" t="str">
            <v>A374</v>
          </cell>
          <cell r="AE383" t="str">
            <v>A374</v>
          </cell>
          <cell r="AF383" t="str">
            <v>NGUYỄN VĂN SỰ</v>
          </cell>
        </row>
        <row r="384">
          <cell r="B384" t="str">
            <v>A375</v>
          </cell>
          <cell r="C384" t="str">
            <v>PHAN THANH SƠN</v>
          </cell>
          <cell r="D384" t="str">
            <v xml:space="preserve">Nam </v>
          </cell>
          <cell r="E384">
            <v>30972</v>
          </cell>
          <cell r="F384" t="str">
            <v>TPHCM</v>
          </cell>
          <cell r="G384" t="str">
            <v>023299754</v>
          </cell>
          <cell r="H384">
            <v>36312</v>
          </cell>
          <cell r="I384" t="str">
            <v>TPHCM</v>
          </cell>
          <cell r="J384" t="str">
            <v>12/12</v>
          </cell>
          <cell r="K384" t="str">
            <v>62/7 Ấp 6, Phú Xuân, Nhà Bè</v>
          </cell>
          <cell r="L384" t="str">
            <v>TPHCM</v>
          </cell>
          <cell r="M384" t="str">
            <v>Kinh</v>
          </cell>
          <cell r="N384" t="str">
            <v>Việt Nam</v>
          </cell>
          <cell r="O384" t="str">
            <v>TPHCM</v>
          </cell>
          <cell r="P384">
            <v>0</v>
          </cell>
          <cell r="Q384">
            <v>41372</v>
          </cell>
          <cell r="R384" t="str">
            <v>T7/13</v>
          </cell>
          <cell r="S384">
            <v>0</v>
          </cell>
          <cell r="T384">
            <v>0</v>
          </cell>
          <cell r="U384" t="str">
            <v>công nhân</v>
          </cell>
          <cell r="V384" t="str">
            <v>kho</v>
          </cell>
          <cell r="W384" t="str">
            <v>kho</v>
          </cell>
          <cell r="X384">
            <v>0</v>
          </cell>
          <cell r="Y384">
            <v>0</v>
          </cell>
          <cell r="Z384">
            <v>0</v>
          </cell>
          <cell r="AA384">
            <v>41372</v>
          </cell>
          <cell r="AB384" t="str">
            <v>A375</v>
          </cell>
          <cell r="AE384" t="str">
            <v>A375</v>
          </cell>
          <cell r="AF384" t="str">
            <v>PHAN THANH SƠN</v>
          </cell>
        </row>
        <row r="385">
          <cell r="B385" t="str">
            <v>A376</v>
          </cell>
          <cell r="C385" t="str">
            <v>NGUYỄN TRUNG HiẾU</v>
          </cell>
          <cell r="D385" t="str">
            <v xml:space="preserve">Nam </v>
          </cell>
          <cell r="E385">
            <v>34454</v>
          </cell>
          <cell r="F385" t="str">
            <v>TPHCM</v>
          </cell>
          <cell r="G385" t="str">
            <v>024896515</v>
          </cell>
          <cell r="H385">
            <v>40959</v>
          </cell>
          <cell r="I385" t="str">
            <v>TPHCM</v>
          </cell>
          <cell r="J385" t="str">
            <v>9/12</v>
          </cell>
          <cell r="K385" t="str">
            <v>1/29 Ấp 2, xã Nhơn Đức, H. Nhà Bè</v>
          </cell>
          <cell r="L385" t="str">
            <v>TPHCM</v>
          </cell>
          <cell r="M385" t="str">
            <v>Kinh</v>
          </cell>
          <cell r="N385" t="str">
            <v>Việt Nam</v>
          </cell>
          <cell r="O385" t="str">
            <v>TPHCM</v>
          </cell>
          <cell r="P385" t="e">
            <v>#REF!</v>
          </cell>
          <cell r="Q385">
            <v>41372</v>
          </cell>
          <cell r="R385">
            <v>0</v>
          </cell>
          <cell r="S385">
            <v>0</v>
          </cell>
          <cell r="T385">
            <v>0</v>
          </cell>
          <cell r="U385" t="str">
            <v>công nhân</v>
          </cell>
          <cell r="V385" t="str">
            <v>QC</v>
          </cell>
          <cell r="W385" t="str">
            <v>QC</v>
          </cell>
          <cell r="X385">
            <v>0</v>
          </cell>
          <cell r="Y385">
            <v>0</v>
          </cell>
          <cell r="Z385">
            <v>0</v>
          </cell>
          <cell r="AA385">
            <v>41372</v>
          </cell>
          <cell r="AB385" t="str">
            <v>A376</v>
          </cell>
          <cell r="AE385" t="str">
            <v>A376</v>
          </cell>
          <cell r="AF385" t="str">
            <v>NGUYỄN TRUNG HiẾU</v>
          </cell>
        </row>
        <row r="386">
          <cell r="B386" t="str">
            <v>A377</v>
          </cell>
          <cell r="C386" t="str">
            <v>NGUYỄN MINH PHỤNG</v>
          </cell>
          <cell r="D386" t="str">
            <v xml:space="preserve">Nam </v>
          </cell>
          <cell r="E386" t="str">
            <v>1992</v>
          </cell>
          <cell r="F386" t="str">
            <v>Long An</v>
          </cell>
          <cell r="G386" t="str">
            <v>301562019</v>
          </cell>
          <cell r="H386">
            <v>40480</v>
          </cell>
          <cell r="I386" t="str">
            <v>Long An</v>
          </cell>
          <cell r="J386" t="str">
            <v>9/12</v>
          </cell>
          <cell r="K386" t="str">
            <v>Bào Dài, Phước Lại, Cần Giuộc, Long An</v>
          </cell>
          <cell r="L386" t="str">
            <v>Long An</v>
          </cell>
          <cell r="M386" t="str">
            <v xml:space="preserve">Kinh </v>
          </cell>
          <cell r="N386" t="str">
            <v>Việt Nam</v>
          </cell>
          <cell r="O386" t="str">
            <v>Long An</v>
          </cell>
          <cell r="P386" t="e">
            <v>#REF!</v>
          </cell>
          <cell r="Q386">
            <v>41375</v>
          </cell>
          <cell r="R386">
            <v>0</v>
          </cell>
          <cell r="S386">
            <v>0</v>
          </cell>
          <cell r="T386">
            <v>0</v>
          </cell>
          <cell r="U386" t="str">
            <v>công nhân</v>
          </cell>
          <cell r="V386" t="str">
            <v>Chuyền 1</v>
          </cell>
          <cell r="W386" t="str">
            <v>C1</v>
          </cell>
          <cell r="X386">
            <v>0</v>
          </cell>
          <cell r="Y386">
            <v>0</v>
          </cell>
          <cell r="Z386">
            <v>0</v>
          </cell>
          <cell r="AA386">
            <v>41375</v>
          </cell>
          <cell r="AB386" t="str">
            <v>A377</v>
          </cell>
          <cell r="AE386" t="str">
            <v>A377</v>
          </cell>
          <cell r="AF386" t="str">
            <v>NGUYỄN MINH PHỤNG</v>
          </cell>
        </row>
        <row r="387">
          <cell r="B387" t="str">
            <v>A378</v>
          </cell>
          <cell r="C387" t="str">
            <v>NGUYỄN HỮU QUÂN</v>
          </cell>
          <cell r="D387" t="str">
            <v xml:space="preserve">Nam </v>
          </cell>
          <cell r="E387">
            <v>31547</v>
          </cell>
          <cell r="F387" t="str">
            <v>Thanh Hóa</v>
          </cell>
          <cell r="G387" t="str">
            <v>025710209</v>
          </cell>
          <cell r="H387">
            <v>41334</v>
          </cell>
          <cell r="I387" t="str">
            <v>TPHCM</v>
          </cell>
          <cell r="J387" t="str">
            <v>9/12</v>
          </cell>
          <cell r="K387" t="str">
            <v>4/4 Âp2, Xã Phú Xuân,Huyện Nhà Bè</v>
          </cell>
          <cell r="L387" t="str">
            <v>TPHCM</v>
          </cell>
          <cell r="M387" t="str">
            <v>Kinh</v>
          </cell>
          <cell r="N387" t="str">
            <v>Việt Nam</v>
          </cell>
          <cell r="O387" t="str">
            <v>TPHCM</v>
          </cell>
          <cell r="P387" t="e">
            <v>#REF!</v>
          </cell>
          <cell r="Q387">
            <v>41376</v>
          </cell>
          <cell r="R387">
            <v>0</v>
          </cell>
          <cell r="S387">
            <v>0</v>
          </cell>
          <cell r="T387">
            <v>0</v>
          </cell>
          <cell r="U387" t="str">
            <v>công nhân</v>
          </cell>
          <cell r="V387" t="str">
            <v>Ép Nhựa</v>
          </cell>
          <cell r="W387" t="str">
            <v>EN</v>
          </cell>
          <cell r="X387">
            <v>0</v>
          </cell>
          <cell r="Y387">
            <v>0</v>
          </cell>
          <cell r="Z387">
            <v>0</v>
          </cell>
          <cell r="AA387">
            <v>41376</v>
          </cell>
          <cell r="AB387" t="str">
            <v>A378</v>
          </cell>
          <cell r="AE387" t="str">
            <v>A378</v>
          </cell>
          <cell r="AF387" t="str">
            <v>NGUYỄN HỮU QUÂN</v>
          </cell>
        </row>
        <row r="388">
          <cell r="B388" t="str">
            <v>A379</v>
          </cell>
          <cell r="C388" t="str">
            <v>NGUYỄN THỊ HOÀI SANG</v>
          </cell>
          <cell r="D388" t="str">
            <v>Nữ</v>
          </cell>
          <cell r="E388">
            <v>32908</v>
          </cell>
          <cell r="F388" t="str">
            <v>Bình Định</v>
          </cell>
          <cell r="G388" t="str">
            <v>215148497</v>
          </cell>
          <cell r="H388">
            <v>38899</v>
          </cell>
          <cell r="I388" t="str">
            <v>Bình Định</v>
          </cell>
          <cell r="J388" t="str">
            <v>Đại học</v>
          </cell>
          <cell r="K388" t="str">
            <v>Mỹ Quang, Phù Mỹ, Bình Định</v>
          </cell>
          <cell r="L388" t="str">
            <v>Bình Định</v>
          </cell>
          <cell r="M388" t="str">
            <v xml:space="preserve">Kinh </v>
          </cell>
          <cell r="N388" t="str">
            <v>Việt Nam</v>
          </cell>
          <cell r="O388" t="str">
            <v>Bình Định</v>
          </cell>
          <cell r="P388" t="e">
            <v>#REF!</v>
          </cell>
          <cell r="Q388" t="str">
            <v xml:space="preserve"> </v>
          </cell>
          <cell r="R388">
            <v>0</v>
          </cell>
          <cell r="S388">
            <v>0</v>
          </cell>
          <cell r="T388" t="str">
            <v>Công Nghệ Hóa</v>
          </cell>
          <cell r="U388" t="str">
            <v>Nhân viên hóa nghiệm</v>
          </cell>
          <cell r="V388" t="str">
            <v>Phòng thí nghiệm</v>
          </cell>
          <cell r="W388" t="str">
            <v>TN</v>
          </cell>
          <cell r="X388">
            <v>0</v>
          </cell>
          <cell r="Y388">
            <v>0</v>
          </cell>
          <cell r="Z388">
            <v>0</v>
          </cell>
          <cell r="AA388" t="str">
            <v xml:space="preserve"> </v>
          </cell>
          <cell r="AB388" t="str">
            <v>A379</v>
          </cell>
          <cell r="AE388" t="str">
            <v>A379</v>
          </cell>
          <cell r="AF388" t="str">
            <v>NGUYỄN THỊ HOÀI SANG</v>
          </cell>
        </row>
        <row r="389">
          <cell r="B389" t="str">
            <v>A380</v>
          </cell>
          <cell r="C389" t="str">
            <v>ĐỖ THỊ PHƯƠNG</v>
          </cell>
          <cell r="D389" t="str">
            <v>Nữ</v>
          </cell>
          <cell r="E389">
            <v>32417</v>
          </cell>
          <cell r="F389" t="str">
            <v>Lâm Đồng</v>
          </cell>
          <cell r="G389" t="str">
            <v>250743167</v>
          </cell>
          <cell r="H389">
            <v>39184</v>
          </cell>
          <cell r="I389" t="str">
            <v>Lâm Đồng</v>
          </cell>
          <cell r="J389" t="str">
            <v>Đại học</v>
          </cell>
          <cell r="K389" t="str">
            <v>Lộc Tân, Bảo Lâm, Lâm Đồng</v>
          </cell>
          <cell r="L389" t="str">
            <v>Lâm Đồng</v>
          </cell>
          <cell r="M389" t="str">
            <v>Kinh</v>
          </cell>
          <cell r="N389" t="str">
            <v>Việt Nam</v>
          </cell>
          <cell r="O389" t="str">
            <v>Thái Bình</v>
          </cell>
          <cell r="P389" t="e">
            <v>#REF!</v>
          </cell>
          <cell r="Q389">
            <v>41379</v>
          </cell>
          <cell r="R389">
            <v>0</v>
          </cell>
          <cell r="S389">
            <v>0</v>
          </cell>
          <cell r="T389" t="str">
            <v>Cao Đẳng Tài Nguyên và Môi Trường</v>
          </cell>
          <cell r="U389">
            <v>0</v>
          </cell>
          <cell r="V389" t="str">
            <v>Phòng thí nghiệm</v>
          </cell>
          <cell r="W389" t="str">
            <v>TN</v>
          </cell>
          <cell r="X389">
            <v>0</v>
          </cell>
          <cell r="Y389">
            <v>0</v>
          </cell>
          <cell r="Z389">
            <v>0</v>
          </cell>
          <cell r="AA389">
            <v>41379</v>
          </cell>
          <cell r="AB389" t="str">
            <v>A380</v>
          </cell>
          <cell r="AE389" t="str">
            <v>A380</v>
          </cell>
          <cell r="AF389" t="str">
            <v>ĐỖ THỊ PHƯƠNG</v>
          </cell>
        </row>
        <row r="390">
          <cell r="B390" t="str">
            <v>A381</v>
          </cell>
          <cell r="C390" t="str">
            <v>ĐOÀN LƯƠNG VŨ</v>
          </cell>
          <cell r="D390" t="str">
            <v xml:space="preserve">Nam </v>
          </cell>
          <cell r="E390">
            <v>32883</v>
          </cell>
          <cell r="F390" t="str">
            <v>Lâm Đồng</v>
          </cell>
          <cell r="G390" t="str">
            <v>250705905</v>
          </cell>
          <cell r="H390">
            <v>0</v>
          </cell>
          <cell r="I390" t="str">
            <v>Lâm Đồng</v>
          </cell>
          <cell r="J390" t="str">
            <v>Đại học</v>
          </cell>
          <cell r="K390" t="str">
            <v>Thị Trấn Liên Nghĩa, Huyện Đức Trọng, Tỉnh Lâm Đồng</v>
          </cell>
          <cell r="L390" t="str">
            <v>Lâm Đồng</v>
          </cell>
          <cell r="M390" t="str">
            <v>Kinh</v>
          </cell>
          <cell r="N390" t="str">
            <v>Việt Nam</v>
          </cell>
          <cell r="O390" t="str">
            <v>Lâm Đồng</v>
          </cell>
          <cell r="P390" t="e">
            <v>#REF!</v>
          </cell>
          <cell r="Q390">
            <v>41386</v>
          </cell>
          <cell r="R390">
            <v>0</v>
          </cell>
          <cell r="S390">
            <v>0</v>
          </cell>
          <cell r="T390" t="str">
            <v xml:space="preserve">Kỹ thuật hóa học </v>
          </cell>
          <cell r="U390" t="str">
            <v xml:space="preserve">Kỹ thuật chuyền </v>
          </cell>
          <cell r="V390" t="str">
            <v>Chuyền 1</v>
          </cell>
          <cell r="W390" t="str">
            <v>C1</v>
          </cell>
          <cell r="X390">
            <v>0</v>
          </cell>
          <cell r="Y390">
            <v>0</v>
          </cell>
          <cell r="Z390">
            <v>0</v>
          </cell>
          <cell r="AA390">
            <v>41386</v>
          </cell>
          <cell r="AB390" t="str">
            <v>A381</v>
          </cell>
          <cell r="AE390" t="str">
            <v>A381</v>
          </cell>
          <cell r="AF390" t="str">
            <v>ĐOÀN LƯƠNG VŨ</v>
          </cell>
        </row>
        <row r="391">
          <cell r="B391" t="str">
            <v>A382</v>
          </cell>
          <cell r="C391" t="str">
            <v>ĐỖ VĂN DŨNG</v>
          </cell>
          <cell r="D391" t="str">
            <v xml:space="preserve">Nam </v>
          </cell>
          <cell r="E391">
            <v>32374</v>
          </cell>
          <cell r="F391" t="str">
            <v>Hà Tây</v>
          </cell>
          <cell r="G391" t="str">
            <v>245123619</v>
          </cell>
          <cell r="H391">
            <v>39113</v>
          </cell>
          <cell r="I391" t="str">
            <v>Đăk Nông</v>
          </cell>
          <cell r="J391" t="str">
            <v>Đại học</v>
          </cell>
          <cell r="K391" t="str">
            <v>Thuận An, Đăk Mil, Đăk Nông</v>
          </cell>
          <cell r="L391" t="str">
            <v>Đăk Nông</v>
          </cell>
          <cell r="M391" t="str">
            <v>Kinh</v>
          </cell>
          <cell r="N391" t="str">
            <v>Việt Nam</v>
          </cell>
          <cell r="O391" t="str">
            <v>Hà Tây</v>
          </cell>
          <cell r="P391" t="e">
            <v>#REF!</v>
          </cell>
          <cell r="Q391">
            <v>41386</v>
          </cell>
          <cell r="R391">
            <v>0</v>
          </cell>
          <cell r="S391">
            <v>0</v>
          </cell>
          <cell r="T391" t="str">
            <v xml:space="preserve">Kỹ thuật hóa học </v>
          </cell>
          <cell r="U391" t="str">
            <v xml:space="preserve">Kỹ thuật chuyền </v>
          </cell>
          <cell r="V391" t="str">
            <v>Chuyền 1</v>
          </cell>
          <cell r="W391" t="str">
            <v>C1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 t="str">
            <v>A382</v>
          </cell>
          <cell r="AE391" t="str">
            <v>A382</v>
          </cell>
          <cell r="AF391" t="str">
            <v>ĐỖ VĂN DŨNG</v>
          </cell>
        </row>
        <row r="392">
          <cell r="B392" t="str">
            <v>A383</v>
          </cell>
          <cell r="C392" t="str">
            <v>LÊ TRƯỜNG CHÍ</v>
          </cell>
          <cell r="D392" t="str">
            <v xml:space="preserve">Nam </v>
          </cell>
          <cell r="E392">
            <v>33036</v>
          </cell>
          <cell r="F392" t="str">
            <v>Quãng Ngãi</v>
          </cell>
          <cell r="G392" t="str">
            <v>273303926</v>
          </cell>
          <cell r="H392">
            <v>38519</v>
          </cell>
          <cell r="I392" t="str">
            <v>BR-VT</v>
          </cell>
          <cell r="J392" t="str">
            <v>Đại học</v>
          </cell>
          <cell r="K392" t="str">
            <v>Phước Hiệp, Phước Tình, Long Điền, Bà Rịa, Vũng Tàu</v>
          </cell>
          <cell r="L392" t="str">
            <v>BR- VT</v>
          </cell>
          <cell r="M392" t="str">
            <v>Kinh</v>
          </cell>
          <cell r="N392" t="str">
            <v>Việt Nam</v>
          </cell>
          <cell r="O392" t="str">
            <v xml:space="preserve">Quãng Ngải </v>
          </cell>
          <cell r="P392" t="e">
            <v>#REF!</v>
          </cell>
          <cell r="Q392">
            <v>41388</v>
          </cell>
          <cell r="R392">
            <v>0</v>
          </cell>
          <cell r="S392">
            <v>0</v>
          </cell>
          <cell r="T392" t="str">
            <v xml:space="preserve">Kỹ thuật hóa học </v>
          </cell>
          <cell r="U392" t="str">
            <v xml:space="preserve">Kỹ thuật chuyền </v>
          </cell>
          <cell r="V392" t="str">
            <v>chuyền 2</v>
          </cell>
          <cell r="W392" t="str">
            <v>C2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 t="str">
            <v>A383</v>
          </cell>
          <cell r="AE392" t="str">
            <v>A383</v>
          </cell>
          <cell r="AF392" t="str">
            <v>LÊ TRƯỜNG CHÍ</v>
          </cell>
        </row>
        <row r="393">
          <cell r="B393" t="str">
            <v>A384</v>
          </cell>
          <cell r="C393" t="str">
            <v>PHẠM CHẾ LINH</v>
          </cell>
          <cell r="D393" t="str">
            <v xml:space="preserve">Nam </v>
          </cell>
          <cell r="E393">
            <v>30583</v>
          </cell>
          <cell r="F393" t="str">
            <v>TPHCM</v>
          </cell>
          <cell r="G393" t="str">
            <v>023297601</v>
          </cell>
          <cell r="H393">
            <v>37936</v>
          </cell>
          <cell r="I393" t="str">
            <v>TPHCM</v>
          </cell>
          <cell r="J393" t="str">
            <v>12/12</v>
          </cell>
          <cell r="K393" t="str">
            <v>41/6 Âp 5, Phú Xuân, Nhà Bè</v>
          </cell>
          <cell r="L393" t="str">
            <v>TPHCM</v>
          </cell>
          <cell r="M393" t="str">
            <v>Kinh</v>
          </cell>
          <cell r="N393" t="str">
            <v>Việt Nam</v>
          </cell>
          <cell r="O393" t="str">
            <v>TPHCM</v>
          </cell>
          <cell r="P393">
            <v>0</v>
          </cell>
          <cell r="Q393">
            <v>41396</v>
          </cell>
          <cell r="R393" t="str">
            <v>T8/13</v>
          </cell>
          <cell r="S393" t="str">
            <v>khuôn mẫu, khoan CNC</v>
          </cell>
          <cell r="T393">
            <v>0</v>
          </cell>
          <cell r="U393" t="str">
            <v>công nhân</v>
          </cell>
          <cell r="V393" t="str">
            <v>Gá</v>
          </cell>
          <cell r="W393" t="str">
            <v>GA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 t="str">
            <v>A384</v>
          </cell>
          <cell r="AE393" t="str">
            <v>A384</v>
          </cell>
          <cell r="AF393" t="str">
            <v>PHẠM CHẾ LINH</v>
          </cell>
        </row>
        <row r="394">
          <cell r="B394" t="str">
            <v>A385</v>
          </cell>
          <cell r="C394" t="str">
            <v>TRẦN MINH TOÀN</v>
          </cell>
          <cell r="D394" t="str">
            <v xml:space="preserve">Nam </v>
          </cell>
          <cell r="E394">
            <v>30860</v>
          </cell>
          <cell r="F394" t="str">
            <v>Bình Định</v>
          </cell>
          <cell r="G394" t="str">
            <v>211767481</v>
          </cell>
          <cell r="H394">
            <v>39494</v>
          </cell>
          <cell r="I394" t="str">
            <v>Bình Định</v>
          </cell>
          <cell r="J394" t="str">
            <v>Đại học</v>
          </cell>
          <cell r="K394" t="str">
            <v>90 Mai Xuân Thưởng , Phú Phong, Tây Sơn , Bình Định</v>
          </cell>
          <cell r="L394" t="str">
            <v>Bình Định</v>
          </cell>
          <cell r="M394" t="str">
            <v xml:space="preserve">Kinh </v>
          </cell>
          <cell r="N394" t="str">
            <v>Việt Nam</v>
          </cell>
          <cell r="O394" t="str">
            <v>Bình Định</v>
          </cell>
          <cell r="P394" t="e">
            <v>#REF!</v>
          </cell>
          <cell r="Q394">
            <v>41396</v>
          </cell>
          <cell r="R394">
            <v>0</v>
          </cell>
          <cell r="S394">
            <v>0</v>
          </cell>
          <cell r="T394" t="str">
            <v>Kỹ Sư chuyên ngành cơ- điện tử</v>
          </cell>
          <cell r="U394" t="str">
            <v xml:space="preserve">nhân viên kỹ thuật </v>
          </cell>
          <cell r="V394" t="str">
            <v>Ép Nhựa</v>
          </cell>
          <cell r="W394" t="str">
            <v>EN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 t="str">
            <v>A385</v>
          </cell>
          <cell r="AE394" t="str">
            <v>A385</v>
          </cell>
          <cell r="AF394" t="str">
            <v>TRẦN MINH TOÀN</v>
          </cell>
        </row>
        <row r="395">
          <cell r="B395" t="str">
            <v>A386</v>
          </cell>
          <cell r="C395" t="str">
            <v>ĐẶNG KHÔI NGUYÊN</v>
          </cell>
          <cell r="D395" t="str">
            <v xml:space="preserve">Nam </v>
          </cell>
          <cell r="E395">
            <v>33210</v>
          </cell>
          <cell r="F395" t="str">
            <v xml:space="preserve">Sóc Trăng </v>
          </cell>
          <cell r="G395" t="str">
            <v>365770320</v>
          </cell>
          <cell r="H395">
            <v>39493</v>
          </cell>
          <cell r="I395" t="str">
            <v>Sóc Trăng</v>
          </cell>
          <cell r="J395" t="str">
            <v>Đại học</v>
          </cell>
          <cell r="K395" t="str">
            <v>58/5 , Âp5, Thị Trấn Long Phú, Sóc Trăng</v>
          </cell>
          <cell r="L395" t="str">
            <v>Sóc Trăng</v>
          </cell>
          <cell r="M395" t="str">
            <v xml:space="preserve">Kinh </v>
          </cell>
          <cell r="N395" t="str">
            <v>Việt Nam</v>
          </cell>
          <cell r="O395" t="str">
            <v>Sóc Trăng</v>
          </cell>
          <cell r="P395" t="e">
            <v>#REF!</v>
          </cell>
          <cell r="Q395">
            <v>41396</v>
          </cell>
          <cell r="R395">
            <v>0</v>
          </cell>
          <cell r="S395">
            <v>0</v>
          </cell>
          <cell r="T395" t="str">
            <v>Quản lý công nghiệp</v>
          </cell>
          <cell r="U395" t="str">
            <v>QL chuyền</v>
          </cell>
          <cell r="V395" t="str">
            <v>Chuyền 1</v>
          </cell>
          <cell r="W395" t="str">
            <v>C1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 t="str">
            <v>A386</v>
          </cell>
          <cell r="AE395" t="str">
            <v>A386</v>
          </cell>
          <cell r="AF395" t="str">
            <v>ĐẶNG KHÔI NGUYÊN</v>
          </cell>
        </row>
        <row r="396">
          <cell r="B396" t="str">
            <v>A387</v>
          </cell>
          <cell r="C396" t="str">
            <v>VÕ TẤN TÀI</v>
          </cell>
          <cell r="D396" t="str">
            <v xml:space="preserve">Nam </v>
          </cell>
          <cell r="E396" t="str">
            <v>1988</v>
          </cell>
          <cell r="F396" t="str">
            <v>Long An</v>
          </cell>
          <cell r="G396" t="str">
            <v>301423326</v>
          </cell>
          <cell r="H396">
            <v>39267</v>
          </cell>
          <cell r="I396" t="str">
            <v>Long An</v>
          </cell>
          <cell r="J396" t="str">
            <v>9/12</v>
          </cell>
          <cell r="K396" t="str">
            <v>Thạnh Trung,Phước Vĩnh Đông,Cần Giuộc , Long An</v>
          </cell>
          <cell r="L396" t="str">
            <v>Long An</v>
          </cell>
          <cell r="M396" t="str">
            <v xml:space="preserve">Kinh </v>
          </cell>
          <cell r="N396" t="str">
            <v>Việt Nam</v>
          </cell>
          <cell r="O396" t="str">
            <v>Long An</v>
          </cell>
          <cell r="P396">
            <v>0</v>
          </cell>
          <cell r="Q396">
            <v>41396</v>
          </cell>
          <cell r="R396" t="str">
            <v>T7/13</v>
          </cell>
          <cell r="S396">
            <v>0</v>
          </cell>
          <cell r="T396">
            <v>0</v>
          </cell>
          <cell r="U396" t="str">
            <v>công nhân</v>
          </cell>
          <cell r="V396" t="str">
            <v>Chuyền 1</v>
          </cell>
          <cell r="W396" t="str">
            <v>C1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 t="str">
            <v>A387</v>
          </cell>
          <cell r="AE396" t="str">
            <v>A387</v>
          </cell>
          <cell r="AF396" t="str">
            <v>VÕ TẤN TÀI</v>
          </cell>
        </row>
        <row r="397">
          <cell r="B397" t="str">
            <v>A388</v>
          </cell>
          <cell r="C397" t="str">
            <v>CA PHƯỚC AN</v>
          </cell>
          <cell r="D397" t="str">
            <v xml:space="preserve">Nam </v>
          </cell>
          <cell r="E397">
            <v>31167</v>
          </cell>
          <cell r="F397" t="str">
            <v>TPHCM</v>
          </cell>
          <cell r="G397" t="str">
            <v>023989374</v>
          </cell>
          <cell r="H397">
            <v>37453</v>
          </cell>
          <cell r="I397" t="str">
            <v>TPHCM</v>
          </cell>
          <cell r="J397" t="str">
            <v xml:space="preserve">Trung cấp </v>
          </cell>
          <cell r="K397" t="str">
            <v>B78/59 Bis , Tôn Thất Thuyết P16 Q4</v>
          </cell>
          <cell r="L397" t="str">
            <v>TPHCM</v>
          </cell>
          <cell r="M397" t="str">
            <v xml:space="preserve">Kinh </v>
          </cell>
          <cell r="N397" t="str">
            <v>Việt Nam</v>
          </cell>
          <cell r="O397" t="str">
            <v>Thái Bình</v>
          </cell>
          <cell r="P397">
            <v>0</v>
          </cell>
          <cell r="Q397">
            <v>41397</v>
          </cell>
          <cell r="R397" t="str">
            <v>T7/13</v>
          </cell>
          <cell r="S397">
            <v>0</v>
          </cell>
          <cell r="T397">
            <v>0</v>
          </cell>
          <cell r="U397" t="str">
            <v>công nhân</v>
          </cell>
          <cell r="V397" t="str">
            <v>Kho</v>
          </cell>
          <cell r="W397" t="str">
            <v>kho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 t="str">
            <v>A388</v>
          </cell>
          <cell r="AE397" t="str">
            <v>A388</v>
          </cell>
          <cell r="AF397" t="str">
            <v>CA PHƯỚC AN</v>
          </cell>
        </row>
        <row r="398">
          <cell r="B398" t="str">
            <v>A389</v>
          </cell>
          <cell r="C398" t="str">
            <v>VÕ QUANG VINH</v>
          </cell>
          <cell r="D398" t="str">
            <v xml:space="preserve">Nam </v>
          </cell>
          <cell r="E398">
            <v>34575</v>
          </cell>
          <cell r="F398" t="str">
            <v>Vĩnh Long</v>
          </cell>
          <cell r="G398" t="str">
            <v>331735357</v>
          </cell>
          <cell r="H398">
            <v>40925</v>
          </cell>
          <cell r="I398" t="str">
            <v>Vĩnh Long</v>
          </cell>
          <cell r="J398" t="str">
            <v>12/12</v>
          </cell>
          <cell r="K398" t="str">
            <v>Xã Bình Hòa Phước, Long Hồ, Vĩnh Long</v>
          </cell>
          <cell r="L398" t="str">
            <v>Vĩnh Long</v>
          </cell>
          <cell r="M398" t="str">
            <v xml:space="preserve">Kinh </v>
          </cell>
          <cell r="N398" t="str">
            <v>Việt Nam</v>
          </cell>
          <cell r="O398" t="str">
            <v>Vĩnh Long</v>
          </cell>
          <cell r="P398">
            <v>0</v>
          </cell>
          <cell r="Q398">
            <v>41397</v>
          </cell>
          <cell r="R398" t="str">
            <v>out</v>
          </cell>
          <cell r="S398">
            <v>0</v>
          </cell>
          <cell r="T398">
            <v>0</v>
          </cell>
          <cell r="U398" t="str">
            <v>công nhân</v>
          </cell>
          <cell r="V398" t="str">
            <v>QC</v>
          </cell>
          <cell r="W398" t="str">
            <v>QC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 t="str">
            <v>A389</v>
          </cell>
          <cell r="AE398" t="str">
            <v>A389</v>
          </cell>
          <cell r="AF398" t="str">
            <v>VÕ QUANG VINH</v>
          </cell>
        </row>
        <row r="399">
          <cell r="B399" t="str">
            <v>A390</v>
          </cell>
          <cell r="C399" t="str">
            <v>NGUYỄN THIỆN TRÍ</v>
          </cell>
          <cell r="D399" t="str">
            <v xml:space="preserve">Nam </v>
          </cell>
          <cell r="E399">
            <v>32557</v>
          </cell>
          <cell r="F399" t="str">
            <v xml:space="preserve">Bà Rịa, vũng Tàu </v>
          </cell>
          <cell r="G399" t="str">
            <v>273345865</v>
          </cell>
          <cell r="H399">
            <v>38854</v>
          </cell>
          <cell r="I399" t="str">
            <v>BR-VT</v>
          </cell>
          <cell r="J399" t="str">
            <v>Đại học</v>
          </cell>
          <cell r="K399" t="str">
            <v>3439B, tổ 12, KP3, Phường Phước Hưng , Bà Rịa</v>
          </cell>
          <cell r="L399" t="str">
            <v>BR- VT</v>
          </cell>
          <cell r="M399" t="str">
            <v>Kinh</v>
          </cell>
          <cell r="N399" t="str">
            <v>Việt Nam</v>
          </cell>
          <cell r="O399" t="str">
            <v>BR-VT</v>
          </cell>
          <cell r="P399" t="e">
            <v>#REF!</v>
          </cell>
          <cell r="Q399">
            <v>41400</v>
          </cell>
          <cell r="R399">
            <v>0</v>
          </cell>
          <cell r="S399">
            <v>0</v>
          </cell>
          <cell r="T399" t="str">
            <v>Công Nghệ Kỹ thuật hóa học</v>
          </cell>
          <cell r="U399" t="str">
            <v>QL chuyền</v>
          </cell>
          <cell r="V399" t="str">
            <v>chuyền 2</v>
          </cell>
          <cell r="W399" t="str">
            <v>C2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 t="str">
            <v>A390</v>
          </cell>
          <cell r="AE399" t="str">
            <v>A390</v>
          </cell>
          <cell r="AF399" t="str">
            <v>NGUYỄN THIỆN TRÍ</v>
          </cell>
        </row>
        <row r="400">
          <cell r="B400" t="str">
            <v>A391</v>
          </cell>
          <cell r="C400" t="str">
            <v>PHẠM HỒ HOÀNG PHI</v>
          </cell>
          <cell r="D400" t="str">
            <v xml:space="preserve">Nam </v>
          </cell>
          <cell r="E400">
            <v>33469</v>
          </cell>
          <cell r="F400" t="str">
            <v>TPHCM</v>
          </cell>
          <cell r="G400" t="str">
            <v>024536248</v>
          </cell>
          <cell r="H400">
            <v>40961</v>
          </cell>
          <cell r="I400" t="str">
            <v>TPHCM</v>
          </cell>
          <cell r="J400" t="str">
            <v>9/12</v>
          </cell>
          <cell r="K400" t="str">
            <v>124 Ấp 1, Xã Long Thới, H. Nhà Bè</v>
          </cell>
          <cell r="L400" t="str">
            <v>TPHCM</v>
          </cell>
          <cell r="M400" t="str">
            <v>Kinh</v>
          </cell>
          <cell r="N400" t="str">
            <v>Việt Nam</v>
          </cell>
          <cell r="O400" t="str">
            <v>TPHCM</v>
          </cell>
          <cell r="P400" t="e">
            <v>#REF!</v>
          </cell>
          <cell r="Q400">
            <v>41400</v>
          </cell>
          <cell r="R400">
            <v>0</v>
          </cell>
          <cell r="S400">
            <v>0</v>
          </cell>
          <cell r="T400">
            <v>0</v>
          </cell>
          <cell r="U400" t="str">
            <v>công nhân</v>
          </cell>
          <cell r="V400" t="str">
            <v>Chuyền 3</v>
          </cell>
          <cell r="W400" t="str">
            <v>C3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 t="str">
            <v>A391</v>
          </cell>
          <cell r="AE400" t="str">
            <v>A391</v>
          </cell>
          <cell r="AF400" t="str">
            <v>PHẠM HỒ HOÀNG PHI</v>
          </cell>
        </row>
        <row r="401">
          <cell r="B401" t="str">
            <v>A392</v>
          </cell>
          <cell r="C401" t="str">
            <v>HUỲNH PHÚ HỮU</v>
          </cell>
          <cell r="D401" t="str">
            <v xml:space="preserve">Nam </v>
          </cell>
          <cell r="E401">
            <v>32509</v>
          </cell>
          <cell r="F401" t="str">
            <v xml:space="preserve">Sóc Trăng </v>
          </cell>
          <cell r="G401" t="str">
            <v>365898859</v>
          </cell>
          <cell r="H401">
            <v>41233</v>
          </cell>
          <cell r="I401" t="str">
            <v>Sóc Trăng</v>
          </cell>
          <cell r="J401" t="str">
            <v>12/12</v>
          </cell>
          <cell r="K401" t="str">
            <v>60, Ấp Hòa Hưng, Xã Hòa Tú 2 , Mỹ Xuyên, Sóc Trăng</v>
          </cell>
          <cell r="L401" t="str">
            <v>Sóc Trăng</v>
          </cell>
          <cell r="M401" t="str">
            <v>Kinh</v>
          </cell>
          <cell r="N401" t="str">
            <v>Việt Nam</v>
          </cell>
          <cell r="O401" t="str">
            <v>Sóc Trăng</v>
          </cell>
          <cell r="P401" t="e">
            <v>#REF!</v>
          </cell>
          <cell r="Q401">
            <v>41402</v>
          </cell>
          <cell r="R401">
            <v>0</v>
          </cell>
          <cell r="S401">
            <v>0</v>
          </cell>
          <cell r="T401">
            <v>0</v>
          </cell>
          <cell r="U401" t="str">
            <v>công nhân</v>
          </cell>
          <cell r="V401" t="str">
            <v>Xử lý nước</v>
          </cell>
          <cell r="W401" t="str">
            <v>XLN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 t="str">
            <v>A392</v>
          </cell>
          <cell r="AE401" t="str">
            <v>A392</v>
          </cell>
          <cell r="AF401" t="str">
            <v>HUỲNH PHÚ HỮU</v>
          </cell>
        </row>
        <row r="402">
          <cell r="B402" t="str">
            <v>A393</v>
          </cell>
          <cell r="C402" t="str">
            <v>VÕ VƯƠNG QUỐC HOÀNG</v>
          </cell>
          <cell r="D402" t="str">
            <v xml:space="preserve">Nam </v>
          </cell>
          <cell r="E402">
            <v>32489</v>
          </cell>
          <cell r="F402" t="str">
            <v>Quãng Ngãi</v>
          </cell>
          <cell r="G402" t="str">
            <v>212300967</v>
          </cell>
          <cell r="H402">
            <v>39785</v>
          </cell>
          <cell r="I402" t="str">
            <v>Quãng Ngãi</v>
          </cell>
          <cell r="J402" t="str">
            <v>Cao Đẳng</v>
          </cell>
          <cell r="K402" t="str">
            <v>Bình Hòa, Bình Sơn, Quãng Ngãi</v>
          </cell>
          <cell r="L402" t="str">
            <v>Quãng Ngãi</v>
          </cell>
          <cell r="M402" t="str">
            <v>Kinh</v>
          </cell>
          <cell r="N402" t="str">
            <v>Việt Nam</v>
          </cell>
          <cell r="O402" t="str">
            <v xml:space="preserve">Quãng Ngải </v>
          </cell>
          <cell r="P402">
            <v>0</v>
          </cell>
          <cell r="Q402">
            <v>41402</v>
          </cell>
          <cell r="R402" t="str">
            <v>T7/13</v>
          </cell>
          <cell r="S402">
            <v>0</v>
          </cell>
          <cell r="T402" t="str">
            <v>Cao Đẳng, Kỹ Thuật Cao Thắng</v>
          </cell>
          <cell r="U402" t="str">
            <v>Nhân viên Bảo trì</v>
          </cell>
          <cell r="V402" t="str">
            <v xml:space="preserve">Cơ điện </v>
          </cell>
          <cell r="W402" t="str">
            <v>CĐ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 t="str">
            <v>A393</v>
          </cell>
          <cell r="AE402" t="str">
            <v>A393</v>
          </cell>
          <cell r="AF402" t="str">
            <v>VÕ VƯƠNG QUỐC HOÀNG</v>
          </cell>
        </row>
        <row r="403">
          <cell r="B403" t="str">
            <v>A394</v>
          </cell>
          <cell r="C403" t="str">
            <v>LÂM TUẤN THANH</v>
          </cell>
          <cell r="D403" t="str">
            <v xml:space="preserve">Nam </v>
          </cell>
          <cell r="E403">
            <v>33183</v>
          </cell>
          <cell r="F403" t="str">
            <v>Long An</v>
          </cell>
          <cell r="G403" t="str">
            <v>301342583</v>
          </cell>
          <cell r="H403">
            <v>39232</v>
          </cell>
          <cell r="I403" t="str">
            <v>Long An</v>
          </cell>
          <cell r="J403" t="str">
            <v>12/12</v>
          </cell>
          <cell r="K403" t="str">
            <v>Long Hậu, Cần Giuộc, Long An</v>
          </cell>
          <cell r="L403" t="str">
            <v>Long An</v>
          </cell>
          <cell r="M403" t="str">
            <v>Kinh</v>
          </cell>
          <cell r="N403" t="str">
            <v>Việt Nam</v>
          </cell>
          <cell r="O403" t="str">
            <v>Long An</v>
          </cell>
          <cell r="P403" t="e">
            <v>#REF!</v>
          </cell>
          <cell r="Q403">
            <v>41405</v>
          </cell>
          <cell r="R403">
            <v>0</v>
          </cell>
          <cell r="S403">
            <v>0</v>
          </cell>
          <cell r="T403">
            <v>0</v>
          </cell>
          <cell r="U403" t="str">
            <v>công nhân</v>
          </cell>
          <cell r="V403" t="str">
            <v>Chuyền 1</v>
          </cell>
          <cell r="W403" t="str">
            <v>C1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 t="str">
            <v>A394</v>
          </cell>
          <cell r="AE403" t="str">
            <v>A394</v>
          </cell>
          <cell r="AF403" t="str">
            <v>LÂM TUẤN THANH</v>
          </cell>
        </row>
        <row r="404">
          <cell r="B404" t="str">
            <v>A395</v>
          </cell>
          <cell r="C404" t="str">
            <v>HUỲNH THANH THƯỢNG</v>
          </cell>
          <cell r="D404" t="str">
            <v xml:space="preserve">Nam </v>
          </cell>
          <cell r="E404">
            <v>32965</v>
          </cell>
          <cell r="F404" t="str">
            <v>Vĩnh Long</v>
          </cell>
          <cell r="G404" t="str">
            <v>331606116</v>
          </cell>
          <cell r="H404">
            <v>38526</v>
          </cell>
          <cell r="I404" t="str">
            <v>Vĩnh Long</v>
          </cell>
          <cell r="J404" t="str">
            <v>Đại học</v>
          </cell>
          <cell r="K404" t="str">
            <v>Hựu Thành, Trà Ôn, Vĩnh Long</v>
          </cell>
          <cell r="L404" t="str">
            <v>Vĩnh Long</v>
          </cell>
          <cell r="M404" t="str">
            <v>Kinh</v>
          </cell>
          <cell r="N404" t="str">
            <v>Việt Nam</v>
          </cell>
          <cell r="O404" t="str">
            <v>Vĩnh Long</v>
          </cell>
          <cell r="P404">
            <v>0</v>
          </cell>
          <cell r="Q404">
            <v>41407</v>
          </cell>
          <cell r="R404" t="str">
            <v xml:space="preserve"> </v>
          </cell>
          <cell r="S404">
            <v>0</v>
          </cell>
          <cell r="T404">
            <v>0</v>
          </cell>
          <cell r="U404" t="str">
            <v>NV Cơ Điện</v>
          </cell>
          <cell r="V404" t="str">
            <v xml:space="preserve">Cơ điện </v>
          </cell>
          <cell r="W404" t="str">
            <v>CĐ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 t="str">
            <v>A395</v>
          </cell>
          <cell r="AE404" t="str">
            <v>A395</v>
          </cell>
          <cell r="AF404" t="str">
            <v>HUỲNH THANH THƯỢNG</v>
          </cell>
        </row>
        <row r="405">
          <cell r="B405" t="str">
            <v>A396</v>
          </cell>
          <cell r="C405" t="str">
            <v>NGUYỄN VĂN SÁNG</v>
          </cell>
          <cell r="D405" t="str">
            <v xml:space="preserve">Nam </v>
          </cell>
          <cell r="E405">
            <v>33095</v>
          </cell>
          <cell r="F405" t="str">
            <v>Bình Định</v>
          </cell>
          <cell r="G405" t="str">
            <v>215122040</v>
          </cell>
          <cell r="H405">
            <v>38672</v>
          </cell>
          <cell r="I405" t="str">
            <v>Bình Định</v>
          </cell>
          <cell r="J405" t="str">
            <v>Đại học</v>
          </cell>
          <cell r="K405" t="str">
            <v>Đập Đá, An Nhơn, Bình Định</v>
          </cell>
          <cell r="L405" t="str">
            <v>Bình Định</v>
          </cell>
          <cell r="M405" t="str">
            <v>Kinh</v>
          </cell>
          <cell r="N405" t="str">
            <v>Việt Nam</v>
          </cell>
          <cell r="O405" t="str">
            <v>Bình Định</v>
          </cell>
          <cell r="P405">
            <v>0</v>
          </cell>
          <cell r="Q405">
            <v>41421</v>
          </cell>
          <cell r="R405" t="str">
            <v>T7/13</v>
          </cell>
          <cell r="S405">
            <v>0</v>
          </cell>
          <cell r="T405" t="str">
            <v>Kỹ sư Cơ khí chế tạo máy</v>
          </cell>
          <cell r="U405" t="str">
            <v xml:space="preserve">nhân viên kỹ thuật </v>
          </cell>
          <cell r="V405" t="str">
            <v>QC</v>
          </cell>
          <cell r="W405" t="str">
            <v>QC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 t="str">
            <v>A396</v>
          </cell>
          <cell r="AE405" t="str">
            <v>A396</v>
          </cell>
          <cell r="AF405" t="str">
            <v>NGUYỄN VĂN SÁNG</v>
          </cell>
        </row>
        <row r="406">
          <cell r="B406" t="str">
            <v>A397</v>
          </cell>
          <cell r="C406" t="str">
            <v>PHAN VĂN TRUNG</v>
          </cell>
          <cell r="D406" t="str">
            <v xml:space="preserve">Nam </v>
          </cell>
          <cell r="E406">
            <v>32914</v>
          </cell>
          <cell r="F406" t="str">
            <v>Đồng Nai</v>
          </cell>
          <cell r="G406" t="str">
            <v>273414278</v>
          </cell>
          <cell r="H406">
            <v>39302</v>
          </cell>
          <cell r="I406" t="str">
            <v>BR-VT</v>
          </cell>
          <cell r="J406" t="str">
            <v>12/12</v>
          </cell>
          <cell r="K406" t="str">
            <v>tổ 8, Khu phố Kim Sơn, phường Kim Dinh,Bà Rịa - Vũng Tàu</v>
          </cell>
          <cell r="L406" t="str">
            <v>BR- VT</v>
          </cell>
          <cell r="M406" t="str">
            <v>Kinh</v>
          </cell>
          <cell r="N406" t="str">
            <v>Việt Nam</v>
          </cell>
          <cell r="O406" t="str">
            <v>Bến Tre</v>
          </cell>
          <cell r="P406">
            <v>0</v>
          </cell>
          <cell r="Q406">
            <v>41426</v>
          </cell>
          <cell r="R406" t="str">
            <v>T9/13</v>
          </cell>
          <cell r="S406">
            <v>0</v>
          </cell>
          <cell r="T406">
            <v>0</v>
          </cell>
          <cell r="U406" t="str">
            <v>công nhân</v>
          </cell>
          <cell r="V406" t="str">
            <v>Ép Nhựa</v>
          </cell>
          <cell r="W406" t="str">
            <v>EN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 t="str">
            <v>A397</v>
          </cell>
          <cell r="AE406" t="str">
            <v>A397</v>
          </cell>
          <cell r="AF406" t="str">
            <v>PHAN VĂN TRUNG</v>
          </cell>
        </row>
        <row r="407">
          <cell r="B407" t="str">
            <v>A398</v>
          </cell>
          <cell r="C407" t="str">
            <v>TRẦN TẤN ViỆT</v>
          </cell>
          <cell r="D407" t="str">
            <v xml:space="preserve">Nam </v>
          </cell>
          <cell r="E407">
            <v>34974</v>
          </cell>
          <cell r="F407" t="str">
            <v>TPHCM</v>
          </cell>
          <cell r="G407" t="str">
            <v>025416135</v>
          </cell>
          <cell r="H407">
            <v>40599</v>
          </cell>
          <cell r="I407" t="str">
            <v>TPHCM</v>
          </cell>
          <cell r="J407" t="str">
            <v>9/12</v>
          </cell>
          <cell r="K407" t="str">
            <v>763/34 , Tổ 3, Ấp 1 Xã Long Thới, Nhà Bè</v>
          </cell>
          <cell r="L407" t="str">
            <v>TPHCM</v>
          </cell>
          <cell r="M407" t="str">
            <v>Kinh</v>
          </cell>
          <cell r="N407" t="str">
            <v>Việt Nam</v>
          </cell>
          <cell r="O407" t="str">
            <v>TPHCM</v>
          </cell>
          <cell r="P407" t="e">
            <v>#REF!</v>
          </cell>
          <cell r="Q407">
            <v>41431</v>
          </cell>
          <cell r="R407">
            <v>0</v>
          </cell>
          <cell r="S407">
            <v>0</v>
          </cell>
          <cell r="T407">
            <v>0</v>
          </cell>
          <cell r="U407" t="str">
            <v>công nhân</v>
          </cell>
          <cell r="V407" t="str">
            <v>QC</v>
          </cell>
          <cell r="W407" t="str">
            <v>QC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 t="str">
            <v>A398</v>
          </cell>
          <cell r="AE407" t="str">
            <v>A398</v>
          </cell>
          <cell r="AF407" t="str">
            <v>TRẦN TẤN ViỆT</v>
          </cell>
        </row>
        <row r="408">
          <cell r="B408" t="str">
            <v>A399</v>
          </cell>
          <cell r="C408" t="str">
            <v>ĐỖ AN KỶ</v>
          </cell>
          <cell r="D408" t="str">
            <v xml:space="preserve">Nam </v>
          </cell>
          <cell r="E408">
            <v>30926</v>
          </cell>
          <cell r="F408" t="str">
            <v>TPHCM</v>
          </cell>
          <cell r="G408" t="str">
            <v>023758730</v>
          </cell>
          <cell r="H408">
            <v>39427</v>
          </cell>
          <cell r="I408" t="str">
            <v>TPHCM</v>
          </cell>
          <cell r="J408" t="str">
            <v>7/12</v>
          </cell>
          <cell r="K408" t="str">
            <v>42 Ấp 1, xã Long Thới. H Nhà Bè</v>
          </cell>
          <cell r="L408" t="str">
            <v>TPHCM</v>
          </cell>
          <cell r="M408" t="str">
            <v>Kinh</v>
          </cell>
          <cell r="N408" t="str">
            <v>Việt Nam</v>
          </cell>
          <cell r="O408" t="str">
            <v>TPHCM</v>
          </cell>
          <cell r="P408">
            <v>0</v>
          </cell>
          <cell r="Q408">
            <v>41443</v>
          </cell>
          <cell r="R408" t="str">
            <v>T8/13</v>
          </cell>
          <cell r="S408">
            <v>0</v>
          </cell>
          <cell r="T408">
            <v>0</v>
          </cell>
          <cell r="U408" t="str">
            <v>công nhân</v>
          </cell>
          <cell r="V408" t="str">
            <v>Chuyền 1</v>
          </cell>
          <cell r="W408" t="str">
            <v>C1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 t="str">
            <v>A399</v>
          </cell>
          <cell r="AE408" t="str">
            <v>A399</v>
          </cell>
          <cell r="AF408" t="str">
            <v>ĐỖ AN KỶ</v>
          </cell>
        </row>
        <row r="409">
          <cell r="B409" t="str">
            <v>A400</v>
          </cell>
          <cell r="C409" t="str">
            <v>LÊ KIM SOA</v>
          </cell>
          <cell r="D409" t="str">
            <v>Nữ</v>
          </cell>
          <cell r="E409">
            <v>32063</v>
          </cell>
          <cell r="F409" t="str">
            <v>TPHCM</v>
          </cell>
          <cell r="G409" t="str">
            <v>024060201</v>
          </cell>
          <cell r="H409">
            <v>37532</v>
          </cell>
          <cell r="I409" t="str">
            <v>TPHCM</v>
          </cell>
          <cell r="J409" t="str">
            <v>12/12</v>
          </cell>
          <cell r="K409" t="str">
            <v>22/3A Ấp 1, Phú Xuân, Nhà Bè, TPHCM</v>
          </cell>
          <cell r="L409" t="str">
            <v>TPHCM</v>
          </cell>
          <cell r="M409" t="str">
            <v>Kinh</v>
          </cell>
          <cell r="N409" t="str">
            <v>Việt Nam</v>
          </cell>
          <cell r="O409" t="str">
            <v>Long An</v>
          </cell>
          <cell r="P409" t="e">
            <v>#REF!</v>
          </cell>
          <cell r="Q409">
            <v>41444</v>
          </cell>
          <cell r="R409">
            <v>0</v>
          </cell>
          <cell r="S409">
            <v>0</v>
          </cell>
          <cell r="T409">
            <v>0</v>
          </cell>
          <cell r="U409" t="str">
            <v>công nhân</v>
          </cell>
          <cell r="V409" t="str">
            <v>QC</v>
          </cell>
          <cell r="W409" t="str">
            <v>QC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 t="str">
            <v>A400</v>
          </cell>
          <cell r="AE409" t="str">
            <v>A400</v>
          </cell>
          <cell r="AF409" t="str">
            <v>LÊ KIM SOA</v>
          </cell>
        </row>
        <row r="410">
          <cell r="B410" t="str">
            <v>A401</v>
          </cell>
          <cell r="C410" t="str">
            <v>VÕ VĂN QUAN</v>
          </cell>
          <cell r="D410" t="str">
            <v xml:space="preserve">Nam </v>
          </cell>
          <cell r="E410">
            <v>32806</v>
          </cell>
          <cell r="F410" t="str">
            <v>Long An</v>
          </cell>
          <cell r="G410" t="str">
            <v>301228273</v>
          </cell>
          <cell r="H410">
            <v>40406</v>
          </cell>
          <cell r="I410" t="str">
            <v>Long An</v>
          </cell>
          <cell r="J410" t="str">
            <v>9/12</v>
          </cell>
          <cell r="K410" t="str">
            <v>Thạnh Trung,Phước Vĩnh Đông,Cần Giuộc , Long An</v>
          </cell>
          <cell r="L410" t="str">
            <v>Long An</v>
          </cell>
          <cell r="M410" t="str">
            <v>Kinh</v>
          </cell>
          <cell r="N410" t="str">
            <v>Việt Nam</v>
          </cell>
          <cell r="O410" t="str">
            <v>Long An</v>
          </cell>
          <cell r="P410" t="e">
            <v>#REF!</v>
          </cell>
          <cell r="Q410">
            <v>41452</v>
          </cell>
          <cell r="R410">
            <v>0</v>
          </cell>
          <cell r="S410">
            <v>0</v>
          </cell>
          <cell r="T410">
            <v>0</v>
          </cell>
          <cell r="U410" t="str">
            <v>công nhân</v>
          </cell>
          <cell r="V410" t="str">
            <v>QC</v>
          </cell>
          <cell r="W410" t="str">
            <v>QC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 t="str">
            <v>A401</v>
          </cell>
          <cell r="AE410" t="str">
            <v>A401</v>
          </cell>
          <cell r="AF410" t="str">
            <v>VÕ VĂN QUAN</v>
          </cell>
        </row>
        <row r="411">
          <cell r="B411" t="str">
            <v>A402</v>
          </cell>
          <cell r="C411" t="str">
            <v>HỒ NGỌC Ý CHÂU</v>
          </cell>
          <cell r="D411" t="str">
            <v>Nữ</v>
          </cell>
          <cell r="E411">
            <v>29673</v>
          </cell>
          <cell r="F411" t="str">
            <v>Khánh Hòa</v>
          </cell>
          <cell r="G411" t="str">
            <v>025413118</v>
          </cell>
          <cell r="H411">
            <v>40604</v>
          </cell>
          <cell r="I411" t="str">
            <v>TPHCM</v>
          </cell>
          <cell r="J411" t="str">
            <v>Đại học</v>
          </cell>
          <cell r="K411" t="str">
            <v>339 CC2 , Bàu Cát, P1. Tân Bình</v>
          </cell>
          <cell r="L411" t="str">
            <v>TPHCM</v>
          </cell>
          <cell r="M411" t="str">
            <v>Kinh</v>
          </cell>
          <cell r="N411" t="str">
            <v>Việt Nam</v>
          </cell>
          <cell r="O411" t="str">
            <v>TPHCM</v>
          </cell>
          <cell r="P411" t="e">
            <v>#REF!</v>
          </cell>
          <cell r="Q411">
            <v>41456</v>
          </cell>
          <cell r="R411">
            <v>0</v>
          </cell>
          <cell r="S411">
            <v>0</v>
          </cell>
          <cell r="T411">
            <v>0</v>
          </cell>
          <cell r="U411" t="str">
            <v xml:space="preserve">Kế toán trưởng </v>
          </cell>
          <cell r="V411" t="str">
            <v>Quản lý</v>
          </cell>
          <cell r="W411" t="str">
            <v>QL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 t="str">
            <v>A402</v>
          </cell>
          <cell r="AE411" t="str">
            <v>A402</v>
          </cell>
          <cell r="AF411" t="str">
            <v>HỒ NGỌC Ý CHÂU</v>
          </cell>
        </row>
        <row r="412">
          <cell r="B412" t="str">
            <v>A403</v>
          </cell>
          <cell r="C412" t="str">
            <v>ĐẶNG HẢI HƯNG</v>
          </cell>
          <cell r="D412" t="str">
            <v xml:space="preserve">Nam </v>
          </cell>
          <cell r="E412">
            <v>32177</v>
          </cell>
          <cell r="F412" t="str">
            <v>TPHCM</v>
          </cell>
          <cell r="G412" t="str">
            <v>024060906</v>
          </cell>
          <cell r="H412">
            <v>39450</v>
          </cell>
          <cell r="I412" t="str">
            <v>TPHCM</v>
          </cell>
          <cell r="J412" t="str">
            <v>12/12</v>
          </cell>
          <cell r="K412" t="str">
            <v>111/5B Nguyễn Văn Tạo, Hiệp Phước, Nhà Bè</v>
          </cell>
          <cell r="L412" t="str">
            <v>TPHCM</v>
          </cell>
          <cell r="M412" t="str">
            <v>Kinh</v>
          </cell>
          <cell r="N412" t="str">
            <v>Việt Nam</v>
          </cell>
          <cell r="O412" t="str">
            <v>TPHCM</v>
          </cell>
          <cell r="P412" t="e">
            <v>#REF!</v>
          </cell>
          <cell r="Q412">
            <v>41458</v>
          </cell>
          <cell r="R412">
            <v>0</v>
          </cell>
          <cell r="S412">
            <v>0</v>
          </cell>
          <cell r="T412">
            <v>0</v>
          </cell>
          <cell r="U412" t="str">
            <v>công nhân</v>
          </cell>
          <cell r="V412" t="str">
            <v>Kho</v>
          </cell>
          <cell r="W412" t="str">
            <v>Kho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 t="str">
            <v>A403</v>
          </cell>
          <cell r="AE412" t="str">
            <v>A403</v>
          </cell>
          <cell r="AF412" t="str">
            <v>ĐẶNG HẢI HƯNG</v>
          </cell>
        </row>
        <row r="413">
          <cell r="B413" t="str">
            <v>A404</v>
          </cell>
          <cell r="C413" t="str">
            <v>BÙI ANH HÙNG</v>
          </cell>
          <cell r="D413" t="str">
            <v xml:space="preserve">Nam </v>
          </cell>
          <cell r="E413">
            <v>27995</v>
          </cell>
          <cell r="F413" t="str">
            <v>Tiền Giang</v>
          </cell>
          <cell r="G413" t="str">
            <v>025416186</v>
          </cell>
          <cell r="H413">
            <v>40611</v>
          </cell>
          <cell r="I413" t="str">
            <v>TPHCM</v>
          </cell>
          <cell r="J413" t="str">
            <v>9/12</v>
          </cell>
          <cell r="K413" t="str">
            <v>214/9 A61p3, Xã Hiệp Phước, Huyện Nhà Bè</v>
          </cell>
          <cell r="L413" t="str">
            <v>TPHCM</v>
          </cell>
          <cell r="M413" t="str">
            <v>Kinh</v>
          </cell>
          <cell r="N413" t="str">
            <v>Việt Nam</v>
          </cell>
          <cell r="O413" t="str">
            <v xml:space="preserve">Tiền Giang </v>
          </cell>
          <cell r="P413" t="e">
            <v>#REF!</v>
          </cell>
          <cell r="Q413">
            <v>41470</v>
          </cell>
          <cell r="R413" t="str">
            <v>T10/13</v>
          </cell>
          <cell r="S413">
            <v>0</v>
          </cell>
          <cell r="T413">
            <v>0</v>
          </cell>
          <cell r="U413" t="str">
            <v>công nhân</v>
          </cell>
          <cell r="V413" t="str">
            <v>chuyền 2</v>
          </cell>
          <cell r="W413" t="str">
            <v>C2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 t="str">
            <v>A404</v>
          </cell>
          <cell r="AE413" t="str">
            <v>A404</v>
          </cell>
          <cell r="AF413" t="str">
            <v>BÙI ANH HÙNG</v>
          </cell>
        </row>
        <row r="414">
          <cell r="B414" t="str">
            <v>A405</v>
          </cell>
          <cell r="C414" t="str">
            <v>PHẠM TRƯỜNG GIANG</v>
          </cell>
          <cell r="D414" t="str">
            <v xml:space="preserve">Nam </v>
          </cell>
          <cell r="E414">
            <v>34694</v>
          </cell>
          <cell r="F414" t="str">
            <v>TPHCM</v>
          </cell>
          <cell r="G414" t="str">
            <v>025055759</v>
          </cell>
          <cell r="H414">
            <v>40477</v>
          </cell>
          <cell r="I414" t="str">
            <v>TPHCM</v>
          </cell>
          <cell r="J414" t="str">
            <v>12/12</v>
          </cell>
          <cell r="K414" t="str">
            <v>1456/74/61 Nguyễn Văn Tạo, Ấp 4, Xã Hiệp Phước, Huyện Nhà Bè</v>
          </cell>
          <cell r="L414" t="str">
            <v>TPHCM</v>
          </cell>
          <cell r="M414" t="str">
            <v xml:space="preserve">Kinh </v>
          </cell>
          <cell r="N414" t="str">
            <v>Việt Nam</v>
          </cell>
          <cell r="O414" t="str">
            <v>TPHCM</v>
          </cell>
          <cell r="P414" t="e">
            <v>#REF!</v>
          </cell>
          <cell r="Q414">
            <v>41473</v>
          </cell>
          <cell r="R414">
            <v>0</v>
          </cell>
          <cell r="S414">
            <v>0</v>
          </cell>
          <cell r="T414">
            <v>0</v>
          </cell>
          <cell r="U414" t="str">
            <v>công nhân</v>
          </cell>
          <cell r="V414" t="str">
            <v>QC</v>
          </cell>
          <cell r="W414" t="str">
            <v>QC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 t="str">
            <v>A405</v>
          </cell>
          <cell r="AE414" t="str">
            <v>A405</v>
          </cell>
          <cell r="AF414" t="str">
            <v>PHẠM TRƯỜNG GIANG</v>
          </cell>
        </row>
        <row r="415">
          <cell r="B415" t="str">
            <v>A406</v>
          </cell>
          <cell r="C415" t="str">
            <v>NGUYỄN TRÚC PHƯƠNG</v>
          </cell>
          <cell r="D415" t="str">
            <v xml:space="preserve">Nam </v>
          </cell>
          <cell r="E415">
            <v>33682</v>
          </cell>
          <cell r="F415" t="str">
            <v>TPHCM</v>
          </cell>
          <cell r="G415" t="str">
            <v>024768712</v>
          </cell>
          <cell r="H415">
            <v>40952</v>
          </cell>
          <cell r="I415" t="str">
            <v>TPHCM</v>
          </cell>
          <cell r="J415" t="str">
            <v>11/12</v>
          </cell>
          <cell r="K415" t="str">
            <v>121/6 Ấp 3, Xã Hiệp Phước, Huyện Nhà Bè</v>
          </cell>
          <cell r="L415" t="str">
            <v>TPHCM</v>
          </cell>
          <cell r="M415" t="str">
            <v>Kinh</v>
          </cell>
          <cell r="N415" t="str">
            <v>Việt Nam</v>
          </cell>
          <cell r="O415" t="str">
            <v>TPHCM</v>
          </cell>
          <cell r="P415" t="e">
            <v>#REF!</v>
          </cell>
          <cell r="Q415">
            <v>41475</v>
          </cell>
          <cell r="R415">
            <v>0</v>
          </cell>
          <cell r="S415">
            <v>0</v>
          </cell>
          <cell r="T415">
            <v>0</v>
          </cell>
          <cell r="U415" t="str">
            <v>công nhân</v>
          </cell>
          <cell r="V415" t="str">
            <v>QC</v>
          </cell>
          <cell r="W415" t="str">
            <v>QC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 t="str">
            <v>A406</v>
          </cell>
          <cell r="AE415" t="str">
            <v>A406</v>
          </cell>
          <cell r="AF415" t="str">
            <v>NGUYỄN TRÚC PHƯƠNG</v>
          </cell>
        </row>
        <row r="416">
          <cell r="B416" t="str">
            <v>A407</v>
          </cell>
          <cell r="C416" t="str">
            <v>NGÔ VĂN LỢI</v>
          </cell>
          <cell r="D416" t="str">
            <v xml:space="preserve">Nam </v>
          </cell>
          <cell r="E416">
            <v>33828</v>
          </cell>
          <cell r="F416" t="str">
            <v>TPHCM</v>
          </cell>
          <cell r="G416" t="str">
            <v>024536781</v>
          </cell>
          <cell r="H416">
            <v>41131</v>
          </cell>
          <cell r="I416" t="str">
            <v>TPHCM</v>
          </cell>
          <cell r="J416" t="str">
            <v>10/12</v>
          </cell>
          <cell r="K416" t="str">
            <v>185/6 Ấp 3, Xã Hiệp Phước, Huyện Nhà Bè</v>
          </cell>
          <cell r="L416" t="str">
            <v>TPHCM</v>
          </cell>
          <cell r="M416" t="str">
            <v>Kinh</v>
          </cell>
          <cell r="N416" t="str">
            <v>Việt Nam</v>
          </cell>
          <cell r="O416" t="str">
            <v>Long An</v>
          </cell>
          <cell r="P416" t="e">
            <v>#REF!</v>
          </cell>
          <cell r="Q416">
            <v>41475</v>
          </cell>
          <cell r="R416">
            <v>0</v>
          </cell>
          <cell r="S416">
            <v>0</v>
          </cell>
          <cell r="T416">
            <v>0</v>
          </cell>
          <cell r="U416" t="str">
            <v>công nhân</v>
          </cell>
          <cell r="V416" t="str">
            <v>QC</v>
          </cell>
          <cell r="W416" t="str">
            <v>QC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 t="str">
            <v>A407</v>
          </cell>
          <cell r="AE416" t="str">
            <v>A407</v>
          </cell>
          <cell r="AF416" t="str">
            <v>NGÔ VĂN LỢI</v>
          </cell>
        </row>
        <row r="417">
          <cell r="B417" t="str">
            <v>A408</v>
          </cell>
          <cell r="C417" t="str">
            <v>VÕ MINH TÂM</v>
          </cell>
          <cell r="D417" t="str">
            <v xml:space="preserve">Nam </v>
          </cell>
          <cell r="E417" t="str">
            <v>1985</v>
          </cell>
          <cell r="F417" t="str">
            <v>TPHCM</v>
          </cell>
          <cell r="G417" t="str">
            <v>024770545</v>
          </cell>
          <cell r="H417">
            <v>39379</v>
          </cell>
          <cell r="I417" t="str">
            <v>TPHCM</v>
          </cell>
          <cell r="J417" t="str">
            <v>9/12</v>
          </cell>
          <cell r="K417" t="str">
            <v xml:space="preserve">Ấp Doi Lầu, An Thới Đông,Cần Giờ </v>
          </cell>
          <cell r="L417" t="str">
            <v>TPHCM</v>
          </cell>
          <cell r="M417" t="str">
            <v>Kinh</v>
          </cell>
          <cell r="N417" t="str">
            <v>Việt Nam</v>
          </cell>
          <cell r="O417" t="str">
            <v>TPHCM</v>
          </cell>
          <cell r="P417" t="e">
            <v>#REF!</v>
          </cell>
          <cell r="Q417">
            <v>41478</v>
          </cell>
          <cell r="R417">
            <v>0</v>
          </cell>
          <cell r="S417">
            <v>0</v>
          </cell>
          <cell r="T417">
            <v>0</v>
          </cell>
          <cell r="U417" t="str">
            <v>công nhân</v>
          </cell>
          <cell r="V417" t="str">
            <v>QC</v>
          </cell>
          <cell r="W417" t="str">
            <v>QC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 t="str">
            <v>A408</v>
          </cell>
          <cell r="AE417" t="str">
            <v>A408</v>
          </cell>
          <cell r="AF417" t="str">
            <v>VÕ MINH TÂM</v>
          </cell>
        </row>
        <row r="418">
          <cell r="B418" t="str">
            <v>A409</v>
          </cell>
          <cell r="C418" t="str">
            <v>LÊ MINH NHỰT</v>
          </cell>
          <cell r="D418" t="str">
            <v xml:space="preserve">Nam </v>
          </cell>
          <cell r="E418" t="str">
            <v>1988</v>
          </cell>
          <cell r="F418" t="str">
            <v>Long An</v>
          </cell>
          <cell r="G418" t="str">
            <v>301259610</v>
          </cell>
          <cell r="H418">
            <v>41145</v>
          </cell>
          <cell r="I418" t="str">
            <v>Long An</v>
          </cell>
          <cell r="J418" t="str">
            <v>10/12</v>
          </cell>
          <cell r="K418" t="str">
            <v>Ấp 1, Xã Phước Vĩnh Tây,Huyện Cần Giuộc</v>
          </cell>
          <cell r="L418" t="str">
            <v>Long An</v>
          </cell>
          <cell r="M418" t="str">
            <v>Kinh</v>
          </cell>
          <cell r="N418" t="str">
            <v>Việt Nam</v>
          </cell>
          <cell r="O418" t="str">
            <v>Long An</v>
          </cell>
          <cell r="P418" t="e">
            <v>#REF!</v>
          </cell>
          <cell r="Q418">
            <v>41478</v>
          </cell>
          <cell r="R418" t="str">
            <v>T9/13</v>
          </cell>
          <cell r="S418">
            <v>0</v>
          </cell>
          <cell r="T418">
            <v>0</v>
          </cell>
          <cell r="U418" t="str">
            <v>công nhân</v>
          </cell>
          <cell r="V418" t="str">
            <v>QC</v>
          </cell>
          <cell r="W418" t="str">
            <v>QC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 t="str">
            <v>A409</v>
          </cell>
          <cell r="AE418" t="str">
            <v>A409</v>
          </cell>
          <cell r="AF418" t="str">
            <v>LÊ MINH NHỰT</v>
          </cell>
        </row>
        <row r="419">
          <cell r="B419" t="str">
            <v>A410</v>
          </cell>
          <cell r="C419" t="str">
            <v>MẠCH DUY PHƯƠNG</v>
          </cell>
          <cell r="D419" t="str">
            <v xml:space="preserve">Nam </v>
          </cell>
          <cell r="E419">
            <v>30240</v>
          </cell>
          <cell r="F419" t="str">
            <v>TPHCM</v>
          </cell>
          <cell r="G419" t="str">
            <v>023648661</v>
          </cell>
          <cell r="H419">
            <v>36342</v>
          </cell>
          <cell r="I419" t="str">
            <v>TPHCM</v>
          </cell>
          <cell r="J419" t="str">
            <v>12/12</v>
          </cell>
          <cell r="K419" t="str">
            <v>160 Nguyễn Văn Linh, P Tân Thuận , Q7</v>
          </cell>
          <cell r="L419" t="str">
            <v>TPHCM</v>
          </cell>
          <cell r="M419" t="str">
            <v>Kinh</v>
          </cell>
          <cell r="N419" t="str">
            <v>Việt Nam</v>
          </cell>
          <cell r="O419" t="str">
            <v>TPHCM</v>
          </cell>
          <cell r="P419" t="e">
            <v>#REF!</v>
          </cell>
          <cell r="Q419">
            <v>41478</v>
          </cell>
          <cell r="R419">
            <v>0</v>
          </cell>
          <cell r="S419">
            <v>0</v>
          </cell>
          <cell r="T419">
            <v>0</v>
          </cell>
          <cell r="U419" t="str">
            <v>công nhân</v>
          </cell>
          <cell r="V419" t="str">
            <v>kho</v>
          </cell>
          <cell r="W419" t="str">
            <v>kho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 t="str">
            <v>A410</v>
          </cell>
          <cell r="AE419" t="str">
            <v>A410</v>
          </cell>
          <cell r="AF419" t="str">
            <v>MẠCH DUY PHƯƠNG</v>
          </cell>
        </row>
        <row r="420">
          <cell r="B420" t="str">
            <v>A411</v>
          </cell>
          <cell r="C420" t="str">
            <v>HỒ VĂN ĐiỀN</v>
          </cell>
          <cell r="D420" t="str">
            <v xml:space="preserve">Nam </v>
          </cell>
          <cell r="E420">
            <v>32796</v>
          </cell>
          <cell r="F420" t="str">
            <v>Long Hậu, Long An</v>
          </cell>
          <cell r="G420" t="str">
            <v>301353202</v>
          </cell>
          <cell r="H420">
            <v>38649</v>
          </cell>
          <cell r="I420" t="str">
            <v>Long An</v>
          </cell>
          <cell r="J420" t="str">
            <v>10/12</v>
          </cell>
          <cell r="K420" t="str">
            <v>2/5 Long Hậu, Cần Giuộc, Long An</v>
          </cell>
          <cell r="L420" t="str">
            <v>Long An</v>
          </cell>
          <cell r="M420" t="str">
            <v>Kinh</v>
          </cell>
          <cell r="N420" t="str">
            <v>Việt Nam</v>
          </cell>
          <cell r="O420" t="str">
            <v>Long An</v>
          </cell>
          <cell r="P420" t="e">
            <v>#REF!</v>
          </cell>
          <cell r="Q420">
            <v>41487</v>
          </cell>
          <cell r="R420">
            <v>0</v>
          </cell>
          <cell r="S420">
            <v>0</v>
          </cell>
          <cell r="T420">
            <v>0</v>
          </cell>
          <cell r="U420" t="str">
            <v>công nhân</v>
          </cell>
          <cell r="V420" t="str">
            <v>QC</v>
          </cell>
          <cell r="W420" t="str">
            <v>QC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 t="str">
            <v>A411</v>
          </cell>
          <cell r="AE420" t="str">
            <v>A411</v>
          </cell>
          <cell r="AF420" t="str">
            <v>HỒ VĂN ĐiỀN</v>
          </cell>
        </row>
        <row r="421">
          <cell r="B421" t="str">
            <v>A412</v>
          </cell>
          <cell r="C421" t="str">
            <v>NGUYỄN VĂN OÁNH</v>
          </cell>
          <cell r="D421" t="str">
            <v xml:space="preserve">Nam </v>
          </cell>
          <cell r="E421">
            <v>32861</v>
          </cell>
          <cell r="F421" t="str">
            <v>Hà Nam</v>
          </cell>
          <cell r="G421" t="str">
            <v>168288078</v>
          </cell>
          <cell r="H421">
            <v>38818</v>
          </cell>
          <cell r="I421" t="str">
            <v>Hà Nam</v>
          </cell>
          <cell r="J421" t="str">
            <v>Đại học</v>
          </cell>
          <cell r="K421" t="str">
            <v>La Sơn, Bình Lục, Hà Nam</v>
          </cell>
          <cell r="L421" t="str">
            <v>Hà Tĩnh</v>
          </cell>
          <cell r="M421" t="str">
            <v>Kinh</v>
          </cell>
          <cell r="N421" t="str">
            <v>Việt Nam</v>
          </cell>
          <cell r="O421" t="str">
            <v>Hà Nam</v>
          </cell>
          <cell r="P421" t="e">
            <v>#REF!</v>
          </cell>
          <cell r="Q421">
            <v>41487</v>
          </cell>
          <cell r="R421">
            <v>0</v>
          </cell>
          <cell r="S421">
            <v>0</v>
          </cell>
          <cell r="T421" t="str">
            <v>Công Nghệ KT Cơ điện tử</v>
          </cell>
          <cell r="U421" t="str">
            <v xml:space="preserve">Kỹ thuật chuyền </v>
          </cell>
          <cell r="V421" t="str">
            <v xml:space="preserve">Cơ điện </v>
          </cell>
          <cell r="W421" t="str">
            <v>CĐ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 t="str">
            <v>A412</v>
          </cell>
          <cell r="AE421" t="str">
            <v>A412</v>
          </cell>
          <cell r="AF421" t="str">
            <v>NGUYỄN VĂN OÁNH</v>
          </cell>
        </row>
        <row r="422">
          <cell r="B422" t="str">
            <v>A413</v>
          </cell>
          <cell r="C422" t="str">
            <v>NGUYỄN CHÍ HẢI</v>
          </cell>
          <cell r="D422" t="str">
            <v xml:space="preserve">Nam </v>
          </cell>
          <cell r="E422">
            <v>33851</v>
          </cell>
          <cell r="F422" t="str">
            <v>TPHCM</v>
          </cell>
          <cell r="G422" t="str">
            <v>024769629</v>
          </cell>
          <cell r="H422">
            <v>39610</v>
          </cell>
          <cell r="I422" t="str">
            <v>TPHCM</v>
          </cell>
          <cell r="J422" t="str">
            <v>11/12</v>
          </cell>
          <cell r="K422" t="str">
            <v>33/2B Ấp 3,Xã Hiệp Phước, H. Nhà Bè</v>
          </cell>
          <cell r="L422" t="str">
            <v>TPHCM</v>
          </cell>
          <cell r="M422" t="str">
            <v>Kinh</v>
          </cell>
          <cell r="N422" t="str">
            <v>Việt Nam</v>
          </cell>
          <cell r="O422" t="str">
            <v>TPHCM</v>
          </cell>
          <cell r="P422">
            <v>0</v>
          </cell>
          <cell r="Q422">
            <v>41487</v>
          </cell>
          <cell r="R422" t="str">
            <v>T9/13</v>
          </cell>
          <cell r="S422">
            <v>0</v>
          </cell>
          <cell r="T422">
            <v>0</v>
          </cell>
          <cell r="U422" t="str">
            <v>công nhân</v>
          </cell>
          <cell r="V422" t="str">
            <v>chuyền 2</v>
          </cell>
          <cell r="W422" t="str">
            <v>C2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 t="str">
            <v>A413</v>
          </cell>
          <cell r="AE422" t="str">
            <v>A413</v>
          </cell>
          <cell r="AF422" t="str">
            <v>NGUYỄN CHÍ HẢI</v>
          </cell>
        </row>
        <row r="423">
          <cell r="B423" t="str">
            <v>A414</v>
          </cell>
          <cell r="C423" t="str">
            <v>NGUYỄN ViỆT ĐỨC</v>
          </cell>
          <cell r="D423" t="str">
            <v xml:space="preserve">Nam </v>
          </cell>
          <cell r="E423">
            <v>32277</v>
          </cell>
          <cell r="F423" t="str">
            <v>Nghệ An</v>
          </cell>
          <cell r="G423" t="str">
            <v>186836565</v>
          </cell>
          <cell r="H423">
            <v>39021</v>
          </cell>
          <cell r="I423" t="str">
            <v>Nghệ An</v>
          </cell>
          <cell r="J423" t="str">
            <v>12/12</v>
          </cell>
          <cell r="K423" t="str">
            <v>Quỳnh Vinh, Quỳnh Lưu, Nghệ An</v>
          </cell>
          <cell r="L423" t="str">
            <v>Nghệ An</v>
          </cell>
          <cell r="M423" t="str">
            <v>Kinh</v>
          </cell>
          <cell r="N423" t="str">
            <v>Việt Nam</v>
          </cell>
          <cell r="O423" t="str">
            <v>Nghệ An</v>
          </cell>
          <cell r="P423" t="e">
            <v>#REF!</v>
          </cell>
          <cell r="Q423">
            <v>41487</v>
          </cell>
          <cell r="R423">
            <v>0</v>
          </cell>
          <cell r="S423">
            <v>0</v>
          </cell>
          <cell r="T423">
            <v>0</v>
          </cell>
          <cell r="U423" t="str">
            <v>công nhân</v>
          </cell>
          <cell r="V423" t="str">
            <v>chuyền 2</v>
          </cell>
          <cell r="W423" t="str">
            <v>C2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 t="str">
            <v>A414</v>
          </cell>
          <cell r="AE423" t="str">
            <v>A414</v>
          </cell>
          <cell r="AF423" t="str">
            <v>NGUYỄN ViỆT ĐỨC</v>
          </cell>
        </row>
        <row r="424">
          <cell r="B424" t="str">
            <v>A415</v>
          </cell>
          <cell r="C424" t="str">
            <v>TỪ TẤN PHÁT</v>
          </cell>
          <cell r="D424" t="str">
            <v xml:space="preserve">Nam </v>
          </cell>
          <cell r="E424">
            <v>32579</v>
          </cell>
          <cell r="F424" t="str">
            <v>TPHCM</v>
          </cell>
          <cell r="G424" t="str">
            <v>024314361</v>
          </cell>
          <cell r="H424">
            <v>40949</v>
          </cell>
          <cell r="I424" t="str">
            <v>TPHCM</v>
          </cell>
          <cell r="J424" t="str">
            <v>12/12</v>
          </cell>
          <cell r="K424" t="str">
            <v>40/2 Ấp 3, Xã Hiệp Phước, H. Nhà Bè</v>
          </cell>
          <cell r="L424" t="str">
            <v>TPHCM</v>
          </cell>
          <cell r="M424" t="str">
            <v>Kinh</v>
          </cell>
          <cell r="N424" t="str">
            <v>Việt Nam</v>
          </cell>
          <cell r="O424" t="str">
            <v>TPHCM</v>
          </cell>
          <cell r="P424" t="e">
            <v>#REF!</v>
          </cell>
          <cell r="Q424">
            <v>41487</v>
          </cell>
          <cell r="R424">
            <v>0</v>
          </cell>
          <cell r="S424">
            <v>0</v>
          </cell>
          <cell r="T424">
            <v>0</v>
          </cell>
          <cell r="U424" t="str">
            <v>công nhân</v>
          </cell>
          <cell r="V424" t="str">
            <v>chuyền 2</v>
          </cell>
          <cell r="W424" t="str">
            <v>C2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 t="str">
            <v>A415</v>
          </cell>
          <cell r="AE424" t="str">
            <v>A415</v>
          </cell>
          <cell r="AF424" t="str">
            <v>TỪ TẤN PHÁT</v>
          </cell>
        </row>
        <row r="425">
          <cell r="B425" t="str">
            <v>A416</v>
          </cell>
          <cell r="C425" t="str">
            <v>HUỲNH NGỌC TỊNH</v>
          </cell>
          <cell r="D425" t="str">
            <v xml:space="preserve">Nam </v>
          </cell>
          <cell r="E425">
            <v>33849</v>
          </cell>
          <cell r="F425" t="str">
            <v>Bạc Liêu</v>
          </cell>
          <cell r="G425" t="str">
            <v>385524160</v>
          </cell>
          <cell r="H425">
            <v>39716</v>
          </cell>
          <cell r="I425" t="str">
            <v xml:space="preserve">Bạc Liêu </v>
          </cell>
          <cell r="J425" t="str">
            <v>9/12</v>
          </cell>
          <cell r="K425" t="str">
            <v>Áp Châu Điền, Xã Long Điền Đông A, H. Đông Hải, Tỉnh Bạc Liêu</v>
          </cell>
          <cell r="L425" t="str">
            <v>Bạc Liêu</v>
          </cell>
          <cell r="M425" t="str">
            <v>Kinh</v>
          </cell>
          <cell r="N425" t="str">
            <v>Việt Nam</v>
          </cell>
          <cell r="O425" t="str">
            <v xml:space="preserve">Bạc Liêu </v>
          </cell>
          <cell r="P425" t="e">
            <v>#REF!</v>
          </cell>
          <cell r="Q425">
            <v>41487</v>
          </cell>
          <cell r="R425">
            <v>0</v>
          </cell>
          <cell r="S425">
            <v>0</v>
          </cell>
          <cell r="T425">
            <v>0</v>
          </cell>
          <cell r="U425" t="str">
            <v>công nhân</v>
          </cell>
          <cell r="V425" t="str">
            <v>chuyền 2</v>
          </cell>
          <cell r="W425" t="str">
            <v>C2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 t="str">
            <v>A416</v>
          </cell>
          <cell r="AE425" t="str">
            <v>A416</v>
          </cell>
          <cell r="AF425" t="str">
            <v>HUỲNH NGỌC TỊNH</v>
          </cell>
        </row>
        <row r="426">
          <cell r="B426" t="str">
            <v>A417</v>
          </cell>
          <cell r="C426" t="str">
            <v>LÊ THANH TÙNG</v>
          </cell>
          <cell r="D426" t="str">
            <v xml:space="preserve">Nam </v>
          </cell>
          <cell r="E426">
            <v>33715</v>
          </cell>
          <cell r="F426" t="str">
            <v>Long An</v>
          </cell>
          <cell r="G426" t="str">
            <v>301423245</v>
          </cell>
          <cell r="H426">
            <v>39265</v>
          </cell>
          <cell r="I426" t="str">
            <v>Long An</v>
          </cell>
          <cell r="J426" t="str">
            <v>8/12</v>
          </cell>
          <cell r="K426" t="str">
            <v>Ấp 1, Xã Phước Vĩnh Tây,Huyện Cần Giuộc</v>
          </cell>
          <cell r="L426" t="str">
            <v>Long An</v>
          </cell>
          <cell r="M426" t="str">
            <v>Kinh</v>
          </cell>
          <cell r="N426" t="str">
            <v>Việt Nam</v>
          </cell>
          <cell r="O426" t="str">
            <v>Long An</v>
          </cell>
          <cell r="P426" t="e">
            <v>#REF!</v>
          </cell>
          <cell r="Q426">
            <v>41494</v>
          </cell>
          <cell r="R426">
            <v>0</v>
          </cell>
          <cell r="S426">
            <v>0</v>
          </cell>
          <cell r="T426">
            <v>0</v>
          </cell>
          <cell r="U426" t="str">
            <v>công nhân</v>
          </cell>
          <cell r="V426" t="str">
            <v>Ép Nhựa</v>
          </cell>
          <cell r="W426" t="str">
            <v>EN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 t="str">
            <v>A417</v>
          </cell>
          <cell r="AE426" t="str">
            <v>A417</v>
          </cell>
          <cell r="AF426" t="str">
            <v>LÊ THANH TÙNG</v>
          </cell>
        </row>
        <row r="427">
          <cell r="B427" t="str">
            <v>A418</v>
          </cell>
          <cell r="C427" t="str">
            <v>BÙI CÔNG MẠNH</v>
          </cell>
          <cell r="D427" t="str">
            <v xml:space="preserve">Nam </v>
          </cell>
          <cell r="E427">
            <v>30443</v>
          </cell>
          <cell r="F427" t="str">
            <v>Thanh Hóa</v>
          </cell>
          <cell r="G427" t="str">
            <v>172135188</v>
          </cell>
          <cell r="H427">
            <v>40219</v>
          </cell>
          <cell r="I427" t="str">
            <v>Thanh Hoá</v>
          </cell>
          <cell r="J427" t="str">
            <v>Đại học</v>
          </cell>
          <cell r="K427" t="str">
            <v>Quảng Long, Quảng Xương, Thanh Hóa</v>
          </cell>
          <cell r="L427" t="str">
            <v>Thanh Hóa</v>
          </cell>
          <cell r="M427" t="str">
            <v>Kinh</v>
          </cell>
          <cell r="N427" t="str">
            <v>Việt Nam</v>
          </cell>
          <cell r="O427" t="str">
            <v>Thanh Hóa</v>
          </cell>
          <cell r="P427" t="e">
            <v>#REF!</v>
          </cell>
          <cell r="Q427">
            <v>41498</v>
          </cell>
          <cell r="R427">
            <v>0</v>
          </cell>
          <cell r="S427">
            <v>0</v>
          </cell>
          <cell r="T427" t="str">
            <v>Kỹ sư công nghệ hữu cơ hóa dầu</v>
          </cell>
          <cell r="U427" t="str">
            <v>Phó phòng</v>
          </cell>
          <cell r="V427" t="str">
            <v>QC</v>
          </cell>
          <cell r="W427" t="str">
            <v>QC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 t="str">
            <v>A418</v>
          </cell>
          <cell r="AE427" t="str">
            <v>A418</v>
          </cell>
          <cell r="AF427" t="str">
            <v>BÙI CÔNG MẠNH</v>
          </cell>
        </row>
        <row r="428">
          <cell r="B428" t="str">
            <v>A419</v>
          </cell>
          <cell r="C428" t="str">
            <v>LÊ ĐÌNH DUẨN</v>
          </cell>
          <cell r="D428" t="str">
            <v xml:space="preserve">Nam </v>
          </cell>
          <cell r="E428">
            <v>34162</v>
          </cell>
          <cell r="F428" t="str">
            <v>Bình Thuận</v>
          </cell>
          <cell r="G428" t="str">
            <v>261232987</v>
          </cell>
          <cell r="H428">
            <v>39329</v>
          </cell>
          <cell r="I428" t="str">
            <v>Bình Thuận</v>
          </cell>
          <cell r="J428" t="str">
            <v>9/12</v>
          </cell>
          <cell r="K428" t="str">
            <v>Xã Tân Thắng , H Hàm Tân, Bình Thuận</v>
          </cell>
          <cell r="L428" t="str">
            <v>Bình Thuận</v>
          </cell>
          <cell r="M428" t="str">
            <v>Kinh</v>
          </cell>
          <cell r="N428" t="str">
            <v>Việt Nam</v>
          </cell>
          <cell r="O428" t="str">
            <v>Bình Thuận</v>
          </cell>
          <cell r="P428" t="e">
            <v>#REF!</v>
          </cell>
          <cell r="Q428">
            <v>41500</v>
          </cell>
          <cell r="R428">
            <v>0</v>
          </cell>
          <cell r="S428">
            <v>0</v>
          </cell>
          <cell r="T428">
            <v>0</v>
          </cell>
          <cell r="U428" t="str">
            <v>công nhân</v>
          </cell>
          <cell r="V428" t="str">
            <v>Chuyền 1</v>
          </cell>
          <cell r="W428" t="str">
            <v>C1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 t="str">
            <v>A419</v>
          </cell>
          <cell r="AE428" t="str">
            <v>A419</v>
          </cell>
          <cell r="AF428" t="str">
            <v>LÊ ĐÌNH DUẨN</v>
          </cell>
        </row>
        <row r="429">
          <cell r="B429" t="str">
            <v>A420</v>
          </cell>
          <cell r="C429" t="str">
            <v>PHAN VĂN TƯ</v>
          </cell>
          <cell r="D429" t="str">
            <v xml:space="preserve">Nam </v>
          </cell>
          <cell r="E429">
            <v>33947</v>
          </cell>
          <cell r="F429" t="str">
            <v>Cần Giờ</v>
          </cell>
          <cell r="G429" t="str">
            <v>024771078</v>
          </cell>
          <cell r="H429">
            <v>41150</v>
          </cell>
          <cell r="I429" t="str">
            <v>TPHCM</v>
          </cell>
          <cell r="J429" t="str">
            <v>11/12</v>
          </cell>
          <cell r="K429" t="str">
            <v>Doi Lầu, Xã An Thới Đông, Cần Giờ, TPHCM</v>
          </cell>
          <cell r="L429" t="str">
            <v>TPHCM</v>
          </cell>
          <cell r="M429" t="str">
            <v>Kinh</v>
          </cell>
          <cell r="N429" t="str">
            <v>Việt Nam</v>
          </cell>
          <cell r="O429" t="str">
            <v>TPHCM</v>
          </cell>
          <cell r="P429" t="e">
            <v>#REF!</v>
          </cell>
          <cell r="Q429">
            <v>41502</v>
          </cell>
          <cell r="R429">
            <v>0</v>
          </cell>
          <cell r="S429">
            <v>0</v>
          </cell>
          <cell r="T429">
            <v>0</v>
          </cell>
          <cell r="U429" t="str">
            <v>công nhân</v>
          </cell>
          <cell r="V429" t="str">
            <v>Ép Nhựa</v>
          </cell>
          <cell r="W429" t="str">
            <v>EN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 t="str">
            <v>A420</v>
          </cell>
          <cell r="AE429" t="str">
            <v>A420</v>
          </cell>
          <cell r="AF429" t="str">
            <v>PHAN VĂN TƯ</v>
          </cell>
        </row>
        <row r="430">
          <cell r="B430" t="str">
            <v>A421</v>
          </cell>
          <cell r="C430" t="str">
            <v>DƯƠNG VŨ LINH</v>
          </cell>
          <cell r="D430" t="str">
            <v xml:space="preserve">Nam </v>
          </cell>
          <cell r="E430">
            <v>34462</v>
          </cell>
          <cell r="F430" t="str">
            <v xml:space="preserve">Cà Mau </v>
          </cell>
          <cell r="G430" t="str">
            <v>381623709</v>
          </cell>
          <cell r="H430">
            <v>39793</v>
          </cell>
          <cell r="I430" t="str">
            <v xml:space="preserve">Cà Mau </v>
          </cell>
          <cell r="J430" t="str">
            <v>12/12</v>
          </cell>
          <cell r="K430" t="str">
            <v>Ấp Rạch Tàu Đông, Xã Đất Mũi, Ngọc Hiền, Cà Mau</v>
          </cell>
          <cell r="L430" t="str">
            <v>Cà Mau</v>
          </cell>
          <cell r="M430" t="str">
            <v>Kinh</v>
          </cell>
          <cell r="N430" t="str">
            <v>Việt Nam</v>
          </cell>
          <cell r="O430" t="str">
            <v>Cà Mau</v>
          </cell>
          <cell r="P430" t="e">
            <v>#REF!</v>
          </cell>
          <cell r="Q430">
            <v>41503</v>
          </cell>
          <cell r="R430">
            <v>0</v>
          </cell>
          <cell r="S430">
            <v>0</v>
          </cell>
          <cell r="T430">
            <v>0</v>
          </cell>
          <cell r="U430" t="str">
            <v>công nhân</v>
          </cell>
          <cell r="V430" t="str">
            <v>Ép Nhựa</v>
          </cell>
          <cell r="W430" t="str">
            <v>EN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 t="str">
            <v>A421</v>
          </cell>
          <cell r="AE430" t="str">
            <v>A421</v>
          </cell>
          <cell r="AF430" t="str">
            <v>DƯƠNG VŨ LINH</v>
          </cell>
        </row>
        <row r="431">
          <cell r="B431" t="str">
            <v>A422</v>
          </cell>
          <cell r="C431" t="str">
            <v>ĐẶNG NHỰT TÂN</v>
          </cell>
          <cell r="D431" t="str">
            <v xml:space="preserve">Nam </v>
          </cell>
          <cell r="E431">
            <v>34687</v>
          </cell>
          <cell r="F431" t="str">
            <v>Long An</v>
          </cell>
          <cell r="G431" t="str">
            <v>301505300</v>
          </cell>
          <cell r="H431">
            <v>34546</v>
          </cell>
          <cell r="I431" t="str">
            <v>Long An</v>
          </cell>
          <cell r="J431" t="str">
            <v>9/12</v>
          </cell>
          <cell r="K431" t="str">
            <v>Long Phụng, Cần Giuộc, Long An</v>
          </cell>
          <cell r="L431" t="str">
            <v>Long An</v>
          </cell>
          <cell r="M431" t="str">
            <v>Kinh</v>
          </cell>
          <cell r="N431" t="str">
            <v>Việt Nam</v>
          </cell>
          <cell r="O431" t="str">
            <v>Long An</v>
          </cell>
          <cell r="P431" t="e">
            <v>#REF!</v>
          </cell>
          <cell r="Q431">
            <v>41503</v>
          </cell>
          <cell r="R431">
            <v>0</v>
          </cell>
          <cell r="S431">
            <v>0</v>
          </cell>
          <cell r="T431">
            <v>0</v>
          </cell>
          <cell r="U431" t="str">
            <v>công nhân</v>
          </cell>
          <cell r="V431" t="str">
            <v>Ép Nhựa</v>
          </cell>
          <cell r="W431" t="str">
            <v>EN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 t="str">
            <v>A422</v>
          </cell>
          <cell r="AE431" t="str">
            <v>A422</v>
          </cell>
          <cell r="AF431" t="str">
            <v>ĐẶNG NHỰT TÂN</v>
          </cell>
        </row>
        <row r="432">
          <cell r="B432" t="str">
            <v>A423</v>
          </cell>
          <cell r="C432" t="str">
            <v>HỒ NGỌC PHONG</v>
          </cell>
          <cell r="D432" t="str">
            <v xml:space="preserve">Nam </v>
          </cell>
          <cell r="E432">
            <v>34151</v>
          </cell>
          <cell r="F432" t="str">
            <v>TPHCM</v>
          </cell>
          <cell r="G432" t="str">
            <v>025158391</v>
          </cell>
          <cell r="H432">
            <v>40011</v>
          </cell>
          <cell r="I432" t="str">
            <v>TPHCM</v>
          </cell>
          <cell r="J432" t="str">
            <v>12/12</v>
          </cell>
          <cell r="K432" t="str">
            <v>45. Bình Mỹ, Bình Khánh,Cần Giờ.</v>
          </cell>
          <cell r="L432" t="str">
            <v>TPHCM</v>
          </cell>
          <cell r="M432" t="str">
            <v>Kinh</v>
          </cell>
          <cell r="N432" t="str">
            <v>Việt Nam</v>
          </cell>
          <cell r="O432" t="str">
            <v>TPHCM</v>
          </cell>
          <cell r="P432" t="e">
            <v>#REF!</v>
          </cell>
          <cell r="Q432">
            <v>41507</v>
          </cell>
          <cell r="R432">
            <v>0</v>
          </cell>
          <cell r="S432">
            <v>0</v>
          </cell>
          <cell r="T432">
            <v>0</v>
          </cell>
          <cell r="U432" t="str">
            <v>công nhân</v>
          </cell>
          <cell r="V432" t="str">
            <v>Gá</v>
          </cell>
          <cell r="W432" t="str">
            <v>GA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 t="str">
            <v>A423</v>
          </cell>
          <cell r="AE432" t="str">
            <v>A423</v>
          </cell>
          <cell r="AF432" t="str">
            <v>HỒ NGỌC PHONG</v>
          </cell>
        </row>
        <row r="433">
          <cell r="B433" t="str">
            <v>A424</v>
          </cell>
          <cell r="C433" t="str">
            <v>NGUYỄN VĂN SONG</v>
          </cell>
          <cell r="D433" t="str">
            <v xml:space="preserve">Nam </v>
          </cell>
          <cell r="E433">
            <v>33012</v>
          </cell>
          <cell r="F433" t="str">
            <v>Hà Tĩnh</v>
          </cell>
          <cell r="G433" t="str">
            <v>183675936</v>
          </cell>
          <cell r="H433">
            <v>38653</v>
          </cell>
          <cell r="I433" t="str">
            <v>Hà Tĩnh</v>
          </cell>
          <cell r="J433" t="str">
            <v>Đại học</v>
          </cell>
          <cell r="K433" t="str">
            <v>Đức Đồng, Đức Thọ, Hà Tĩnh</v>
          </cell>
          <cell r="L433" t="str">
            <v>Hà Tĩnh</v>
          </cell>
          <cell r="M433" t="str">
            <v>Kinh</v>
          </cell>
          <cell r="N433" t="str">
            <v>Việt Nam</v>
          </cell>
          <cell r="O433" t="str">
            <v>Hà Tĩnh</v>
          </cell>
          <cell r="P433" t="e">
            <v>#REF!</v>
          </cell>
          <cell r="Q433">
            <v>41522</v>
          </cell>
          <cell r="R433">
            <v>0</v>
          </cell>
          <cell r="S433">
            <v>0</v>
          </cell>
          <cell r="T433" t="str">
            <v>Công Nghệ Cơ khí , chuyên ngành cơ điện tử</v>
          </cell>
          <cell r="U433" t="str">
            <v xml:space="preserve">Kỹ thuật chuyền </v>
          </cell>
          <cell r="V433" t="str">
            <v xml:space="preserve">Cơ điện </v>
          </cell>
          <cell r="W433" t="str">
            <v>CĐ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 t="str">
            <v>A424</v>
          </cell>
          <cell r="AE433" t="str">
            <v>A424</v>
          </cell>
          <cell r="AF433" t="str">
            <v>NGUYỄN VĂN SONG</v>
          </cell>
        </row>
        <row r="434">
          <cell r="B434" t="str">
            <v>A425</v>
          </cell>
          <cell r="C434" t="str">
            <v>BÙI THỊ KIM TIỀN</v>
          </cell>
          <cell r="D434" t="str">
            <v>Nữ</v>
          </cell>
          <cell r="E434">
            <v>34350</v>
          </cell>
          <cell r="F434" t="str">
            <v>TPHCM</v>
          </cell>
          <cell r="G434" t="str">
            <v>025277728</v>
          </cell>
          <cell r="H434">
            <v>40499</v>
          </cell>
          <cell r="I434" t="str">
            <v>TPHCM</v>
          </cell>
          <cell r="J434" t="str">
            <v>9/12</v>
          </cell>
          <cell r="K434" t="str">
            <v>1415/14/63/20 Ấp 3, Hiệp Phước, Nhà Bè, TPHCM</v>
          </cell>
          <cell r="L434" t="str">
            <v>TPHCM</v>
          </cell>
          <cell r="M434" t="str">
            <v>Kinh</v>
          </cell>
          <cell r="N434" t="str">
            <v>Việt Nam</v>
          </cell>
          <cell r="O434" t="str">
            <v>TPHCM</v>
          </cell>
          <cell r="P434" t="e">
            <v>#REF!</v>
          </cell>
          <cell r="Q434">
            <v>41534</v>
          </cell>
          <cell r="R434">
            <v>0</v>
          </cell>
          <cell r="S434">
            <v>0</v>
          </cell>
          <cell r="T434">
            <v>0</v>
          </cell>
          <cell r="U434" t="str">
            <v>công nhân</v>
          </cell>
          <cell r="V434" t="str">
            <v>chuyền 2</v>
          </cell>
          <cell r="W434" t="str">
            <v>C2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 t="str">
            <v>A425</v>
          </cell>
          <cell r="AE434" t="str">
            <v>A425</v>
          </cell>
          <cell r="AF434" t="str">
            <v>BÙI THỊ KIM TIỀN</v>
          </cell>
        </row>
        <row r="435">
          <cell r="B435" t="str">
            <v>A426</v>
          </cell>
          <cell r="C435" t="str">
            <v>TRẦN THANH TRÍ</v>
          </cell>
          <cell r="D435" t="str">
            <v xml:space="preserve">Nam </v>
          </cell>
          <cell r="E435">
            <v>31444</v>
          </cell>
          <cell r="F435" t="str">
            <v>An Giang</v>
          </cell>
          <cell r="G435" t="str">
            <v>351683197</v>
          </cell>
          <cell r="H435">
            <v>40358</v>
          </cell>
          <cell r="I435" t="str">
            <v>An Giang</v>
          </cell>
          <cell r="J435" t="str">
            <v>12/12</v>
          </cell>
          <cell r="K435" t="str">
            <v>tổ 6,Long Thị B,Long Hưng,Thị Xã Tân Châu .</v>
          </cell>
          <cell r="L435" t="str">
            <v>An Giang</v>
          </cell>
          <cell r="M435" t="str">
            <v>Kinh</v>
          </cell>
          <cell r="N435" t="str">
            <v>Việt Nam</v>
          </cell>
          <cell r="O435" t="str">
            <v>An Giang</v>
          </cell>
          <cell r="P435" t="e">
            <v>#REF!</v>
          </cell>
          <cell r="Q435">
            <v>41552</v>
          </cell>
          <cell r="R435">
            <v>0</v>
          </cell>
          <cell r="S435">
            <v>0</v>
          </cell>
          <cell r="T435">
            <v>0</v>
          </cell>
          <cell r="U435" t="str">
            <v>công nhân</v>
          </cell>
          <cell r="V435" t="str">
            <v>Ép Nhựa</v>
          </cell>
          <cell r="W435" t="str">
            <v>EN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 t="str">
            <v>A426</v>
          </cell>
          <cell r="AE435" t="str">
            <v>A426</v>
          </cell>
          <cell r="AF435" t="str">
            <v>TRẦN THANH TRÍ</v>
          </cell>
        </row>
        <row r="436">
          <cell r="B436" t="str">
            <v>A427</v>
          </cell>
          <cell r="C436" t="str">
            <v>LÊ THANH HƯNG</v>
          </cell>
          <cell r="D436" t="str">
            <v xml:space="preserve">Nam </v>
          </cell>
          <cell r="E436">
            <v>31112</v>
          </cell>
          <cell r="F436" t="str">
            <v>Tiền Giang</v>
          </cell>
          <cell r="G436" t="str">
            <v>311923329</v>
          </cell>
          <cell r="H436">
            <v>37445</v>
          </cell>
          <cell r="I436" t="str">
            <v>Tiền Giang</v>
          </cell>
          <cell r="J436" t="str">
            <v>12/12</v>
          </cell>
          <cell r="K436" t="str">
            <v>An Hữu,Cái Bè, Tiền Giang</v>
          </cell>
          <cell r="L436" t="str">
            <v>Tiền Giang</v>
          </cell>
          <cell r="M436" t="str">
            <v>Kinh</v>
          </cell>
          <cell r="N436" t="str">
            <v>Việt Nam</v>
          </cell>
          <cell r="O436" t="str">
            <v xml:space="preserve">Tiền Giang </v>
          </cell>
          <cell r="P436" t="e">
            <v>#REF!</v>
          </cell>
          <cell r="Q436">
            <v>41562</v>
          </cell>
          <cell r="R436">
            <v>0</v>
          </cell>
          <cell r="S436">
            <v>0</v>
          </cell>
          <cell r="T436">
            <v>0</v>
          </cell>
          <cell r="U436" t="str">
            <v>công nhân</v>
          </cell>
          <cell r="V436" t="str">
            <v>chuyền 2</v>
          </cell>
          <cell r="W436" t="str">
            <v>C2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 t="str">
            <v>A427</v>
          </cell>
          <cell r="AE436" t="str">
            <v>A427</v>
          </cell>
          <cell r="AF436" t="str">
            <v>LÊ THANH HƯNG</v>
          </cell>
        </row>
        <row r="437">
          <cell r="B437" t="str">
            <v>A428</v>
          </cell>
          <cell r="C437" t="str">
            <v>NGUYỄN HỒNG NHẬT</v>
          </cell>
          <cell r="D437" t="str">
            <v xml:space="preserve">Nam </v>
          </cell>
          <cell r="E437">
            <v>28456</v>
          </cell>
          <cell r="F437" t="str">
            <v>Bến Tre</v>
          </cell>
          <cell r="G437" t="str">
            <v>024541582</v>
          </cell>
          <cell r="H437">
            <v>40882</v>
          </cell>
          <cell r="I437" t="str">
            <v>TPHCM</v>
          </cell>
          <cell r="J437" t="str">
            <v>12/12</v>
          </cell>
          <cell r="K437" t="str">
            <v>87D-93 Trần Đình Xu, P Nguyễn Cư Trinh Q1</v>
          </cell>
          <cell r="L437" t="str">
            <v>TPHCM</v>
          </cell>
          <cell r="M437" t="str">
            <v>Kinh</v>
          </cell>
          <cell r="N437" t="str">
            <v>Việt Nam</v>
          </cell>
          <cell r="O437" t="str">
            <v>Bến Tre</v>
          </cell>
          <cell r="P437" t="e">
            <v>#REF!</v>
          </cell>
          <cell r="Q437">
            <v>41564</v>
          </cell>
          <cell r="R437">
            <v>0</v>
          </cell>
          <cell r="S437">
            <v>0</v>
          </cell>
          <cell r="T437">
            <v>0</v>
          </cell>
          <cell r="U437" t="str">
            <v xml:space="preserve">Tài xế </v>
          </cell>
          <cell r="V437" t="str">
            <v>Tài xế</v>
          </cell>
          <cell r="W437" t="str">
            <v>TX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 t="str">
            <v>A428</v>
          </cell>
          <cell r="AE437" t="str">
            <v>A428</v>
          </cell>
          <cell r="AF437" t="str">
            <v>NGUYỄN HỒNG NHẬT</v>
          </cell>
        </row>
        <row r="438">
          <cell r="B438" t="str">
            <v>A429</v>
          </cell>
          <cell r="C438" t="str">
            <v>NGUYỄN VĂN QUỐC</v>
          </cell>
          <cell r="D438" t="str">
            <v xml:space="preserve">Nam </v>
          </cell>
          <cell r="E438">
            <v>32166</v>
          </cell>
          <cell r="F438" t="str">
            <v xml:space="preserve">Phú Yên </v>
          </cell>
          <cell r="G438" t="str">
            <v>221213210</v>
          </cell>
          <cell r="H438">
            <v>41036</v>
          </cell>
          <cell r="I438" t="str">
            <v>Phú Yên</v>
          </cell>
          <cell r="J438" t="str">
            <v>Đại học</v>
          </cell>
          <cell r="K438" t="str">
            <v>Đông Lộc, Hòa Thắng, Huyện Phú Hòa, Phú Yên</v>
          </cell>
          <cell r="L438" t="str">
            <v>Phú Yên</v>
          </cell>
          <cell r="M438" t="str">
            <v>Kinh</v>
          </cell>
          <cell r="N438" t="str">
            <v>Việt Nam</v>
          </cell>
          <cell r="O438" t="str">
            <v xml:space="preserve">Phú Yên </v>
          </cell>
          <cell r="P438" t="e">
            <v>#REF!</v>
          </cell>
          <cell r="Q438">
            <v>41548</v>
          </cell>
          <cell r="R438">
            <v>0</v>
          </cell>
          <cell r="S438">
            <v>0</v>
          </cell>
          <cell r="T438" t="str">
            <v>Kỹ sư Công nghệ Vật liệu</v>
          </cell>
          <cell r="U438" t="str">
            <v>kỹ thuật chuyền</v>
          </cell>
          <cell r="V438" t="str">
            <v>chuyền 2</v>
          </cell>
          <cell r="W438" t="str">
            <v>C2</v>
          </cell>
          <cell r="X438" t="str">
            <v>0982203549</v>
          </cell>
          <cell r="Y438">
            <v>0</v>
          </cell>
          <cell r="Z438">
            <v>0</v>
          </cell>
          <cell r="AA438">
            <v>0</v>
          </cell>
          <cell r="AE438" t="str">
            <v>A429</v>
          </cell>
          <cell r="AF438" t="str">
            <v>NGUYỄN VĂN QUỐC</v>
          </cell>
        </row>
        <row r="439">
          <cell r="B439" t="str">
            <v>A430</v>
          </cell>
          <cell r="C439" t="str">
            <v>NGUYỄN VĂN THỌ</v>
          </cell>
          <cell r="D439" t="str">
            <v xml:space="preserve">Nam </v>
          </cell>
          <cell r="E439">
            <v>33879</v>
          </cell>
          <cell r="F439">
            <v>0</v>
          </cell>
          <cell r="G439" t="str">
            <v>264374640</v>
          </cell>
          <cell r="H439">
            <v>39373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 t="e">
            <v>#REF!</v>
          </cell>
          <cell r="Q439">
            <v>41561</v>
          </cell>
          <cell r="R439">
            <v>0</v>
          </cell>
          <cell r="S439">
            <v>0</v>
          </cell>
          <cell r="T439">
            <v>0</v>
          </cell>
          <cell r="U439" t="str">
            <v>công nhân</v>
          </cell>
          <cell r="V439" t="str">
            <v>XK</v>
          </cell>
          <cell r="W439" t="str">
            <v>XK</v>
          </cell>
          <cell r="X439">
            <v>0</v>
          </cell>
          <cell r="Y439">
            <v>0</v>
          </cell>
          <cell r="AA439">
            <v>0</v>
          </cell>
        </row>
        <row r="440">
          <cell r="B440" t="str">
            <v>A431</v>
          </cell>
          <cell r="C440" t="str">
            <v>BIỆN VĂN LINH</v>
          </cell>
          <cell r="D440" t="str">
            <v xml:space="preserve">Nam </v>
          </cell>
          <cell r="E440">
            <v>1990</v>
          </cell>
          <cell r="F440" t="str">
            <v xml:space="preserve">Cà Mau </v>
          </cell>
          <cell r="G440" t="str">
            <v>381621444</v>
          </cell>
          <cell r="H440">
            <v>40448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41331</v>
          </cell>
          <cell r="R440">
            <v>0</v>
          </cell>
          <cell r="S440">
            <v>0</v>
          </cell>
          <cell r="T440">
            <v>0</v>
          </cell>
          <cell r="U440" t="str">
            <v>công nhân</v>
          </cell>
          <cell r="V440" t="str">
            <v>Ép Nhựa</v>
          </cell>
          <cell r="W440" t="str">
            <v>EN</v>
          </cell>
          <cell r="X440">
            <v>0</v>
          </cell>
          <cell r="Y440">
            <v>0</v>
          </cell>
          <cell r="AA440">
            <v>0</v>
          </cell>
        </row>
        <row r="441"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AA441">
            <v>0</v>
          </cell>
        </row>
        <row r="442"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AA442">
            <v>0</v>
          </cell>
        </row>
        <row r="443"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AA443">
            <v>0</v>
          </cell>
        </row>
        <row r="444"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AA444">
            <v>0</v>
          </cell>
        </row>
        <row r="445"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AA445">
            <v>0</v>
          </cell>
        </row>
        <row r="446"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AA446">
            <v>0</v>
          </cell>
        </row>
        <row r="447"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AA447">
            <v>0</v>
          </cell>
        </row>
        <row r="448"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AA448">
            <v>0</v>
          </cell>
        </row>
        <row r="449"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AA449">
            <v>0</v>
          </cell>
        </row>
        <row r="450"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AA450">
            <v>0</v>
          </cell>
        </row>
        <row r="451"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AA451">
            <v>0</v>
          </cell>
        </row>
        <row r="452"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AA452">
            <v>0</v>
          </cell>
        </row>
        <row r="453"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AA453">
            <v>0</v>
          </cell>
        </row>
        <row r="454"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AA454">
            <v>0</v>
          </cell>
        </row>
        <row r="455"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AA455">
            <v>0</v>
          </cell>
        </row>
        <row r="456"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AA456">
            <v>0</v>
          </cell>
        </row>
        <row r="457"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AA457">
            <v>0</v>
          </cell>
        </row>
        <row r="458"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AA458">
            <v>0</v>
          </cell>
        </row>
        <row r="459"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AA459">
            <v>0</v>
          </cell>
        </row>
        <row r="460"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AA460">
            <v>0</v>
          </cell>
        </row>
        <row r="461"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AA461">
            <v>0</v>
          </cell>
        </row>
        <row r="462"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AA462">
            <v>0</v>
          </cell>
        </row>
        <row r="463"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AA463">
            <v>0</v>
          </cell>
        </row>
        <row r="464"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AA464">
            <v>0</v>
          </cell>
        </row>
        <row r="465"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AA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AA466">
            <v>0</v>
          </cell>
        </row>
        <row r="467"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AA467">
            <v>0</v>
          </cell>
        </row>
        <row r="468"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AA468">
            <v>0</v>
          </cell>
        </row>
        <row r="469"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AA469">
            <v>0</v>
          </cell>
        </row>
        <row r="470"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AA470">
            <v>0</v>
          </cell>
        </row>
        <row r="471"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AA471">
            <v>0</v>
          </cell>
        </row>
        <row r="472"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AA472">
            <v>0</v>
          </cell>
        </row>
        <row r="473"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AA473">
            <v>0</v>
          </cell>
        </row>
        <row r="474"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AA474">
            <v>0</v>
          </cell>
        </row>
        <row r="475"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AA475">
            <v>0</v>
          </cell>
        </row>
        <row r="476"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AA476">
            <v>0</v>
          </cell>
        </row>
        <row r="477"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AA477">
            <v>0</v>
          </cell>
        </row>
        <row r="478"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AA478">
            <v>0</v>
          </cell>
        </row>
        <row r="479"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AA479">
            <v>0</v>
          </cell>
        </row>
        <row r="480"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AA480">
            <v>0</v>
          </cell>
        </row>
        <row r="481"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AA481">
            <v>0</v>
          </cell>
        </row>
        <row r="482"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AA482">
            <v>0</v>
          </cell>
        </row>
        <row r="483"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AA483">
            <v>0</v>
          </cell>
        </row>
        <row r="484"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AA484">
            <v>0</v>
          </cell>
        </row>
        <row r="485"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AA485">
            <v>0</v>
          </cell>
        </row>
        <row r="486"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AA486">
            <v>0</v>
          </cell>
        </row>
        <row r="487"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AA487">
            <v>0</v>
          </cell>
        </row>
        <row r="488">
          <cell r="D488">
            <v>0</v>
          </cell>
        </row>
        <row r="489">
          <cell r="D489">
            <v>0</v>
          </cell>
        </row>
        <row r="490">
          <cell r="D490">
            <v>0</v>
          </cell>
        </row>
        <row r="491">
          <cell r="D491">
            <v>0</v>
          </cell>
        </row>
        <row r="492">
          <cell r="D492">
            <v>0</v>
          </cell>
        </row>
        <row r="493">
          <cell r="D493">
            <v>0</v>
          </cell>
        </row>
        <row r="494">
          <cell r="D494">
            <v>0</v>
          </cell>
        </row>
        <row r="495">
          <cell r="D495">
            <v>0</v>
          </cell>
        </row>
        <row r="496">
          <cell r="D496">
            <v>0</v>
          </cell>
        </row>
        <row r="497">
          <cell r="D497">
            <v>0</v>
          </cell>
        </row>
        <row r="498">
          <cell r="D498">
            <v>0</v>
          </cell>
        </row>
        <row r="499">
          <cell r="D499">
            <v>0</v>
          </cell>
        </row>
        <row r="500">
          <cell r="D50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HANG LUONG 2018"/>
      <sheetName val="Bảng Công T5.2019 "/>
      <sheetName val="BO SUNG LUONG"/>
      <sheetName val="PHEP NAM 2019"/>
      <sheetName val="BHXH T05-2019"/>
      <sheetName val="DS TRỪ TIỀN DU LỊCH"/>
      <sheetName val="CHAMCONG"/>
      <sheetName val="DATA"/>
      <sheetName val="TONGHOP"/>
      <sheetName val="BOITHUONG HD"/>
      <sheetName val="CK"/>
      <sheetName val="TM "/>
      <sheetName val="TAM UNG"/>
      <sheetName val="NPT"/>
      <sheetName val="PLuong "/>
      <sheetName val="taikhoan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 SUNG LUONG"/>
      <sheetName val="Phuong An Chọn 2020"/>
      <sheetName val="Phuong An 2 "/>
      <sheetName val="BHXH T02.2022"/>
      <sheetName val="PHEP NAM 2022"/>
      <sheetName val="CHAMCONG"/>
      <sheetName val="DATA"/>
      <sheetName val="BOITHUONG HD"/>
      <sheetName val="TONGHOP"/>
      <sheetName val="CK"/>
      <sheetName val="TM "/>
      <sheetName val="PLuong"/>
      <sheetName val="TAM UNG"/>
      <sheetName val="CK TAM UNG"/>
      <sheetName val="TM TAM UNG"/>
      <sheetName val="CHAMCONG FREELAND"/>
      <sheetName val="TONGHOP FREELAND"/>
      <sheetName val="TM  FREELAND"/>
      <sheetName val="TM  BGD"/>
      <sheetName val="TAM UNG FREELAND"/>
      <sheetName val="NPT"/>
      <sheetName val="TM TAM UNG FREELAND"/>
      <sheetName val="PLuongFREELAND"/>
      <sheetName val="PHAN PHOI KPI"/>
      <sheetName val="KPI"/>
      <sheetName val="taikhoanNH"/>
    </sheetNames>
    <sheetDataSet>
      <sheetData sheetId="0"/>
      <sheetData sheetId="1"/>
      <sheetData sheetId="2"/>
      <sheetData sheetId="3"/>
      <sheetData sheetId="4">
        <row r="9">
          <cell r="D9" t="str">
            <v>A001</v>
          </cell>
          <cell r="E9" t="str">
            <v>Tống Viết Cường</v>
          </cell>
          <cell r="F9" t="str">
            <v>Giám Đốc</v>
          </cell>
          <cell r="G9">
            <v>37987</v>
          </cell>
          <cell r="H9">
            <v>38047</v>
          </cell>
          <cell r="I9">
            <v>18.268493150684932</v>
          </cell>
          <cell r="J9">
            <v>3.6536986301369865</v>
          </cell>
          <cell r="K9">
            <v>3</v>
          </cell>
          <cell r="M9">
            <v>15</v>
          </cell>
          <cell r="N9">
            <v>30</v>
          </cell>
          <cell r="O9">
            <v>6</v>
          </cell>
          <cell r="P9">
            <v>36</v>
          </cell>
          <cell r="Q9">
            <v>0</v>
          </cell>
          <cell r="R9">
            <v>1</v>
          </cell>
          <cell r="AC9">
            <v>1</v>
          </cell>
          <cell r="AD9">
            <v>0</v>
          </cell>
          <cell r="AE9">
            <v>29</v>
          </cell>
          <cell r="AF9">
            <v>6</v>
          </cell>
          <cell r="AG9">
            <v>35</v>
          </cell>
          <cell r="AI9">
            <v>35</v>
          </cell>
          <cell r="AJ9" t="str">
            <v>07/2022</v>
          </cell>
          <cell r="AL9">
            <v>1</v>
          </cell>
          <cell r="AM9">
            <v>73780</v>
          </cell>
          <cell r="AO9">
            <v>44773</v>
          </cell>
        </row>
        <row r="10">
          <cell r="D10" t="str">
            <v>A003</v>
          </cell>
          <cell r="E10" t="str">
            <v>Tống Phước Tiến</v>
          </cell>
          <cell r="F10" t="str">
            <v>Trưởng Phòng Mua Hàng</v>
          </cell>
          <cell r="G10">
            <v>37987</v>
          </cell>
          <cell r="H10">
            <v>38047</v>
          </cell>
          <cell r="I10">
            <v>18.268493150684932</v>
          </cell>
          <cell r="J10">
            <v>3.6536986301369865</v>
          </cell>
          <cell r="K10">
            <v>3</v>
          </cell>
          <cell r="M10">
            <v>15</v>
          </cell>
          <cell r="N10">
            <v>30</v>
          </cell>
          <cell r="O10">
            <v>6</v>
          </cell>
          <cell r="P10">
            <v>36</v>
          </cell>
          <cell r="Q10">
            <v>0</v>
          </cell>
          <cell r="R10">
            <v>1</v>
          </cell>
          <cell r="AC10">
            <v>1</v>
          </cell>
          <cell r="AD10">
            <v>0</v>
          </cell>
          <cell r="AE10">
            <v>29</v>
          </cell>
          <cell r="AF10">
            <v>6</v>
          </cell>
          <cell r="AG10">
            <v>35</v>
          </cell>
          <cell r="AI10">
            <v>35</v>
          </cell>
          <cell r="AJ10" t="str">
            <v>07/2022</v>
          </cell>
          <cell r="AL10">
            <v>1</v>
          </cell>
          <cell r="AM10">
            <v>73780</v>
          </cell>
          <cell r="AO10">
            <v>44773</v>
          </cell>
        </row>
        <row r="11">
          <cell r="D11" t="str">
            <v>A007</v>
          </cell>
          <cell r="E11" t="str">
            <v>Đào Thanh Điền</v>
          </cell>
          <cell r="F11" t="str">
            <v>Trưởng Chuyền Xi Mạ</v>
          </cell>
          <cell r="G11">
            <v>38384</v>
          </cell>
          <cell r="H11">
            <v>38443</v>
          </cell>
          <cell r="I11">
            <v>17.18082191780822</v>
          </cell>
          <cell r="J11">
            <v>3.436164383561644</v>
          </cell>
          <cell r="K11">
            <v>3</v>
          </cell>
          <cell r="L11">
            <v>0</v>
          </cell>
          <cell r="M11">
            <v>15</v>
          </cell>
          <cell r="N11">
            <v>29</v>
          </cell>
          <cell r="O11">
            <v>6</v>
          </cell>
          <cell r="P11">
            <v>35</v>
          </cell>
          <cell r="Q11">
            <v>0</v>
          </cell>
          <cell r="R11">
            <v>0</v>
          </cell>
          <cell r="AC11">
            <v>0</v>
          </cell>
          <cell r="AD11">
            <v>0</v>
          </cell>
          <cell r="AE11">
            <v>29</v>
          </cell>
          <cell r="AF11">
            <v>6</v>
          </cell>
          <cell r="AG11">
            <v>35</v>
          </cell>
          <cell r="AI11">
            <v>35</v>
          </cell>
          <cell r="AJ11" t="str">
            <v>07/2022</v>
          </cell>
          <cell r="AL11">
            <v>0</v>
          </cell>
          <cell r="AM11">
            <v>73780</v>
          </cell>
          <cell r="AO11">
            <v>44773</v>
          </cell>
        </row>
        <row r="12">
          <cell r="D12" t="str">
            <v>A015</v>
          </cell>
          <cell r="E12" t="str">
            <v>Nguyễn Văn Năm</v>
          </cell>
          <cell r="F12" t="str">
            <v>Phụ Kỹ Thuật</v>
          </cell>
          <cell r="G12">
            <v>38446</v>
          </cell>
          <cell r="H12">
            <v>38507</v>
          </cell>
          <cell r="I12">
            <v>17.010958904109589</v>
          </cell>
          <cell r="J12">
            <v>3.402191780821918</v>
          </cell>
          <cell r="K12">
            <v>3</v>
          </cell>
          <cell r="L12">
            <v>2</v>
          </cell>
          <cell r="M12">
            <v>17</v>
          </cell>
          <cell r="N12">
            <v>17</v>
          </cell>
          <cell r="O12">
            <v>8</v>
          </cell>
          <cell r="P12">
            <v>25</v>
          </cell>
          <cell r="Q12">
            <v>1</v>
          </cell>
          <cell r="R12">
            <v>2</v>
          </cell>
          <cell r="AC12">
            <v>3</v>
          </cell>
          <cell r="AD12">
            <v>0</v>
          </cell>
          <cell r="AE12">
            <v>14</v>
          </cell>
          <cell r="AF12">
            <v>8</v>
          </cell>
          <cell r="AG12">
            <v>22</v>
          </cell>
          <cell r="AI12">
            <v>22</v>
          </cell>
          <cell r="AJ12" t="str">
            <v>07/2022</v>
          </cell>
          <cell r="AL12">
            <v>3</v>
          </cell>
          <cell r="AM12">
            <v>73780</v>
          </cell>
          <cell r="AO12">
            <v>44773</v>
          </cell>
        </row>
        <row r="13">
          <cell r="D13" t="str">
            <v>A021</v>
          </cell>
          <cell r="E13" t="str">
            <v>Cao Thị Kim Thu</v>
          </cell>
          <cell r="F13" t="str">
            <v>Nhóm trưởng phôi Ép</v>
          </cell>
          <cell r="G13">
            <v>38811</v>
          </cell>
          <cell r="H13">
            <v>38872</v>
          </cell>
          <cell r="I13">
            <v>16.010958904109589</v>
          </cell>
          <cell r="J13">
            <v>3.2021917808219178</v>
          </cell>
          <cell r="K13">
            <v>3</v>
          </cell>
          <cell r="M13">
            <v>15</v>
          </cell>
          <cell r="N13">
            <v>26</v>
          </cell>
          <cell r="O13">
            <v>6</v>
          </cell>
          <cell r="P13">
            <v>32</v>
          </cell>
          <cell r="Q13">
            <v>3</v>
          </cell>
          <cell r="R13">
            <v>4</v>
          </cell>
          <cell r="AC13">
            <v>7</v>
          </cell>
          <cell r="AD13">
            <v>0</v>
          </cell>
          <cell r="AE13">
            <v>19</v>
          </cell>
          <cell r="AF13">
            <v>6</v>
          </cell>
          <cell r="AG13">
            <v>25</v>
          </cell>
          <cell r="AI13">
            <v>25</v>
          </cell>
          <cell r="AJ13" t="str">
            <v>07/2022</v>
          </cell>
          <cell r="AL13">
            <v>7</v>
          </cell>
          <cell r="AM13">
            <v>73780</v>
          </cell>
          <cell r="AO13">
            <v>44773</v>
          </cell>
        </row>
        <row r="14">
          <cell r="D14" t="str">
            <v>A023</v>
          </cell>
          <cell r="E14" t="str">
            <v>Nguyễn Văn Mừng</v>
          </cell>
          <cell r="F14" t="str">
            <v>Tổ Trưởng Gắn Phôi</v>
          </cell>
          <cell r="G14">
            <v>38930</v>
          </cell>
          <cell r="H14">
            <v>38991</v>
          </cell>
          <cell r="I14">
            <v>15.684931506849315</v>
          </cell>
          <cell r="J14">
            <v>3.1369863013698631</v>
          </cell>
          <cell r="K14">
            <v>3</v>
          </cell>
          <cell r="M14">
            <v>15</v>
          </cell>
          <cell r="N14">
            <v>2</v>
          </cell>
          <cell r="O14">
            <v>6</v>
          </cell>
          <cell r="P14">
            <v>8</v>
          </cell>
          <cell r="Q14">
            <v>1</v>
          </cell>
          <cell r="R14">
            <v>1</v>
          </cell>
          <cell r="AC14">
            <v>2</v>
          </cell>
          <cell r="AD14">
            <v>0</v>
          </cell>
          <cell r="AE14">
            <v>0</v>
          </cell>
          <cell r="AF14">
            <v>6</v>
          </cell>
          <cell r="AG14">
            <v>6</v>
          </cell>
          <cell r="AI14">
            <v>6</v>
          </cell>
          <cell r="AJ14" t="str">
            <v>07/2022</v>
          </cell>
          <cell r="AL14">
            <v>2</v>
          </cell>
          <cell r="AM14">
            <v>73780</v>
          </cell>
          <cell r="AO14">
            <v>44773</v>
          </cell>
        </row>
        <row r="15">
          <cell r="D15" t="str">
            <v>A027</v>
          </cell>
          <cell r="E15" t="str">
            <v>Đỗ Tấn Lạnh</v>
          </cell>
          <cell r="F15" t="str">
            <v>Phụ Kỹ Thuật</v>
          </cell>
          <cell r="G15">
            <v>39265</v>
          </cell>
          <cell r="H15">
            <v>39327</v>
          </cell>
          <cell r="I15">
            <v>14.767123287671232</v>
          </cell>
          <cell r="J15">
            <v>2.9534246575342467</v>
          </cell>
          <cell r="K15">
            <v>2</v>
          </cell>
          <cell r="M15">
            <v>14</v>
          </cell>
          <cell r="N15">
            <v>10.5</v>
          </cell>
          <cell r="O15">
            <v>5</v>
          </cell>
          <cell r="P15">
            <v>15.5</v>
          </cell>
          <cell r="Q15">
            <v>0</v>
          </cell>
          <cell r="R15">
            <v>0</v>
          </cell>
          <cell r="AC15">
            <v>0</v>
          </cell>
          <cell r="AD15">
            <v>0</v>
          </cell>
          <cell r="AE15">
            <v>10.5</v>
          </cell>
          <cell r="AF15">
            <v>5</v>
          </cell>
          <cell r="AG15">
            <v>15.5</v>
          </cell>
          <cell r="AI15">
            <v>15.5</v>
          </cell>
          <cell r="AJ15" t="str">
            <v>07/2022</v>
          </cell>
          <cell r="AL15">
            <v>0</v>
          </cell>
          <cell r="AM15">
            <v>73780</v>
          </cell>
          <cell r="AO15">
            <v>44773</v>
          </cell>
        </row>
        <row r="16">
          <cell r="D16" t="str">
            <v>A028</v>
          </cell>
          <cell r="E16" t="str">
            <v>Nguyễn Trung Lập</v>
          </cell>
          <cell r="F16" t="str">
            <v>Công Nhân Gỡ Hàng</v>
          </cell>
          <cell r="G16">
            <v>39272</v>
          </cell>
          <cell r="H16">
            <v>39334</v>
          </cell>
          <cell r="I16">
            <v>14.747945205479452</v>
          </cell>
          <cell r="J16">
            <v>2.9495890410958903</v>
          </cell>
          <cell r="K16">
            <v>2</v>
          </cell>
          <cell r="M16">
            <v>14</v>
          </cell>
          <cell r="N16">
            <v>8</v>
          </cell>
          <cell r="O16">
            <v>5</v>
          </cell>
          <cell r="P16">
            <v>13</v>
          </cell>
          <cell r="Q16">
            <v>1</v>
          </cell>
          <cell r="R16">
            <v>1</v>
          </cell>
          <cell r="AC16">
            <v>2</v>
          </cell>
          <cell r="AD16">
            <v>0</v>
          </cell>
          <cell r="AE16">
            <v>6</v>
          </cell>
          <cell r="AF16">
            <v>5</v>
          </cell>
          <cell r="AG16">
            <v>11</v>
          </cell>
          <cell r="AI16">
            <v>11</v>
          </cell>
          <cell r="AJ16" t="str">
            <v>07/2022</v>
          </cell>
          <cell r="AL16">
            <v>2</v>
          </cell>
          <cell r="AM16">
            <v>73780</v>
          </cell>
          <cell r="AO16">
            <v>44773</v>
          </cell>
        </row>
        <row r="17">
          <cell r="D17" t="str">
            <v>A030</v>
          </cell>
          <cell r="E17" t="str">
            <v>Phạm Tấn Minh</v>
          </cell>
          <cell r="F17" t="str">
            <v>Tổ trưởng Line II.2</v>
          </cell>
          <cell r="G17">
            <v>39360</v>
          </cell>
          <cell r="H17">
            <v>39421</v>
          </cell>
          <cell r="I17">
            <v>14.506849315068493</v>
          </cell>
          <cell r="J17">
            <v>2.9013698630136986</v>
          </cell>
          <cell r="K17">
            <v>2</v>
          </cell>
          <cell r="L17">
            <v>2</v>
          </cell>
          <cell r="M17">
            <v>16</v>
          </cell>
          <cell r="N17">
            <v>10.5</v>
          </cell>
          <cell r="O17">
            <v>7</v>
          </cell>
          <cell r="P17">
            <v>17.5</v>
          </cell>
          <cell r="Q17">
            <v>0</v>
          </cell>
          <cell r="R17">
            <v>1</v>
          </cell>
          <cell r="AC17">
            <v>1</v>
          </cell>
          <cell r="AD17">
            <v>0</v>
          </cell>
          <cell r="AE17">
            <v>9.5</v>
          </cell>
          <cell r="AF17">
            <v>7</v>
          </cell>
          <cell r="AG17">
            <v>16.5</v>
          </cell>
          <cell r="AI17">
            <v>16.5</v>
          </cell>
          <cell r="AJ17" t="str">
            <v>07/2022</v>
          </cell>
          <cell r="AL17">
            <v>1</v>
          </cell>
          <cell r="AM17">
            <v>73780</v>
          </cell>
          <cell r="AO17">
            <v>44773</v>
          </cell>
        </row>
        <row r="18">
          <cell r="D18" t="str">
            <v>A032</v>
          </cell>
          <cell r="E18" t="str">
            <v>Lý Tuệ Vân</v>
          </cell>
          <cell r="F18" t="str">
            <v>Kế Toán Ngân Hàng (Vay + Bán Hàng + Thuế Vat Đầu Ra)</v>
          </cell>
          <cell r="G18">
            <v>39508</v>
          </cell>
          <cell r="H18">
            <v>39569</v>
          </cell>
          <cell r="I18">
            <v>14.101369863013698</v>
          </cell>
          <cell r="J18">
            <v>2.8202739726027395</v>
          </cell>
          <cell r="K18">
            <v>2</v>
          </cell>
          <cell r="M18">
            <v>14</v>
          </cell>
          <cell r="N18">
            <v>24</v>
          </cell>
          <cell r="O18">
            <v>5</v>
          </cell>
          <cell r="P18">
            <v>29</v>
          </cell>
          <cell r="Q18">
            <v>0</v>
          </cell>
          <cell r="R18">
            <v>1</v>
          </cell>
          <cell r="AC18">
            <v>1</v>
          </cell>
          <cell r="AD18">
            <v>0</v>
          </cell>
          <cell r="AE18">
            <v>23</v>
          </cell>
          <cell r="AF18">
            <v>5</v>
          </cell>
          <cell r="AG18">
            <v>28</v>
          </cell>
          <cell r="AI18">
            <v>28</v>
          </cell>
          <cell r="AJ18" t="str">
            <v>07/2022</v>
          </cell>
          <cell r="AL18">
            <v>1</v>
          </cell>
          <cell r="AM18">
            <v>73780</v>
          </cell>
          <cell r="AO18">
            <v>44773</v>
          </cell>
        </row>
        <row r="19">
          <cell r="D19" t="str">
            <v>A033</v>
          </cell>
          <cell r="E19" t="str">
            <v>Hà Công Hoàng Minh</v>
          </cell>
          <cell r="F19" t="str">
            <v>Công Nhân Gắn Phôi</v>
          </cell>
          <cell r="G19">
            <v>39520</v>
          </cell>
          <cell r="H19">
            <v>39581</v>
          </cell>
          <cell r="I19">
            <v>14.068493150684931</v>
          </cell>
          <cell r="J19">
            <v>2.8136986301369862</v>
          </cell>
          <cell r="K19">
            <v>2</v>
          </cell>
          <cell r="M19">
            <v>14</v>
          </cell>
          <cell r="N19">
            <v>2.5</v>
          </cell>
          <cell r="O19">
            <v>5</v>
          </cell>
          <cell r="P19">
            <v>7.5</v>
          </cell>
          <cell r="Q19">
            <v>0</v>
          </cell>
          <cell r="R19">
            <v>1</v>
          </cell>
          <cell r="AC19">
            <v>1</v>
          </cell>
          <cell r="AD19">
            <v>0</v>
          </cell>
          <cell r="AE19">
            <v>1.5</v>
          </cell>
          <cell r="AF19">
            <v>5</v>
          </cell>
          <cell r="AG19">
            <v>6.5</v>
          </cell>
          <cell r="AI19">
            <v>6.5</v>
          </cell>
          <cell r="AJ19" t="str">
            <v>07/2022</v>
          </cell>
          <cell r="AL19">
            <v>1</v>
          </cell>
          <cell r="AM19">
            <v>73780</v>
          </cell>
          <cell r="AO19">
            <v>44773</v>
          </cell>
        </row>
        <row r="20">
          <cell r="D20" t="str">
            <v>A042</v>
          </cell>
          <cell r="E20" t="str">
            <v>Phạm Hoàng Khanh</v>
          </cell>
          <cell r="F20" t="str">
            <v>Trưởng Phòng R&amp;D</v>
          </cell>
          <cell r="G20">
            <v>39867</v>
          </cell>
          <cell r="H20">
            <v>39926</v>
          </cell>
          <cell r="I20">
            <v>13.117808219178082</v>
          </cell>
          <cell r="J20">
            <v>2.6235616438356164</v>
          </cell>
          <cell r="K20">
            <v>2</v>
          </cell>
          <cell r="M20">
            <v>14</v>
          </cell>
          <cell r="N20">
            <v>15</v>
          </cell>
          <cell r="O20">
            <v>5</v>
          </cell>
          <cell r="P20">
            <v>20</v>
          </cell>
          <cell r="Q20">
            <v>1</v>
          </cell>
          <cell r="R20">
            <v>1.5</v>
          </cell>
          <cell r="AC20">
            <v>2.5</v>
          </cell>
          <cell r="AD20">
            <v>0</v>
          </cell>
          <cell r="AE20">
            <v>12.5</v>
          </cell>
          <cell r="AF20">
            <v>5</v>
          </cell>
          <cell r="AG20">
            <v>17.5</v>
          </cell>
          <cell r="AI20">
            <v>17.5</v>
          </cell>
          <cell r="AJ20" t="str">
            <v>07/2022</v>
          </cell>
          <cell r="AL20">
            <v>2.5</v>
          </cell>
          <cell r="AM20">
            <v>73780</v>
          </cell>
          <cell r="AO20">
            <v>44773</v>
          </cell>
        </row>
        <row r="21">
          <cell r="D21" t="str">
            <v>A046</v>
          </cell>
          <cell r="E21" t="str">
            <v>Lê Văn Hà</v>
          </cell>
          <cell r="F21" t="str">
            <v>Phụ Kỹ Thuật</v>
          </cell>
          <cell r="G21">
            <v>39910</v>
          </cell>
          <cell r="H21">
            <v>39971</v>
          </cell>
          <cell r="I21">
            <v>13</v>
          </cell>
          <cell r="J21">
            <v>2.6</v>
          </cell>
          <cell r="K21">
            <v>2</v>
          </cell>
          <cell r="L21">
            <v>2</v>
          </cell>
          <cell r="M21">
            <v>16</v>
          </cell>
          <cell r="N21">
            <v>1.5</v>
          </cell>
          <cell r="O21">
            <v>7</v>
          </cell>
          <cell r="P21">
            <v>8.5</v>
          </cell>
          <cell r="Q21">
            <v>3</v>
          </cell>
          <cell r="R21">
            <v>4</v>
          </cell>
          <cell r="AC21">
            <v>7</v>
          </cell>
          <cell r="AD21">
            <v>0</v>
          </cell>
          <cell r="AE21">
            <v>0</v>
          </cell>
          <cell r="AF21">
            <v>1.5</v>
          </cell>
          <cell r="AG21">
            <v>1.5</v>
          </cell>
          <cell r="AI21">
            <v>1.5</v>
          </cell>
          <cell r="AJ21" t="str">
            <v>07/2022</v>
          </cell>
          <cell r="AL21">
            <v>7</v>
          </cell>
          <cell r="AM21">
            <v>73780</v>
          </cell>
          <cell r="AO21">
            <v>44773</v>
          </cell>
        </row>
        <row r="22">
          <cell r="D22" t="str">
            <v>A049</v>
          </cell>
          <cell r="E22" t="str">
            <v>Phạm Tấn Việt</v>
          </cell>
          <cell r="F22" t="str">
            <v>Công Nhân Lau Niken Hóa</v>
          </cell>
          <cell r="G22">
            <v>39916</v>
          </cell>
          <cell r="H22">
            <v>39977</v>
          </cell>
          <cell r="I22">
            <v>12.983561643835616</v>
          </cell>
          <cell r="J22">
            <v>2.596712328767123</v>
          </cell>
          <cell r="K22">
            <v>2</v>
          </cell>
          <cell r="M22">
            <v>14</v>
          </cell>
          <cell r="N22">
            <v>1</v>
          </cell>
          <cell r="O22">
            <v>5</v>
          </cell>
          <cell r="P22">
            <v>6</v>
          </cell>
          <cell r="Q22">
            <v>3</v>
          </cell>
          <cell r="R22">
            <v>2</v>
          </cell>
          <cell r="AC22">
            <v>5</v>
          </cell>
          <cell r="AD22">
            <v>0</v>
          </cell>
          <cell r="AE22">
            <v>0</v>
          </cell>
          <cell r="AF22">
            <v>1</v>
          </cell>
          <cell r="AG22">
            <v>1</v>
          </cell>
          <cell r="AI22">
            <v>1</v>
          </cell>
          <cell r="AJ22" t="str">
            <v>07/2022</v>
          </cell>
          <cell r="AL22">
            <v>5</v>
          </cell>
          <cell r="AM22">
            <v>73780</v>
          </cell>
          <cell r="AO22">
            <v>44773</v>
          </cell>
        </row>
        <row r="23">
          <cell r="D23" t="str">
            <v>A055</v>
          </cell>
          <cell r="E23" t="str">
            <v>Nguyễn Thị Dung Em</v>
          </cell>
          <cell r="F23" t="str">
            <v>Công Nhân Masking</v>
          </cell>
          <cell r="G23">
            <v>39951</v>
          </cell>
          <cell r="H23">
            <v>40012</v>
          </cell>
          <cell r="I23">
            <v>12.887671232876713</v>
          </cell>
          <cell r="J23">
            <v>2.5775342465753424</v>
          </cell>
          <cell r="K23">
            <v>2</v>
          </cell>
          <cell r="M23">
            <v>14</v>
          </cell>
          <cell r="N23">
            <v>9.5</v>
          </cell>
          <cell r="O23">
            <v>5</v>
          </cell>
          <cell r="P23">
            <v>14.5</v>
          </cell>
          <cell r="Q23">
            <v>1</v>
          </cell>
          <cell r="R23">
            <v>1</v>
          </cell>
          <cell r="AC23">
            <v>2</v>
          </cell>
          <cell r="AD23">
            <v>0</v>
          </cell>
          <cell r="AE23">
            <v>7.5</v>
          </cell>
          <cell r="AF23">
            <v>5</v>
          </cell>
          <cell r="AG23">
            <v>12.5</v>
          </cell>
          <cell r="AI23">
            <v>12.5</v>
          </cell>
          <cell r="AJ23" t="str">
            <v>07/2022</v>
          </cell>
          <cell r="AL23">
            <v>2</v>
          </cell>
          <cell r="AM23">
            <v>73780</v>
          </cell>
          <cell r="AO23">
            <v>44773</v>
          </cell>
        </row>
        <row r="24">
          <cell r="D24" t="str">
            <v>A059</v>
          </cell>
          <cell r="E24" t="str">
            <v>Ngô Nhật Thanh</v>
          </cell>
          <cell r="F24" t="str">
            <v>Phụ Kỹ Thuật</v>
          </cell>
          <cell r="G24">
            <v>39968</v>
          </cell>
          <cell r="H24">
            <v>40029</v>
          </cell>
          <cell r="I24">
            <v>12.841095890410958</v>
          </cell>
          <cell r="J24">
            <v>2.5682191780821917</v>
          </cell>
          <cell r="K24">
            <v>2</v>
          </cell>
          <cell r="L24">
            <v>2</v>
          </cell>
          <cell r="M24">
            <v>16</v>
          </cell>
          <cell r="N24">
            <v>13</v>
          </cell>
          <cell r="O24">
            <v>7</v>
          </cell>
          <cell r="P24">
            <v>20</v>
          </cell>
          <cell r="Q24">
            <v>2</v>
          </cell>
          <cell r="R24">
            <v>1</v>
          </cell>
          <cell r="AC24">
            <v>3</v>
          </cell>
          <cell r="AD24">
            <v>0</v>
          </cell>
          <cell r="AE24">
            <v>10</v>
          </cell>
          <cell r="AF24">
            <v>7</v>
          </cell>
          <cell r="AG24">
            <v>17</v>
          </cell>
          <cell r="AI24">
            <v>17</v>
          </cell>
          <cell r="AJ24" t="str">
            <v>07/2022</v>
          </cell>
          <cell r="AL24">
            <v>3</v>
          </cell>
          <cell r="AM24">
            <v>73780</v>
          </cell>
          <cell r="AO24">
            <v>44773</v>
          </cell>
        </row>
        <row r="25">
          <cell r="D25" t="str">
            <v>A061</v>
          </cell>
          <cell r="E25" t="str">
            <v>Đỗ Thị Thanh Thảo</v>
          </cell>
          <cell r="F25" t="str">
            <v>Công Nhân Qc Xưởng 2</v>
          </cell>
          <cell r="G25">
            <v>39969</v>
          </cell>
          <cell r="H25">
            <v>40030</v>
          </cell>
          <cell r="I25">
            <v>12.838356164383562</v>
          </cell>
          <cell r="J25">
            <v>2.5676712328767124</v>
          </cell>
          <cell r="K25">
            <v>2</v>
          </cell>
          <cell r="M25">
            <v>14</v>
          </cell>
          <cell r="N25">
            <v>10.5</v>
          </cell>
          <cell r="O25">
            <v>5</v>
          </cell>
          <cell r="P25">
            <v>15.5</v>
          </cell>
          <cell r="Q25">
            <v>1</v>
          </cell>
          <cell r="R25">
            <v>2</v>
          </cell>
          <cell r="AC25">
            <v>3</v>
          </cell>
          <cell r="AD25">
            <v>0</v>
          </cell>
          <cell r="AE25">
            <v>7.5</v>
          </cell>
          <cell r="AF25">
            <v>5</v>
          </cell>
          <cell r="AG25">
            <v>12.5</v>
          </cell>
          <cell r="AI25">
            <v>12.5</v>
          </cell>
          <cell r="AJ25" t="str">
            <v>07/2022</v>
          </cell>
          <cell r="AL25">
            <v>3</v>
          </cell>
          <cell r="AM25">
            <v>73780</v>
          </cell>
          <cell r="AO25">
            <v>44773</v>
          </cell>
        </row>
        <row r="26">
          <cell r="D26" t="str">
            <v>A063</v>
          </cell>
          <cell r="E26" t="str">
            <v>Nguyễn Thị Liễu</v>
          </cell>
          <cell r="F26" t="str">
            <v>Công Nhân Pqc Ép Nhựa</v>
          </cell>
          <cell r="G26">
            <v>39998</v>
          </cell>
          <cell r="H26">
            <v>40060</v>
          </cell>
          <cell r="I26">
            <v>12.758904109589041</v>
          </cell>
          <cell r="J26">
            <v>2.5517808219178084</v>
          </cell>
          <cell r="K26">
            <v>2</v>
          </cell>
          <cell r="M26">
            <v>14</v>
          </cell>
          <cell r="N26">
            <v>0</v>
          </cell>
          <cell r="O26">
            <v>4</v>
          </cell>
          <cell r="P26">
            <v>4</v>
          </cell>
          <cell r="Q26">
            <v>0</v>
          </cell>
          <cell r="R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4</v>
          </cell>
          <cell r="AG26">
            <v>4</v>
          </cell>
          <cell r="AI26">
            <v>4</v>
          </cell>
          <cell r="AJ26" t="str">
            <v>07/2022</v>
          </cell>
          <cell r="AL26">
            <v>0</v>
          </cell>
          <cell r="AM26">
            <v>44553</v>
          </cell>
          <cell r="AO26">
            <v>44773</v>
          </cell>
        </row>
        <row r="27">
          <cell r="D27" t="str">
            <v>A068</v>
          </cell>
          <cell r="E27" t="str">
            <v>Nguyễn Văn Phúc</v>
          </cell>
          <cell r="F27" t="str">
            <v>Tổ Trưởng Gia Công</v>
          </cell>
          <cell r="G27">
            <v>40063</v>
          </cell>
          <cell r="H27">
            <v>40124</v>
          </cell>
          <cell r="I27">
            <v>12.580821917808219</v>
          </cell>
          <cell r="J27">
            <v>2.5161643835616436</v>
          </cell>
          <cell r="K27">
            <v>2</v>
          </cell>
          <cell r="M27">
            <v>14</v>
          </cell>
          <cell r="N27">
            <v>4</v>
          </cell>
          <cell r="O27">
            <v>5</v>
          </cell>
          <cell r="P27">
            <v>9</v>
          </cell>
          <cell r="Q27">
            <v>1</v>
          </cell>
          <cell r="R27">
            <v>1</v>
          </cell>
          <cell r="AC27">
            <v>2</v>
          </cell>
          <cell r="AD27">
            <v>0</v>
          </cell>
          <cell r="AE27">
            <v>2</v>
          </cell>
          <cell r="AF27">
            <v>5</v>
          </cell>
          <cell r="AG27">
            <v>7</v>
          </cell>
          <cell r="AI27">
            <v>7</v>
          </cell>
          <cell r="AJ27" t="str">
            <v>07/2022</v>
          </cell>
          <cell r="AL27">
            <v>2</v>
          </cell>
          <cell r="AM27">
            <v>73780</v>
          </cell>
          <cell r="AO27">
            <v>44773</v>
          </cell>
        </row>
        <row r="28">
          <cell r="D28" t="str">
            <v>A080</v>
          </cell>
          <cell r="E28" t="str">
            <v>Trần Minh Thuận</v>
          </cell>
          <cell r="F28" t="str">
            <v>Tổ Trưởng Xử Lý Phôi Nhựa</v>
          </cell>
          <cell r="G28">
            <v>40268</v>
          </cell>
          <cell r="H28">
            <v>40329</v>
          </cell>
          <cell r="I28">
            <v>12.019178082191781</v>
          </cell>
          <cell r="J28">
            <v>2.4038356164383563</v>
          </cell>
          <cell r="K28">
            <v>2</v>
          </cell>
          <cell r="M28">
            <v>14</v>
          </cell>
          <cell r="N28">
            <v>13.5</v>
          </cell>
          <cell r="O28">
            <v>5</v>
          </cell>
          <cell r="P28">
            <v>18.5</v>
          </cell>
          <cell r="Q28">
            <v>0</v>
          </cell>
          <cell r="R28">
            <v>1</v>
          </cell>
          <cell r="AC28">
            <v>1</v>
          </cell>
          <cell r="AD28">
            <v>0</v>
          </cell>
          <cell r="AE28">
            <v>12.5</v>
          </cell>
          <cell r="AF28">
            <v>5</v>
          </cell>
          <cell r="AG28">
            <v>17.5</v>
          </cell>
          <cell r="AI28">
            <v>17.5</v>
          </cell>
          <cell r="AJ28" t="str">
            <v>07/2022</v>
          </cell>
          <cell r="AL28">
            <v>1</v>
          </cell>
          <cell r="AM28">
            <v>73780</v>
          </cell>
          <cell r="AO28">
            <v>44773</v>
          </cell>
        </row>
        <row r="29">
          <cell r="D29" t="str">
            <v>A084</v>
          </cell>
          <cell r="E29" t="str">
            <v>Trần Kim Thoa</v>
          </cell>
          <cell r="F29" t="str">
            <v>Công Nhân Xử Lý Phôi Nhựa</v>
          </cell>
          <cell r="G29">
            <v>40288</v>
          </cell>
          <cell r="H29">
            <v>40349</v>
          </cell>
          <cell r="I29">
            <v>11.964383561643835</v>
          </cell>
          <cell r="J29">
            <v>2.3928767123287669</v>
          </cell>
          <cell r="K29">
            <v>2</v>
          </cell>
          <cell r="M29">
            <v>14</v>
          </cell>
          <cell r="N29">
            <v>16.5</v>
          </cell>
          <cell r="O29">
            <v>5</v>
          </cell>
          <cell r="P29">
            <v>21.5</v>
          </cell>
          <cell r="Q29">
            <v>1</v>
          </cell>
          <cell r="R29">
            <v>1</v>
          </cell>
          <cell r="AC29">
            <v>2</v>
          </cell>
          <cell r="AD29">
            <v>0</v>
          </cell>
          <cell r="AE29">
            <v>14.5</v>
          </cell>
          <cell r="AF29">
            <v>5</v>
          </cell>
          <cell r="AG29">
            <v>19.5</v>
          </cell>
          <cell r="AI29">
            <v>19.5</v>
          </cell>
          <cell r="AJ29" t="str">
            <v>07/2022</v>
          </cell>
          <cell r="AL29">
            <v>2</v>
          </cell>
          <cell r="AM29">
            <v>73780</v>
          </cell>
          <cell r="AO29">
            <v>44773</v>
          </cell>
        </row>
        <row r="30">
          <cell r="D30" t="str">
            <v>A086</v>
          </cell>
          <cell r="E30" t="str">
            <v>Nguyễn Tấn Hưng</v>
          </cell>
          <cell r="F30" t="str">
            <v>Nhân Viên Gia Công</v>
          </cell>
          <cell r="G30">
            <v>40294</v>
          </cell>
          <cell r="H30">
            <v>40355</v>
          </cell>
          <cell r="I30">
            <v>11.947945205479453</v>
          </cell>
          <cell r="J30">
            <v>2.3895890410958907</v>
          </cell>
          <cell r="K30">
            <v>2</v>
          </cell>
          <cell r="M30">
            <v>14</v>
          </cell>
          <cell r="N30">
            <v>7.5</v>
          </cell>
          <cell r="O30">
            <v>5</v>
          </cell>
          <cell r="P30">
            <v>12.5</v>
          </cell>
          <cell r="Q30">
            <v>1</v>
          </cell>
          <cell r="R30">
            <v>0.5</v>
          </cell>
          <cell r="AC30">
            <v>1.5</v>
          </cell>
          <cell r="AD30">
            <v>0</v>
          </cell>
          <cell r="AE30">
            <v>6</v>
          </cell>
          <cell r="AF30">
            <v>5</v>
          </cell>
          <cell r="AG30">
            <v>11</v>
          </cell>
          <cell r="AI30">
            <v>11</v>
          </cell>
          <cell r="AJ30" t="str">
            <v>07/2022</v>
          </cell>
          <cell r="AL30">
            <v>1.5</v>
          </cell>
          <cell r="AM30">
            <v>73780</v>
          </cell>
          <cell r="AO30">
            <v>44773</v>
          </cell>
        </row>
        <row r="31">
          <cell r="D31" t="str">
            <v>A087</v>
          </cell>
          <cell r="E31" t="str">
            <v>Đoàn Văn Cường</v>
          </cell>
          <cell r="F31" t="str">
            <v>Tổ Trưởng Gá</v>
          </cell>
          <cell r="G31">
            <v>40294</v>
          </cell>
          <cell r="H31">
            <v>40355</v>
          </cell>
          <cell r="I31">
            <v>11.947945205479453</v>
          </cell>
          <cell r="J31">
            <v>2.3895890410958907</v>
          </cell>
          <cell r="K31">
            <v>2</v>
          </cell>
          <cell r="L31">
            <v>2</v>
          </cell>
          <cell r="M31">
            <v>16</v>
          </cell>
          <cell r="N31">
            <v>17</v>
          </cell>
          <cell r="O31">
            <v>7</v>
          </cell>
          <cell r="P31">
            <v>24</v>
          </cell>
          <cell r="Q31">
            <v>0</v>
          </cell>
          <cell r="R31">
            <v>1</v>
          </cell>
          <cell r="AC31">
            <v>1</v>
          </cell>
          <cell r="AD31">
            <v>0</v>
          </cell>
          <cell r="AE31">
            <v>16</v>
          </cell>
          <cell r="AF31">
            <v>7</v>
          </cell>
          <cell r="AG31">
            <v>23</v>
          </cell>
          <cell r="AI31">
            <v>23</v>
          </cell>
          <cell r="AJ31" t="str">
            <v>07/2022</v>
          </cell>
          <cell r="AL31">
            <v>1</v>
          </cell>
          <cell r="AM31">
            <v>73780</v>
          </cell>
          <cell r="AO31">
            <v>44773</v>
          </cell>
        </row>
        <row r="32">
          <cell r="D32" t="str">
            <v>A093</v>
          </cell>
          <cell r="E32" t="str">
            <v>Trần Văn Đông</v>
          </cell>
          <cell r="F32" t="str">
            <v>Công Nhân Gá – Nhúng Nhựa</v>
          </cell>
          <cell r="G32">
            <v>40312</v>
          </cell>
          <cell r="H32">
            <v>40373</v>
          </cell>
          <cell r="I32">
            <v>11.898630136986302</v>
          </cell>
          <cell r="J32">
            <v>2.3797260273972602</v>
          </cell>
          <cell r="K32">
            <v>2</v>
          </cell>
          <cell r="L32">
            <v>2</v>
          </cell>
          <cell r="M32">
            <v>16</v>
          </cell>
          <cell r="N32">
            <v>2.5</v>
          </cell>
          <cell r="O32">
            <v>7</v>
          </cell>
          <cell r="P32">
            <v>9.5</v>
          </cell>
          <cell r="Q32">
            <v>3</v>
          </cell>
          <cell r="R32">
            <v>2</v>
          </cell>
          <cell r="AC32">
            <v>5</v>
          </cell>
          <cell r="AD32">
            <v>0</v>
          </cell>
          <cell r="AE32">
            <v>0</v>
          </cell>
          <cell r="AF32">
            <v>4.5</v>
          </cell>
          <cell r="AG32">
            <v>4.5</v>
          </cell>
          <cell r="AI32">
            <v>4.5</v>
          </cell>
          <cell r="AJ32" t="str">
            <v>07/2022</v>
          </cell>
          <cell r="AL32">
            <v>5</v>
          </cell>
          <cell r="AM32">
            <v>73780</v>
          </cell>
          <cell r="AO32">
            <v>44773</v>
          </cell>
        </row>
        <row r="33">
          <cell r="D33" t="str">
            <v>A105</v>
          </cell>
          <cell r="E33" t="str">
            <v>Trần Thị Diệp</v>
          </cell>
          <cell r="F33" t="str">
            <v>Công Nhân Ép Nhựa</v>
          </cell>
          <cell r="G33">
            <v>40366</v>
          </cell>
          <cell r="H33">
            <v>40428</v>
          </cell>
          <cell r="I33">
            <v>11.75068493150685</v>
          </cell>
          <cell r="J33">
            <v>2.3501369863013699</v>
          </cell>
          <cell r="K33">
            <v>2</v>
          </cell>
          <cell r="M33">
            <v>14</v>
          </cell>
          <cell r="N33">
            <v>9.5</v>
          </cell>
          <cell r="O33">
            <v>5</v>
          </cell>
          <cell r="P33">
            <v>14.5</v>
          </cell>
          <cell r="Q33">
            <v>0</v>
          </cell>
          <cell r="R33">
            <v>1</v>
          </cell>
          <cell r="AC33">
            <v>1</v>
          </cell>
          <cell r="AD33">
            <v>0</v>
          </cell>
          <cell r="AE33">
            <v>8.5</v>
          </cell>
          <cell r="AF33">
            <v>5</v>
          </cell>
          <cell r="AG33">
            <v>13.5</v>
          </cell>
          <cell r="AI33">
            <v>13.5</v>
          </cell>
          <cell r="AJ33" t="str">
            <v>07/2022</v>
          </cell>
          <cell r="AL33">
            <v>1</v>
          </cell>
          <cell r="AM33">
            <v>73780</v>
          </cell>
          <cell r="AO33">
            <v>44773</v>
          </cell>
        </row>
        <row r="34">
          <cell r="D34" t="str">
            <v>A113</v>
          </cell>
          <cell r="E34" t="str">
            <v xml:space="preserve"> Bùi Văn Vũ </v>
          </cell>
          <cell r="F34" t="str">
            <v>Kỹ Thuật Xi Mạ</v>
          </cell>
          <cell r="G34">
            <v>40392</v>
          </cell>
          <cell r="H34">
            <v>40453</v>
          </cell>
          <cell r="I34">
            <v>11.67945205479452</v>
          </cell>
          <cell r="J34">
            <v>2.3358904109589043</v>
          </cell>
          <cell r="K34">
            <v>2</v>
          </cell>
          <cell r="L34">
            <v>2</v>
          </cell>
          <cell r="M34">
            <v>16</v>
          </cell>
          <cell r="N34">
            <v>3.5</v>
          </cell>
          <cell r="O34">
            <v>7</v>
          </cell>
          <cell r="P34">
            <v>10.5</v>
          </cell>
          <cell r="Q34">
            <v>1</v>
          </cell>
          <cell r="R34">
            <v>1</v>
          </cell>
          <cell r="AC34">
            <v>2</v>
          </cell>
          <cell r="AD34">
            <v>0</v>
          </cell>
          <cell r="AE34">
            <v>1.5</v>
          </cell>
          <cell r="AF34">
            <v>7</v>
          </cell>
          <cell r="AG34">
            <v>8.5</v>
          </cell>
          <cell r="AI34">
            <v>8.5</v>
          </cell>
          <cell r="AJ34" t="str">
            <v>07/2022</v>
          </cell>
          <cell r="AL34">
            <v>2</v>
          </cell>
          <cell r="AM34">
            <v>73780</v>
          </cell>
          <cell r="AO34">
            <v>44773</v>
          </cell>
        </row>
        <row r="35">
          <cell r="D35" t="str">
            <v>A120</v>
          </cell>
          <cell r="E35" t="str">
            <v>Bùi Thị Kim Liên</v>
          </cell>
          <cell r="F35" t="str">
            <v>Nhóm trưởng QC Line II.1</v>
          </cell>
          <cell r="G35">
            <v>40404</v>
          </cell>
          <cell r="H35">
            <v>40465</v>
          </cell>
          <cell r="I35">
            <v>11.646575342465754</v>
          </cell>
          <cell r="J35">
            <v>2.329315068493151</v>
          </cell>
          <cell r="K35">
            <v>2</v>
          </cell>
          <cell r="M35">
            <v>14</v>
          </cell>
          <cell r="N35">
            <v>1</v>
          </cell>
          <cell r="O35">
            <v>5</v>
          </cell>
          <cell r="P35">
            <v>6</v>
          </cell>
          <cell r="Q35">
            <v>2.5</v>
          </cell>
          <cell r="R35">
            <v>1</v>
          </cell>
          <cell r="AC35">
            <v>3.5</v>
          </cell>
          <cell r="AD35">
            <v>0</v>
          </cell>
          <cell r="AE35">
            <v>0</v>
          </cell>
          <cell r="AF35">
            <v>2.5</v>
          </cell>
          <cell r="AG35">
            <v>2.5</v>
          </cell>
          <cell r="AI35">
            <v>2.5</v>
          </cell>
          <cell r="AJ35" t="str">
            <v>07/2022</v>
          </cell>
          <cell r="AL35">
            <v>3.5</v>
          </cell>
          <cell r="AM35">
            <v>73780</v>
          </cell>
          <cell r="AO35">
            <v>44773</v>
          </cell>
        </row>
        <row r="36">
          <cell r="D36" t="str">
            <v>A123</v>
          </cell>
          <cell r="E36" t="str">
            <v>Phạm Thị Kim Xuyến</v>
          </cell>
          <cell r="F36" t="str">
            <v>Công Nhân Lau Niken Hóa</v>
          </cell>
          <cell r="G36">
            <v>40410</v>
          </cell>
          <cell r="H36">
            <v>40471</v>
          </cell>
          <cell r="I36">
            <v>11.63013698630137</v>
          </cell>
          <cell r="J36">
            <v>2.3260273972602739</v>
          </cell>
          <cell r="K36">
            <v>2</v>
          </cell>
          <cell r="M36">
            <v>14</v>
          </cell>
          <cell r="N36">
            <v>0.5</v>
          </cell>
          <cell r="O36">
            <v>5</v>
          </cell>
          <cell r="P36">
            <v>5.5</v>
          </cell>
          <cell r="Q36">
            <v>1.5</v>
          </cell>
          <cell r="R36">
            <v>1</v>
          </cell>
          <cell r="AC36">
            <v>2.5</v>
          </cell>
          <cell r="AD36">
            <v>0</v>
          </cell>
          <cell r="AE36">
            <v>0</v>
          </cell>
          <cell r="AF36">
            <v>3</v>
          </cell>
          <cell r="AG36">
            <v>3</v>
          </cell>
          <cell r="AI36">
            <v>3</v>
          </cell>
          <cell r="AJ36" t="str">
            <v>07/2022</v>
          </cell>
          <cell r="AL36">
            <v>2.5</v>
          </cell>
          <cell r="AM36">
            <v>73780</v>
          </cell>
          <cell r="AO36">
            <v>44773</v>
          </cell>
        </row>
        <row r="37">
          <cell r="D37" t="str">
            <v>A133</v>
          </cell>
          <cell r="E37" t="str">
            <v>Trần Thị Nương</v>
          </cell>
          <cell r="F37" t="str">
            <v>Công Nhân Gắn Phôi</v>
          </cell>
          <cell r="G37">
            <v>40430</v>
          </cell>
          <cell r="H37">
            <v>40491</v>
          </cell>
          <cell r="I37">
            <v>11.575342465753424</v>
          </cell>
          <cell r="J37">
            <v>2.3150684931506849</v>
          </cell>
          <cell r="K37">
            <v>2</v>
          </cell>
          <cell r="M37">
            <v>14</v>
          </cell>
          <cell r="N37">
            <v>2</v>
          </cell>
          <cell r="O37">
            <v>5</v>
          </cell>
          <cell r="P37">
            <v>7</v>
          </cell>
          <cell r="Q37">
            <v>0</v>
          </cell>
          <cell r="R37">
            <v>3</v>
          </cell>
          <cell r="AC37">
            <v>3</v>
          </cell>
          <cell r="AD37">
            <v>0</v>
          </cell>
          <cell r="AE37">
            <v>0</v>
          </cell>
          <cell r="AF37">
            <v>4</v>
          </cell>
          <cell r="AG37">
            <v>4</v>
          </cell>
          <cell r="AI37">
            <v>4</v>
          </cell>
          <cell r="AJ37" t="str">
            <v>07/2022</v>
          </cell>
          <cell r="AL37">
            <v>3</v>
          </cell>
          <cell r="AM37">
            <v>73780</v>
          </cell>
          <cell r="AO37">
            <v>44773</v>
          </cell>
        </row>
        <row r="38">
          <cell r="D38" t="str">
            <v>A135</v>
          </cell>
          <cell r="E38" t="str">
            <v>Nguyễn Thị Kim Phương</v>
          </cell>
          <cell r="F38" t="str">
            <v>Công Nhân Hairline</v>
          </cell>
          <cell r="G38">
            <v>40432</v>
          </cell>
          <cell r="H38">
            <v>40493</v>
          </cell>
          <cell r="I38">
            <v>11.56986301369863</v>
          </cell>
          <cell r="J38">
            <v>2.3139726027397258</v>
          </cell>
          <cell r="K38">
            <v>2</v>
          </cell>
          <cell r="M38">
            <v>14</v>
          </cell>
          <cell r="N38">
            <v>4.5</v>
          </cell>
          <cell r="O38">
            <v>5</v>
          </cell>
          <cell r="P38">
            <v>9.5</v>
          </cell>
          <cell r="Q38">
            <v>1</v>
          </cell>
          <cell r="R38">
            <v>2</v>
          </cell>
          <cell r="AC38">
            <v>3</v>
          </cell>
          <cell r="AD38">
            <v>0</v>
          </cell>
          <cell r="AE38">
            <v>1.5</v>
          </cell>
          <cell r="AF38">
            <v>5</v>
          </cell>
          <cell r="AG38">
            <v>6.5</v>
          </cell>
          <cell r="AI38">
            <v>6.5</v>
          </cell>
          <cell r="AJ38" t="str">
            <v>07/2022</v>
          </cell>
          <cell r="AL38">
            <v>3</v>
          </cell>
          <cell r="AM38">
            <v>73780</v>
          </cell>
          <cell r="AO38">
            <v>44773</v>
          </cell>
        </row>
        <row r="39">
          <cell r="D39" t="str">
            <v>A144</v>
          </cell>
          <cell r="E39" t="str">
            <v>Bùi Thị Bòn</v>
          </cell>
          <cell r="F39" t="str">
            <v>Công Nhân Qc Xưởng 2</v>
          </cell>
          <cell r="G39">
            <v>40438</v>
          </cell>
          <cell r="H39">
            <v>40499</v>
          </cell>
          <cell r="I39">
            <v>11.553424657534247</v>
          </cell>
          <cell r="J39">
            <v>2.3106849315068496</v>
          </cell>
          <cell r="K39">
            <v>2</v>
          </cell>
          <cell r="M39">
            <v>14</v>
          </cell>
          <cell r="N39">
            <v>0.5</v>
          </cell>
          <cell r="O39">
            <v>5</v>
          </cell>
          <cell r="P39">
            <v>5.5</v>
          </cell>
          <cell r="Q39">
            <v>3</v>
          </cell>
          <cell r="R39">
            <v>1</v>
          </cell>
          <cell r="AC39">
            <v>4</v>
          </cell>
          <cell r="AD39">
            <v>0</v>
          </cell>
          <cell r="AE39">
            <v>0</v>
          </cell>
          <cell r="AF39">
            <v>1.5</v>
          </cell>
          <cell r="AG39">
            <v>1.5</v>
          </cell>
          <cell r="AI39">
            <v>1.5</v>
          </cell>
          <cell r="AJ39" t="str">
            <v>07/2022</v>
          </cell>
          <cell r="AL39">
            <v>4</v>
          </cell>
          <cell r="AM39">
            <v>73780</v>
          </cell>
          <cell r="AO39">
            <v>44773</v>
          </cell>
        </row>
        <row r="40">
          <cell r="D40" t="str">
            <v>A145</v>
          </cell>
          <cell r="E40" t="str">
            <v>Bùi Thị Linh</v>
          </cell>
          <cell r="F40" t="str">
            <v>Công Nhân Xử Lý Phôi Nhựa</v>
          </cell>
          <cell r="G40">
            <v>40438</v>
          </cell>
          <cell r="H40">
            <v>40499</v>
          </cell>
          <cell r="I40">
            <v>11.553424657534247</v>
          </cell>
          <cell r="J40">
            <v>2.3106849315068496</v>
          </cell>
          <cell r="K40">
            <v>2</v>
          </cell>
          <cell r="M40">
            <v>14</v>
          </cell>
          <cell r="N40">
            <v>3</v>
          </cell>
          <cell r="O40">
            <v>5</v>
          </cell>
          <cell r="P40">
            <v>8</v>
          </cell>
          <cell r="Q40">
            <v>1</v>
          </cell>
          <cell r="R40">
            <v>1</v>
          </cell>
          <cell r="AC40">
            <v>2</v>
          </cell>
          <cell r="AD40">
            <v>0</v>
          </cell>
          <cell r="AE40">
            <v>1</v>
          </cell>
          <cell r="AF40">
            <v>5</v>
          </cell>
          <cell r="AG40">
            <v>6</v>
          </cell>
          <cell r="AI40">
            <v>6</v>
          </cell>
          <cell r="AJ40" t="str">
            <v>07/2022</v>
          </cell>
          <cell r="AL40">
            <v>2</v>
          </cell>
          <cell r="AM40">
            <v>73780</v>
          </cell>
          <cell r="AO40">
            <v>44773</v>
          </cell>
        </row>
        <row r="41">
          <cell r="D41" t="str">
            <v>A148</v>
          </cell>
          <cell r="E41" t="str">
            <v>Huỳnh Thị Châu</v>
          </cell>
          <cell r="F41" t="str">
            <v>Công Nhân Ép Nhựa</v>
          </cell>
          <cell r="G41">
            <v>40441</v>
          </cell>
          <cell r="H41">
            <v>40502</v>
          </cell>
          <cell r="I41">
            <v>11.545205479452054</v>
          </cell>
          <cell r="J41">
            <v>2.3090410958904108</v>
          </cell>
          <cell r="K41">
            <v>2</v>
          </cell>
          <cell r="M41">
            <v>14</v>
          </cell>
          <cell r="N41">
            <v>5.5</v>
          </cell>
          <cell r="O41">
            <v>5</v>
          </cell>
          <cell r="P41">
            <v>10.5</v>
          </cell>
          <cell r="Q41">
            <v>0</v>
          </cell>
          <cell r="R41">
            <v>1</v>
          </cell>
          <cell r="AC41">
            <v>1</v>
          </cell>
          <cell r="AD41">
            <v>0</v>
          </cell>
          <cell r="AE41">
            <v>4.5</v>
          </cell>
          <cell r="AF41">
            <v>5</v>
          </cell>
          <cell r="AG41">
            <v>9.5</v>
          </cell>
          <cell r="AI41">
            <v>9.5</v>
          </cell>
          <cell r="AJ41" t="str">
            <v>07/2022</v>
          </cell>
          <cell r="AL41">
            <v>1</v>
          </cell>
          <cell r="AM41">
            <v>73780</v>
          </cell>
          <cell r="AO41">
            <v>44773</v>
          </cell>
        </row>
        <row r="42">
          <cell r="D42" t="str">
            <v>A172</v>
          </cell>
          <cell r="E42" t="str">
            <v>Trần Văn Ướt</v>
          </cell>
          <cell r="F42" t="str">
            <v>Công Nhân Lau Niken Hóa</v>
          </cell>
          <cell r="G42">
            <v>40446</v>
          </cell>
          <cell r="H42">
            <v>40507</v>
          </cell>
          <cell r="I42">
            <v>11.531506849315068</v>
          </cell>
          <cell r="J42">
            <v>2.3063013698630135</v>
          </cell>
          <cell r="K42">
            <v>2</v>
          </cell>
          <cell r="M42">
            <v>14</v>
          </cell>
          <cell r="N42">
            <v>0.5</v>
          </cell>
          <cell r="O42">
            <v>5</v>
          </cell>
          <cell r="P42">
            <v>5.5</v>
          </cell>
          <cell r="Q42">
            <v>2</v>
          </cell>
          <cell r="R42">
            <v>2</v>
          </cell>
          <cell r="AC42">
            <v>4</v>
          </cell>
          <cell r="AD42">
            <v>0</v>
          </cell>
          <cell r="AE42">
            <v>0</v>
          </cell>
          <cell r="AF42">
            <v>1.5</v>
          </cell>
          <cell r="AG42">
            <v>1.5</v>
          </cell>
          <cell r="AI42">
            <v>1.5</v>
          </cell>
          <cell r="AJ42" t="str">
            <v>07/2022</v>
          </cell>
          <cell r="AL42">
            <v>4</v>
          </cell>
          <cell r="AM42">
            <v>73780</v>
          </cell>
          <cell r="AO42">
            <v>44773</v>
          </cell>
        </row>
        <row r="43">
          <cell r="D43" t="str">
            <v>A173</v>
          </cell>
          <cell r="E43" t="str">
            <v>Lê Thị Lệ Hồng</v>
          </cell>
          <cell r="F43" t="str">
            <v>Công Nhân Gắn Phôi</v>
          </cell>
          <cell r="G43">
            <v>40446</v>
          </cell>
          <cell r="H43">
            <v>40507</v>
          </cell>
          <cell r="I43">
            <v>11.531506849315068</v>
          </cell>
          <cell r="J43">
            <v>2.3063013698630135</v>
          </cell>
          <cell r="K43">
            <v>2</v>
          </cell>
          <cell r="M43">
            <v>14</v>
          </cell>
          <cell r="N43">
            <v>0.5</v>
          </cell>
          <cell r="O43">
            <v>5</v>
          </cell>
          <cell r="P43">
            <v>5.5</v>
          </cell>
          <cell r="Q43">
            <v>2</v>
          </cell>
          <cell r="R43">
            <v>2</v>
          </cell>
          <cell r="AC43">
            <v>4</v>
          </cell>
          <cell r="AD43">
            <v>0</v>
          </cell>
          <cell r="AE43">
            <v>0</v>
          </cell>
          <cell r="AF43">
            <v>1.5</v>
          </cell>
          <cell r="AG43">
            <v>1.5</v>
          </cell>
          <cell r="AI43">
            <v>1.5</v>
          </cell>
          <cell r="AJ43" t="str">
            <v>07/2022</v>
          </cell>
          <cell r="AL43">
            <v>4</v>
          </cell>
          <cell r="AM43">
            <v>73780</v>
          </cell>
          <cell r="AO43">
            <v>44773</v>
          </cell>
        </row>
        <row r="44">
          <cell r="D44" t="str">
            <v>A178</v>
          </cell>
          <cell r="E44" t="str">
            <v>Phạm Thanh Tú</v>
          </cell>
          <cell r="F44" t="str">
            <v>Công Nhân Gắn Phôi</v>
          </cell>
          <cell r="G44">
            <v>40449</v>
          </cell>
          <cell r="H44">
            <v>40510</v>
          </cell>
          <cell r="I44">
            <v>11.523287671232877</v>
          </cell>
          <cell r="J44">
            <v>2.3046575342465756</v>
          </cell>
          <cell r="K44">
            <v>2</v>
          </cell>
          <cell r="M44">
            <v>14</v>
          </cell>
          <cell r="N44">
            <v>1.5</v>
          </cell>
          <cell r="O44">
            <v>5</v>
          </cell>
          <cell r="P44">
            <v>6.5</v>
          </cell>
          <cell r="Q44">
            <v>0</v>
          </cell>
          <cell r="R44">
            <v>1</v>
          </cell>
          <cell r="AC44">
            <v>1</v>
          </cell>
          <cell r="AD44">
            <v>0</v>
          </cell>
          <cell r="AE44">
            <v>0.5</v>
          </cell>
          <cell r="AF44">
            <v>5</v>
          </cell>
          <cell r="AG44">
            <v>5.5</v>
          </cell>
          <cell r="AI44">
            <v>5.5</v>
          </cell>
          <cell r="AJ44" t="str">
            <v>07/2022</v>
          </cell>
          <cell r="AL44">
            <v>1</v>
          </cell>
          <cell r="AM44">
            <v>73780</v>
          </cell>
          <cell r="AO44">
            <v>44773</v>
          </cell>
        </row>
        <row r="45">
          <cell r="D45" t="str">
            <v>A187</v>
          </cell>
          <cell r="E45" t="str">
            <v>Trần Thị Hồng</v>
          </cell>
          <cell r="F45" t="str">
            <v>Công Nhân Gắn Phôi</v>
          </cell>
          <cell r="G45">
            <v>40456</v>
          </cell>
          <cell r="H45">
            <v>40517</v>
          </cell>
          <cell r="I45">
            <v>11.504109589041096</v>
          </cell>
          <cell r="J45">
            <v>2.3008219178082192</v>
          </cell>
          <cell r="K45">
            <v>2</v>
          </cell>
          <cell r="M45">
            <v>14</v>
          </cell>
          <cell r="N45">
            <v>0</v>
          </cell>
          <cell r="O45">
            <v>5</v>
          </cell>
          <cell r="P45">
            <v>5</v>
          </cell>
          <cell r="Q45">
            <v>1</v>
          </cell>
          <cell r="R45">
            <v>1</v>
          </cell>
          <cell r="AC45">
            <v>2</v>
          </cell>
          <cell r="AD45">
            <v>0</v>
          </cell>
          <cell r="AE45">
            <v>0</v>
          </cell>
          <cell r="AF45">
            <v>3</v>
          </cell>
          <cell r="AG45">
            <v>3</v>
          </cell>
          <cell r="AI45">
            <v>3</v>
          </cell>
          <cell r="AJ45" t="str">
            <v>07/2022</v>
          </cell>
          <cell r="AL45">
            <v>2</v>
          </cell>
          <cell r="AM45">
            <v>73780</v>
          </cell>
          <cell r="AO45">
            <v>44773</v>
          </cell>
        </row>
        <row r="46">
          <cell r="D46" t="str">
            <v>A191</v>
          </cell>
          <cell r="E46" t="str">
            <v>Nguyễn Thị Mộng Cầm</v>
          </cell>
          <cell r="F46" t="str">
            <v>Nhân Viên Tạp Vụ</v>
          </cell>
          <cell r="G46">
            <v>40459</v>
          </cell>
          <cell r="H46">
            <v>40520</v>
          </cell>
          <cell r="I46">
            <v>11.495890410958904</v>
          </cell>
          <cell r="J46">
            <v>2.2991780821917809</v>
          </cell>
          <cell r="K46">
            <v>2</v>
          </cell>
          <cell r="M46">
            <v>14</v>
          </cell>
          <cell r="N46">
            <v>0</v>
          </cell>
          <cell r="O46">
            <v>5</v>
          </cell>
          <cell r="P46">
            <v>5</v>
          </cell>
          <cell r="Q46">
            <v>0</v>
          </cell>
          <cell r="R46">
            <v>1</v>
          </cell>
          <cell r="AC46">
            <v>1</v>
          </cell>
          <cell r="AD46">
            <v>0</v>
          </cell>
          <cell r="AE46">
            <v>0</v>
          </cell>
          <cell r="AF46">
            <v>4</v>
          </cell>
          <cell r="AG46">
            <v>4</v>
          </cell>
          <cell r="AI46">
            <v>4</v>
          </cell>
          <cell r="AJ46" t="str">
            <v>07/2022</v>
          </cell>
          <cell r="AL46">
            <v>1</v>
          </cell>
          <cell r="AM46">
            <v>73780</v>
          </cell>
          <cell r="AO46">
            <v>44773</v>
          </cell>
        </row>
        <row r="47">
          <cell r="D47" t="str">
            <v>A193</v>
          </cell>
          <cell r="E47" t="str">
            <v>Trần Thị Diệu</v>
          </cell>
          <cell r="F47" t="str">
            <v>Công Nhân Xử Lý Phôi Nhựa</v>
          </cell>
          <cell r="G47">
            <v>40459</v>
          </cell>
          <cell r="H47">
            <v>40520</v>
          </cell>
          <cell r="I47">
            <v>11.495890410958904</v>
          </cell>
          <cell r="J47">
            <v>2.2991780821917809</v>
          </cell>
          <cell r="K47">
            <v>2</v>
          </cell>
          <cell r="M47">
            <v>14</v>
          </cell>
          <cell r="N47">
            <v>1.5</v>
          </cell>
          <cell r="O47">
            <v>5</v>
          </cell>
          <cell r="P47">
            <v>6.5</v>
          </cell>
          <cell r="Q47">
            <v>1</v>
          </cell>
          <cell r="R47">
            <v>1</v>
          </cell>
          <cell r="AC47">
            <v>2</v>
          </cell>
          <cell r="AD47">
            <v>0</v>
          </cell>
          <cell r="AE47">
            <v>0</v>
          </cell>
          <cell r="AF47">
            <v>4.5</v>
          </cell>
          <cell r="AG47">
            <v>4.5</v>
          </cell>
          <cell r="AI47">
            <v>4.5</v>
          </cell>
          <cell r="AJ47" t="str">
            <v>07/2022</v>
          </cell>
          <cell r="AL47">
            <v>2</v>
          </cell>
          <cell r="AM47">
            <v>73780</v>
          </cell>
          <cell r="AO47">
            <v>44773</v>
          </cell>
        </row>
        <row r="48">
          <cell r="D48" t="str">
            <v>A211</v>
          </cell>
          <cell r="E48" t="str">
            <v>Nguyễn Thị Thanh Tuyền</v>
          </cell>
          <cell r="F48" t="str">
            <v>Tổ Trưởng Qc Xưởng 2</v>
          </cell>
          <cell r="G48">
            <v>40490</v>
          </cell>
          <cell r="H48">
            <v>40551</v>
          </cell>
          <cell r="I48">
            <v>11.41095890410959</v>
          </cell>
          <cell r="J48">
            <v>2.2821917808219179</v>
          </cell>
          <cell r="K48">
            <v>2</v>
          </cell>
          <cell r="M48">
            <v>14</v>
          </cell>
          <cell r="N48">
            <v>13.5</v>
          </cell>
          <cell r="O48">
            <v>5</v>
          </cell>
          <cell r="P48">
            <v>18.5</v>
          </cell>
          <cell r="Q48">
            <v>0</v>
          </cell>
          <cell r="R48">
            <v>3</v>
          </cell>
          <cell r="AC48">
            <v>3</v>
          </cell>
          <cell r="AD48">
            <v>0</v>
          </cell>
          <cell r="AE48">
            <v>10.5</v>
          </cell>
          <cell r="AF48">
            <v>5</v>
          </cell>
          <cell r="AG48">
            <v>15.5</v>
          </cell>
          <cell r="AI48">
            <v>15.5</v>
          </cell>
          <cell r="AJ48" t="str">
            <v>07/2022</v>
          </cell>
          <cell r="AL48">
            <v>3</v>
          </cell>
          <cell r="AM48">
            <v>73780</v>
          </cell>
          <cell r="AO48">
            <v>44773</v>
          </cell>
        </row>
        <row r="49">
          <cell r="D49" t="str">
            <v>A228</v>
          </cell>
          <cell r="E49" t="str">
            <v>Lê Hoàng Thảo</v>
          </cell>
          <cell r="F49" t="str">
            <v>Tổ trưởng vận hành line</v>
          </cell>
          <cell r="G49">
            <v>40238</v>
          </cell>
          <cell r="H49">
            <v>40299</v>
          </cell>
          <cell r="I49">
            <v>12.101369863013698</v>
          </cell>
          <cell r="J49">
            <v>2.4202739726027396</v>
          </cell>
          <cell r="K49">
            <v>2</v>
          </cell>
          <cell r="L49">
            <v>2</v>
          </cell>
          <cell r="M49">
            <v>16</v>
          </cell>
          <cell r="N49">
            <v>2</v>
          </cell>
          <cell r="O49">
            <v>7</v>
          </cell>
          <cell r="P49">
            <v>9</v>
          </cell>
          <cell r="Q49">
            <v>1.5</v>
          </cell>
          <cell r="R49">
            <v>1</v>
          </cell>
          <cell r="AC49">
            <v>2.5</v>
          </cell>
          <cell r="AD49">
            <v>0</v>
          </cell>
          <cell r="AE49">
            <v>0</v>
          </cell>
          <cell r="AF49">
            <v>6.5</v>
          </cell>
          <cell r="AG49">
            <v>6.5</v>
          </cell>
          <cell r="AI49">
            <v>6.5</v>
          </cell>
          <cell r="AJ49" t="str">
            <v>07/2022</v>
          </cell>
          <cell r="AL49">
            <v>2.5</v>
          </cell>
          <cell r="AM49">
            <v>73780</v>
          </cell>
          <cell r="AO49">
            <v>44773</v>
          </cell>
        </row>
        <row r="50">
          <cell r="D50" t="str">
            <v>A231</v>
          </cell>
          <cell r="E50" t="str">
            <v>Trần Thị Phường</v>
          </cell>
          <cell r="F50" t="str">
            <v>Công Nhân Qa Sơn In</v>
          </cell>
          <cell r="G50">
            <v>40603</v>
          </cell>
          <cell r="H50">
            <v>40664</v>
          </cell>
          <cell r="I50">
            <v>11.101369863013698</v>
          </cell>
          <cell r="J50">
            <v>2.2202739726027394</v>
          </cell>
          <cell r="K50">
            <v>2</v>
          </cell>
          <cell r="M50">
            <v>14</v>
          </cell>
          <cell r="N50">
            <v>1</v>
          </cell>
          <cell r="O50">
            <v>5</v>
          </cell>
          <cell r="P50">
            <v>6</v>
          </cell>
          <cell r="Q50">
            <v>1</v>
          </cell>
          <cell r="R50">
            <v>0</v>
          </cell>
          <cell r="AC50">
            <v>1</v>
          </cell>
          <cell r="AD50">
            <v>0</v>
          </cell>
          <cell r="AE50">
            <v>0</v>
          </cell>
          <cell r="AF50">
            <v>5</v>
          </cell>
          <cell r="AG50">
            <v>5</v>
          </cell>
          <cell r="AI50">
            <v>5</v>
          </cell>
          <cell r="AJ50" t="str">
            <v>07/2022</v>
          </cell>
          <cell r="AL50">
            <v>1</v>
          </cell>
          <cell r="AM50">
            <v>73780</v>
          </cell>
          <cell r="AO50">
            <v>44773</v>
          </cell>
        </row>
        <row r="51">
          <cell r="D51" t="str">
            <v>A232</v>
          </cell>
          <cell r="E51" t="str">
            <v>Lê Thanh Sang</v>
          </cell>
          <cell r="F51" t="str">
            <v>Công Nhân Xử Lý Nước</v>
          </cell>
          <cell r="G51">
            <v>40603</v>
          </cell>
          <cell r="H51">
            <v>40664</v>
          </cell>
          <cell r="I51">
            <v>11.101369863013698</v>
          </cell>
          <cell r="J51">
            <v>2.2202739726027394</v>
          </cell>
          <cell r="K51">
            <v>2</v>
          </cell>
          <cell r="L51">
            <v>2</v>
          </cell>
          <cell r="M51">
            <v>16</v>
          </cell>
          <cell r="N51">
            <v>2</v>
          </cell>
          <cell r="O51">
            <v>7</v>
          </cell>
          <cell r="P51">
            <v>9</v>
          </cell>
          <cell r="Q51">
            <v>3</v>
          </cell>
          <cell r="R51">
            <v>1</v>
          </cell>
          <cell r="AC51">
            <v>4</v>
          </cell>
          <cell r="AD51">
            <v>0</v>
          </cell>
          <cell r="AE51">
            <v>0</v>
          </cell>
          <cell r="AF51">
            <v>5</v>
          </cell>
          <cell r="AG51">
            <v>5</v>
          </cell>
          <cell r="AI51">
            <v>5</v>
          </cell>
          <cell r="AJ51" t="str">
            <v>07/2022</v>
          </cell>
          <cell r="AL51">
            <v>4</v>
          </cell>
          <cell r="AM51">
            <v>73780</v>
          </cell>
          <cell r="AO51">
            <v>44773</v>
          </cell>
        </row>
        <row r="52">
          <cell r="D52" t="str">
            <v>A272</v>
          </cell>
          <cell r="E52" t="str">
            <v>Võ Minh Vân</v>
          </cell>
          <cell r="F52" t="str">
            <v>Công Nhân Ép Nhựa</v>
          </cell>
          <cell r="G52">
            <v>40829</v>
          </cell>
          <cell r="H52">
            <v>40890</v>
          </cell>
          <cell r="I52">
            <v>10.482191780821918</v>
          </cell>
          <cell r="J52">
            <v>2.0964383561643833</v>
          </cell>
          <cell r="K52">
            <v>2</v>
          </cell>
          <cell r="M52">
            <v>14</v>
          </cell>
          <cell r="N52">
            <v>1</v>
          </cell>
          <cell r="O52">
            <v>5</v>
          </cell>
          <cell r="P52">
            <v>6</v>
          </cell>
          <cell r="Q52">
            <v>2</v>
          </cell>
          <cell r="R52">
            <v>1</v>
          </cell>
          <cell r="AC52">
            <v>3</v>
          </cell>
          <cell r="AD52">
            <v>0</v>
          </cell>
          <cell r="AE52">
            <v>0</v>
          </cell>
          <cell r="AF52">
            <v>3</v>
          </cell>
          <cell r="AG52">
            <v>3</v>
          </cell>
          <cell r="AI52">
            <v>3</v>
          </cell>
          <cell r="AJ52" t="str">
            <v>07/2022</v>
          </cell>
          <cell r="AL52">
            <v>3</v>
          </cell>
          <cell r="AM52">
            <v>73780</v>
          </cell>
          <cell r="AO52">
            <v>44773</v>
          </cell>
        </row>
        <row r="53">
          <cell r="D53" t="str">
            <v>A280</v>
          </cell>
          <cell r="E53" t="str">
            <v xml:space="preserve">Trần Tâm </v>
          </cell>
          <cell r="F53" t="str">
            <v>Công Nhân Gỡ Hàng</v>
          </cell>
          <cell r="G53">
            <v>40957</v>
          </cell>
          <cell r="H53">
            <v>41017</v>
          </cell>
          <cell r="I53">
            <v>10.131506849315068</v>
          </cell>
          <cell r="J53">
            <v>2.0263013698630137</v>
          </cell>
          <cell r="K53">
            <v>2</v>
          </cell>
          <cell r="M53">
            <v>14</v>
          </cell>
          <cell r="N53">
            <v>3</v>
          </cell>
          <cell r="O53">
            <v>4</v>
          </cell>
          <cell r="P53">
            <v>7</v>
          </cell>
          <cell r="Q53">
            <v>3</v>
          </cell>
          <cell r="R53">
            <v>3</v>
          </cell>
          <cell r="AC53">
            <v>6</v>
          </cell>
          <cell r="AD53">
            <v>0</v>
          </cell>
          <cell r="AE53">
            <v>0</v>
          </cell>
          <cell r="AF53">
            <v>1</v>
          </cell>
          <cell r="AG53">
            <v>1</v>
          </cell>
          <cell r="AI53">
            <v>1</v>
          </cell>
          <cell r="AJ53" t="str">
            <v>07/2022</v>
          </cell>
          <cell r="AL53">
            <v>6</v>
          </cell>
          <cell r="AM53">
            <v>44600</v>
          </cell>
          <cell r="AO53">
            <v>44773</v>
          </cell>
        </row>
        <row r="54">
          <cell r="D54" t="str">
            <v>A293</v>
          </cell>
          <cell r="E54" t="str">
            <v>Nguyễn Văn Hồng</v>
          </cell>
          <cell r="F54" t="str">
            <v>Trưởng Phòng Kế Hoạch-Kho</v>
          </cell>
          <cell r="G54">
            <v>41008</v>
          </cell>
          <cell r="H54">
            <v>41069</v>
          </cell>
          <cell r="I54">
            <v>9.9917808219178088</v>
          </cell>
          <cell r="J54">
            <v>1.9983561643835617</v>
          </cell>
          <cell r="K54">
            <v>1</v>
          </cell>
          <cell r="M54">
            <v>13</v>
          </cell>
          <cell r="N54">
            <v>21</v>
          </cell>
          <cell r="O54">
            <v>4</v>
          </cell>
          <cell r="P54">
            <v>25</v>
          </cell>
          <cell r="Q54">
            <v>0</v>
          </cell>
          <cell r="R54">
            <v>2</v>
          </cell>
          <cell r="AC54">
            <v>2</v>
          </cell>
          <cell r="AD54">
            <v>0</v>
          </cell>
          <cell r="AE54">
            <v>19</v>
          </cell>
          <cell r="AF54">
            <v>4</v>
          </cell>
          <cell r="AG54">
            <v>23</v>
          </cell>
          <cell r="AI54">
            <v>23</v>
          </cell>
          <cell r="AJ54" t="str">
            <v>07/2022</v>
          </cell>
          <cell r="AL54">
            <v>2</v>
          </cell>
          <cell r="AM54">
            <v>73780</v>
          </cell>
          <cell r="AO54">
            <v>44773</v>
          </cell>
        </row>
        <row r="55">
          <cell r="D55" t="str">
            <v>A309</v>
          </cell>
          <cell r="E55" t="str">
            <v>Nguyễn Thị Trang</v>
          </cell>
          <cell r="F55" t="str">
            <v>Nhóm Trưởng Qa Line I-1</v>
          </cell>
          <cell r="G55">
            <v>41062</v>
          </cell>
          <cell r="H55">
            <v>41123</v>
          </cell>
          <cell r="I55">
            <v>9.8438356164383567</v>
          </cell>
          <cell r="J55">
            <v>1.9687671232876713</v>
          </cell>
          <cell r="K55">
            <v>1</v>
          </cell>
          <cell r="M55">
            <v>13</v>
          </cell>
          <cell r="N55">
            <v>9.5</v>
          </cell>
          <cell r="O55">
            <v>4</v>
          </cell>
          <cell r="P55">
            <v>13.5</v>
          </cell>
          <cell r="Q55">
            <v>5</v>
          </cell>
          <cell r="R55">
            <v>2</v>
          </cell>
          <cell r="AC55">
            <v>7</v>
          </cell>
          <cell r="AD55">
            <v>0</v>
          </cell>
          <cell r="AE55">
            <v>2.5</v>
          </cell>
          <cell r="AF55">
            <v>4</v>
          </cell>
          <cell r="AG55">
            <v>6.5</v>
          </cell>
          <cell r="AI55">
            <v>6.5</v>
          </cell>
          <cell r="AJ55" t="str">
            <v>07/2022</v>
          </cell>
          <cell r="AL55">
            <v>7</v>
          </cell>
          <cell r="AM55">
            <v>73780</v>
          </cell>
          <cell r="AO55">
            <v>44773</v>
          </cell>
        </row>
        <row r="56">
          <cell r="D56" t="str">
            <v>A310</v>
          </cell>
          <cell r="E56" t="str">
            <v>Phạm Thị Bông</v>
          </cell>
          <cell r="F56" t="str">
            <v>Nhóm Trưởng Qa Line I-1</v>
          </cell>
          <cell r="G56">
            <v>41062</v>
          </cell>
          <cell r="H56">
            <v>41123</v>
          </cell>
          <cell r="I56">
            <v>9.8438356164383567</v>
          </cell>
          <cell r="J56">
            <v>1.9687671232876713</v>
          </cell>
          <cell r="K56">
            <v>1</v>
          </cell>
          <cell r="M56">
            <v>13</v>
          </cell>
          <cell r="N56">
            <v>1.5</v>
          </cell>
          <cell r="O56">
            <v>4</v>
          </cell>
          <cell r="P56">
            <v>5.5</v>
          </cell>
          <cell r="Q56">
            <v>0</v>
          </cell>
          <cell r="R56">
            <v>1.5</v>
          </cell>
          <cell r="AC56">
            <v>1.5</v>
          </cell>
          <cell r="AD56">
            <v>0</v>
          </cell>
          <cell r="AE56">
            <v>0</v>
          </cell>
          <cell r="AF56">
            <v>4</v>
          </cell>
          <cell r="AG56">
            <v>4</v>
          </cell>
          <cell r="AI56">
            <v>4</v>
          </cell>
          <cell r="AJ56" t="str">
            <v>07/2022</v>
          </cell>
          <cell r="AL56">
            <v>1.5</v>
          </cell>
          <cell r="AM56">
            <v>73780</v>
          </cell>
          <cell r="AO56">
            <v>44773</v>
          </cell>
        </row>
        <row r="57">
          <cell r="D57" t="str">
            <v>A326</v>
          </cell>
          <cell r="E57" t="str">
            <v>Nguyễn Lê Thọ</v>
          </cell>
          <cell r="F57" t="str">
            <v>Trưởng Phòng Qa/Qc</v>
          </cell>
          <cell r="G57">
            <v>41183</v>
          </cell>
          <cell r="H57">
            <v>41244</v>
          </cell>
          <cell r="I57">
            <v>9.5123287671232877</v>
          </cell>
          <cell r="J57">
            <v>1.9024657534246576</v>
          </cell>
          <cell r="K57">
            <v>1</v>
          </cell>
          <cell r="M57">
            <v>13</v>
          </cell>
          <cell r="N57">
            <v>20</v>
          </cell>
          <cell r="O57">
            <v>4</v>
          </cell>
          <cell r="P57">
            <v>24</v>
          </cell>
          <cell r="Q57">
            <v>1.5</v>
          </cell>
          <cell r="R57">
            <v>2.5</v>
          </cell>
          <cell r="AC57">
            <v>4</v>
          </cell>
          <cell r="AD57">
            <v>0</v>
          </cell>
          <cell r="AE57">
            <v>16</v>
          </cell>
          <cell r="AF57">
            <v>4</v>
          </cell>
          <cell r="AG57">
            <v>20</v>
          </cell>
          <cell r="AI57">
            <v>20</v>
          </cell>
          <cell r="AJ57" t="str">
            <v>07/2022</v>
          </cell>
          <cell r="AL57">
            <v>4</v>
          </cell>
          <cell r="AM57">
            <v>73780</v>
          </cell>
          <cell r="AO57">
            <v>44773</v>
          </cell>
        </row>
        <row r="58">
          <cell r="D58" t="str">
            <v>A328</v>
          </cell>
          <cell r="E58" t="str">
            <v>Bùi Thị Bé Tư</v>
          </cell>
          <cell r="F58" t="str">
            <v>Công Nhân Gắn Phôi</v>
          </cell>
          <cell r="G58">
            <v>41198</v>
          </cell>
          <cell r="H58">
            <v>41259</v>
          </cell>
          <cell r="I58">
            <v>9.4712328767123282</v>
          </cell>
          <cell r="J58">
            <v>1.8942465753424655</v>
          </cell>
          <cell r="K58">
            <v>1</v>
          </cell>
          <cell r="M58">
            <v>13</v>
          </cell>
          <cell r="N58">
            <v>1</v>
          </cell>
          <cell r="O58">
            <v>4</v>
          </cell>
          <cell r="P58">
            <v>5</v>
          </cell>
          <cell r="Q58">
            <v>1</v>
          </cell>
          <cell r="R58">
            <v>3</v>
          </cell>
          <cell r="AC58">
            <v>4</v>
          </cell>
          <cell r="AD58">
            <v>0</v>
          </cell>
          <cell r="AE58">
            <v>0</v>
          </cell>
          <cell r="AF58">
            <v>1</v>
          </cell>
          <cell r="AG58">
            <v>1</v>
          </cell>
          <cell r="AI58">
            <v>1</v>
          </cell>
          <cell r="AJ58" t="str">
            <v>07/2022</v>
          </cell>
          <cell r="AL58">
            <v>4</v>
          </cell>
          <cell r="AM58">
            <v>73780</v>
          </cell>
          <cell r="AO58">
            <v>44773</v>
          </cell>
        </row>
        <row r="59">
          <cell r="D59" t="str">
            <v>A330</v>
          </cell>
          <cell r="E59" t="str">
            <v>Nguyễn Thị Tuyết Nhung</v>
          </cell>
          <cell r="F59" t="str">
            <v>Công Nhân Hairline</v>
          </cell>
          <cell r="G59">
            <v>41220</v>
          </cell>
          <cell r="H59">
            <v>41281</v>
          </cell>
          <cell r="I59">
            <v>9.4109589041095898</v>
          </cell>
          <cell r="J59">
            <v>1.882191780821918</v>
          </cell>
          <cell r="K59">
            <v>1</v>
          </cell>
          <cell r="M59">
            <v>13</v>
          </cell>
          <cell r="N59">
            <v>2.5</v>
          </cell>
          <cell r="O59">
            <v>4</v>
          </cell>
          <cell r="P59">
            <v>6.5</v>
          </cell>
          <cell r="Q59">
            <v>0.5</v>
          </cell>
          <cell r="R59">
            <v>1</v>
          </cell>
          <cell r="AC59">
            <v>1.5</v>
          </cell>
          <cell r="AD59">
            <v>0</v>
          </cell>
          <cell r="AE59">
            <v>1</v>
          </cell>
          <cell r="AF59">
            <v>4</v>
          </cell>
          <cell r="AG59">
            <v>5</v>
          </cell>
          <cell r="AI59">
            <v>5</v>
          </cell>
          <cell r="AJ59" t="str">
            <v>07/2022</v>
          </cell>
          <cell r="AL59">
            <v>1.5</v>
          </cell>
          <cell r="AM59">
            <v>73780</v>
          </cell>
          <cell r="AO59">
            <v>44773</v>
          </cell>
        </row>
        <row r="60">
          <cell r="D60" t="str">
            <v>A336</v>
          </cell>
          <cell r="E60" t="str">
            <v>Dương Văn Minh Thanh</v>
          </cell>
          <cell r="F60" t="str">
            <v>Công Nhân Qc Xưởng 2</v>
          </cell>
          <cell r="G60">
            <v>41242</v>
          </cell>
          <cell r="H60">
            <v>41303</v>
          </cell>
          <cell r="I60">
            <v>9.3506849315068497</v>
          </cell>
          <cell r="J60">
            <v>1.8701369863013699</v>
          </cell>
          <cell r="K60">
            <v>1</v>
          </cell>
          <cell r="M60">
            <v>13</v>
          </cell>
          <cell r="N60">
            <v>1</v>
          </cell>
          <cell r="O60">
            <v>4</v>
          </cell>
          <cell r="P60">
            <v>5</v>
          </cell>
          <cell r="Q60">
            <v>3</v>
          </cell>
          <cell r="R60">
            <v>1</v>
          </cell>
          <cell r="AC60">
            <v>4</v>
          </cell>
          <cell r="AD60">
            <v>0</v>
          </cell>
          <cell r="AE60">
            <v>0</v>
          </cell>
          <cell r="AF60">
            <v>1</v>
          </cell>
          <cell r="AG60">
            <v>1</v>
          </cell>
          <cell r="AI60">
            <v>1</v>
          </cell>
          <cell r="AJ60" t="str">
            <v>07/2022</v>
          </cell>
          <cell r="AL60">
            <v>4</v>
          </cell>
          <cell r="AM60">
            <v>73780</v>
          </cell>
          <cell r="AO60">
            <v>44773</v>
          </cell>
        </row>
        <row r="61">
          <cell r="D61" t="str">
            <v>A341</v>
          </cell>
          <cell r="E61" t="str">
            <v>Đặng Phước Hoàng</v>
          </cell>
          <cell r="F61" t="str">
            <v>Công Nhân Xử Lý Phôi</v>
          </cell>
          <cell r="G61">
            <v>41325</v>
          </cell>
          <cell r="H61">
            <v>41384</v>
          </cell>
          <cell r="I61">
            <v>9.1232876712328768</v>
          </cell>
          <cell r="J61">
            <v>1.8246575342465754</v>
          </cell>
          <cell r="K61">
            <v>1</v>
          </cell>
          <cell r="M61">
            <v>13</v>
          </cell>
          <cell r="N61">
            <v>0</v>
          </cell>
          <cell r="O61">
            <v>4</v>
          </cell>
          <cell r="P61">
            <v>4</v>
          </cell>
          <cell r="Q61">
            <v>2</v>
          </cell>
          <cell r="R61">
            <v>1</v>
          </cell>
          <cell r="AC61">
            <v>3</v>
          </cell>
          <cell r="AD61">
            <v>0</v>
          </cell>
          <cell r="AE61">
            <v>0</v>
          </cell>
          <cell r="AF61">
            <v>1</v>
          </cell>
          <cell r="AG61">
            <v>1</v>
          </cell>
          <cell r="AI61">
            <v>1</v>
          </cell>
          <cell r="AJ61" t="str">
            <v>07/2022</v>
          </cell>
          <cell r="AL61">
            <v>3</v>
          </cell>
          <cell r="AM61">
            <v>73780</v>
          </cell>
          <cell r="AO61">
            <v>44773</v>
          </cell>
        </row>
        <row r="62">
          <cell r="D62" t="str">
            <v>A355</v>
          </cell>
          <cell r="E62" t="str">
            <v>Đặng Văn Thật</v>
          </cell>
          <cell r="F62" t="str">
            <v>Phụ Kỹ Thuật</v>
          </cell>
          <cell r="G62">
            <v>41338</v>
          </cell>
          <cell r="H62">
            <v>41399</v>
          </cell>
          <cell r="I62">
            <v>9.087671232876712</v>
          </cell>
          <cell r="J62">
            <v>1.8175342465753423</v>
          </cell>
          <cell r="K62">
            <v>1</v>
          </cell>
          <cell r="L62">
            <v>2</v>
          </cell>
          <cell r="M62">
            <v>15</v>
          </cell>
          <cell r="N62">
            <v>1.5</v>
          </cell>
          <cell r="O62">
            <v>6</v>
          </cell>
          <cell r="P62">
            <v>7.5</v>
          </cell>
          <cell r="Q62">
            <v>3</v>
          </cell>
          <cell r="R62">
            <v>2</v>
          </cell>
          <cell r="AC62">
            <v>5</v>
          </cell>
          <cell r="AD62">
            <v>0</v>
          </cell>
          <cell r="AE62">
            <v>0</v>
          </cell>
          <cell r="AF62">
            <v>2.5</v>
          </cell>
          <cell r="AG62">
            <v>2.5</v>
          </cell>
          <cell r="AI62">
            <v>2.5</v>
          </cell>
          <cell r="AJ62" t="str">
            <v>07/2022</v>
          </cell>
          <cell r="AL62">
            <v>5</v>
          </cell>
          <cell r="AM62">
            <v>73780</v>
          </cell>
          <cell r="AO62">
            <v>44773</v>
          </cell>
        </row>
        <row r="63">
          <cell r="D63" t="str">
            <v>A356</v>
          </cell>
          <cell r="E63" t="str">
            <v>Nguyễn Văn Tùng</v>
          </cell>
          <cell r="F63" t="str">
            <v>Công Nhân Lau Niken Hóa</v>
          </cell>
          <cell r="G63">
            <v>41339</v>
          </cell>
          <cell r="H63">
            <v>41400</v>
          </cell>
          <cell r="I63">
            <v>9.0849315068493155</v>
          </cell>
          <cell r="J63">
            <v>1.8169863013698631</v>
          </cell>
          <cell r="K63">
            <v>1</v>
          </cell>
          <cell r="M63">
            <v>13</v>
          </cell>
          <cell r="N63">
            <v>4</v>
          </cell>
          <cell r="O63">
            <v>4</v>
          </cell>
          <cell r="P63">
            <v>8</v>
          </cell>
          <cell r="Q63">
            <v>1</v>
          </cell>
          <cell r="R63">
            <v>1</v>
          </cell>
          <cell r="AC63">
            <v>2</v>
          </cell>
          <cell r="AD63">
            <v>0</v>
          </cell>
          <cell r="AE63">
            <v>2</v>
          </cell>
          <cell r="AF63">
            <v>4</v>
          </cell>
          <cell r="AG63">
            <v>6</v>
          </cell>
          <cell r="AI63">
            <v>6</v>
          </cell>
          <cell r="AJ63" t="str">
            <v>07/2022</v>
          </cell>
          <cell r="AL63">
            <v>2</v>
          </cell>
          <cell r="AM63">
            <v>73780</v>
          </cell>
          <cell r="AO63">
            <v>44773</v>
          </cell>
        </row>
        <row r="64">
          <cell r="D64" t="str">
            <v>A416</v>
          </cell>
          <cell r="E64" t="str">
            <v>Huỳnh Ngọc Tịnh</v>
          </cell>
          <cell r="F64" t="str">
            <v>Tổ Trưởng Gắn Phôi</v>
          </cell>
          <cell r="G64">
            <v>41487</v>
          </cell>
          <cell r="H64">
            <v>41548</v>
          </cell>
          <cell r="I64">
            <v>8.6794520547945204</v>
          </cell>
          <cell r="J64">
            <v>1.7358904109589042</v>
          </cell>
          <cell r="K64">
            <v>1</v>
          </cell>
          <cell r="M64">
            <v>13</v>
          </cell>
          <cell r="N64">
            <v>0</v>
          </cell>
          <cell r="O64">
            <v>4</v>
          </cell>
          <cell r="P64">
            <v>4</v>
          </cell>
          <cell r="Q64">
            <v>2</v>
          </cell>
          <cell r="R64">
            <v>1</v>
          </cell>
          <cell r="AC64">
            <v>3</v>
          </cell>
          <cell r="AD64">
            <v>0</v>
          </cell>
          <cell r="AE64">
            <v>0</v>
          </cell>
          <cell r="AF64">
            <v>1</v>
          </cell>
          <cell r="AG64">
            <v>1</v>
          </cell>
          <cell r="AI64">
            <v>1</v>
          </cell>
          <cell r="AJ64" t="str">
            <v>07/2022</v>
          </cell>
          <cell r="AL64">
            <v>3</v>
          </cell>
          <cell r="AM64">
            <v>73780</v>
          </cell>
          <cell r="AO64">
            <v>44773</v>
          </cell>
        </row>
        <row r="65">
          <cell r="D65" t="str">
            <v>A417</v>
          </cell>
          <cell r="E65" t="str">
            <v>Lê Thanh Tùng</v>
          </cell>
          <cell r="F65" t="str">
            <v>Công Nhân Ép Nhựa</v>
          </cell>
          <cell r="G65">
            <v>41494</v>
          </cell>
          <cell r="H65">
            <v>41555</v>
          </cell>
          <cell r="I65">
            <v>8.6602739726027398</v>
          </cell>
          <cell r="J65">
            <v>1.732054794520548</v>
          </cell>
          <cell r="K65">
            <v>1</v>
          </cell>
          <cell r="M65">
            <v>13</v>
          </cell>
          <cell r="N65">
            <v>8</v>
          </cell>
          <cell r="O65">
            <v>4</v>
          </cell>
          <cell r="P65">
            <v>12</v>
          </cell>
          <cell r="Q65">
            <v>0</v>
          </cell>
          <cell r="R65">
            <v>1</v>
          </cell>
          <cell r="AC65">
            <v>1</v>
          </cell>
          <cell r="AD65">
            <v>0</v>
          </cell>
          <cell r="AE65">
            <v>7</v>
          </cell>
          <cell r="AF65">
            <v>4</v>
          </cell>
          <cell r="AG65">
            <v>11</v>
          </cell>
          <cell r="AI65">
            <v>11</v>
          </cell>
          <cell r="AJ65" t="str">
            <v>07/2022</v>
          </cell>
          <cell r="AL65">
            <v>1</v>
          </cell>
          <cell r="AM65">
            <v>73780</v>
          </cell>
          <cell r="AO65">
            <v>44773</v>
          </cell>
        </row>
        <row r="66">
          <cell r="D66" t="str">
            <v>A428</v>
          </cell>
          <cell r="E66" t="str">
            <v>Nguyễn Hồng Nhật</v>
          </cell>
          <cell r="F66" t="str">
            <v>Tài Xế Riêng</v>
          </cell>
          <cell r="G66">
            <v>41564</v>
          </cell>
          <cell r="H66">
            <v>41625</v>
          </cell>
          <cell r="I66">
            <v>8.4684931506849317</v>
          </cell>
          <cell r="J66">
            <v>1.6936986301369863</v>
          </cell>
          <cell r="K66">
            <v>1</v>
          </cell>
          <cell r="M66">
            <v>13</v>
          </cell>
          <cell r="N66">
            <v>3</v>
          </cell>
          <cell r="O66">
            <v>4</v>
          </cell>
          <cell r="P66">
            <v>7</v>
          </cell>
          <cell r="Q66">
            <v>0</v>
          </cell>
          <cell r="R66">
            <v>2</v>
          </cell>
          <cell r="AC66">
            <v>2</v>
          </cell>
          <cell r="AD66">
            <v>0</v>
          </cell>
          <cell r="AE66">
            <v>1</v>
          </cell>
          <cell r="AF66">
            <v>4</v>
          </cell>
          <cell r="AG66">
            <v>5</v>
          </cell>
          <cell r="AI66">
            <v>5</v>
          </cell>
          <cell r="AJ66" t="str">
            <v>07/2022</v>
          </cell>
          <cell r="AL66">
            <v>2</v>
          </cell>
          <cell r="AM66">
            <v>73780</v>
          </cell>
          <cell r="AO66">
            <v>44773</v>
          </cell>
        </row>
        <row r="67">
          <cell r="D67" t="str">
            <v>A433</v>
          </cell>
          <cell r="E67" t="str">
            <v>Ngô Văn Thương</v>
          </cell>
          <cell r="F67" t="str">
            <v>Công Nhân Xử Lý Phôi Nhựa</v>
          </cell>
          <cell r="G67">
            <v>41633</v>
          </cell>
          <cell r="H67">
            <v>41695</v>
          </cell>
          <cell r="I67">
            <v>8.2794520547945201</v>
          </cell>
          <cell r="J67">
            <v>1.6558904109589041</v>
          </cell>
          <cell r="K67">
            <v>1</v>
          </cell>
          <cell r="M67">
            <v>13</v>
          </cell>
          <cell r="N67">
            <v>18.5</v>
          </cell>
          <cell r="O67">
            <v>4</v>
          </cell>
          <cell r="P67">
            <v>22.5</v>
          </cell>
          <cell r="Q67">
            <v>2</v>
          </cell>
          <cell r="R67">
            <v>1</v>
          </cell>
          <cell r="AC67">
            <v>3</v>
          </cell>
          <cell r="AD67">
            <v>0</v>
          </cell>
          <cell r="AE67">
            <v>15.5</v>
          </cell>
          <cell r="AF67">
            <v>4</v>
          </cell>
          <cell r="AG67">
            <v>19.5</v>
          </cell>
          <cell r="AI67">
            <v>19.5</v>
          </cell>
          <cell r="AJ67" t="str">
            <v>07/2022</v>
          </cell>
          <cell r="AL67">
            <v>3</v>
          </cell>
          <cell r="AM67">
            <v>73780</v>
          </cell>
          <cell r="AO67">
            <v>44773</v>
          </cell>
        </row>
        <row r="68">
          <cell r="D68" t="str">
            <v>A435</v>
          </cell>
          <cell r="E68" t="str">
            <v>Châu Thanh Kiệt</v>
          </cell>
          <cell r="F68" t="str">
            <v>Công Nhân Xử Lý Phôi Nhựa</v>
          </cell>
          <cell r="G68">
            <v>41635</v>
          </cell>
          <cell r="H68">
            <v>41697</v>
          </cell>
          <cell r="I68">
            <v>8.2739726027397253</v>
          </cell>
          <cell r="J68">
            <v>1.6547945205479451</v>
          </cell>
          <cell r="K68">
            <v>1</v>
          </cell>
          <cell r="M68">
            <v>13</v>
          </cell>
          <cell r="N68">
            <v>0.5</v>
          </cell>
          <cell r="O68">
            <v>4</v>
          </cell>
          <cell r="P68">
            <v>4.5</v>
          </cell>
          <cell r="Q68">
            <v>2</v>
          </cell>
          <cell r="R68">
            <v>1</v>
          </cell>
          <cell r="AC68">
            <v>3</v>
          </cell>
          <cell r="AD68">
            <v>0</v>
          </cell>
          <cell r="AE68">
            <v>0</v>
          </cell>
          <cell r="AF68">
            <v>1.5</v>
          </cell>
          <cell r="AG68">
            <v>1.5</v>
          </cell>
          <cell r="AI68">
            <v>1.5</v>
          </cell>
          <cell r="AJ68" t="str">
            <v>07/2022</v>
          </cell>
          <cell r="AL68">
            <v>3</v>
          </cell>
          <cell r="AM68">
            <v>73780</v>
          </cell>
          <cell r="AO68">
            <v>44773</v>
          </cell>
        </row>
        <row r="69">
          <cell r="D69" t="str">
            <v>A439</v>
          </cell>
          <cell r="E69" t="str">
            <v>Huỳnh Thị Kiều</v>
          </cell>
          <cell r="F69" t="str">
            <v>Công Nhân Xử Lý Phôi Nhựa</v>
          </cell>
          <cell r="G69">
            <v>41639</v>
          </cell>
          <cell r="H69">
            <v>41701</v>
          </cell>
          <cell r="I69">
            <v>8.2630136986301377</v>
          </cell>
          <cell r="J69">
            <v>1.6526027397260274</v>
          </cell>
          <cell r="K69">
            <v>1</v>
          </cell>
          <cell r="M69">
            <v>13</v>
          </cell>
          <cell r="N69">
            <v>16.5</v>
          </cell>
          <cell r="O69">
            <v>4</v>
          </cell>
          <cell r="P69">
            <v>20.5</v>
          </cell>
          <cell r="Q69">
            <v>2</v>
          </cell>
          <cell r="R69">
            <v>2</v>
          </cell>
          <cell r="AC69">
            <v>4</v>
          </cell>
          <cell r="AD69">
            <v>0</v>
          </cell>
          <cell r="AE69">
            <v>12.5</v>
          </cell>
          <cell r="AF69">
            <v>4</v>
          </cell>
          <cell r="AG69">
            <v>16.5</v>
          </cell>
          <cell r="AI69">
            <v>16.5</v>
          </cell>
          <cell r="AJ69" t="str">
            <v>07/2022</v>
          </cell>
          <cell r="AL69">
            <v>4</v>
          </cell>
          <cell r="AM69">
            <v>73780</v>
          </cell>
          <cell r="AO69">
            <v>44773</v>
          </cell>
        </row>
        <row r="70">
          <cell r="D70" t="str">
            <v>A440</v>
          </cell>
          <cell r="E70" t="str">
            <v>Lâm Quốc Phong</v>
          </cell>
          <cell r="F70" t="str">
            <v>Công Nhân Ép Nhựa</v>
          </cell>
          <cell r="G70">
            <v>41646</v>
          </cell>
          <cell r="H70">
            <v>41677</v>
          </cell>
          <cell r="I70">
            <v>8.2438356164383571</v>
          </cell>
          <cell r="J70">
            <v>1.6487671232876715</v>
          </cell>
          <cell r="K70">
            <v>1</v>
          </cell>
          <cell r="M70">
            <v>13</v>
          </cell>
          <cell r="N70">
            <v>20</v>
          </cell>
          <cell r="O70">
            <v>4</v>
          </cell>
          <cell r="P70">
            <v>24</v>
          </cell>
          <cell r="Q70">
            <v>1</v>
          </cell>
          <cell r="R70">
            <v>1</v>
          </cell>
          <cell r="AC70">
            <v>2</v>
          </cell>
          <cell r="AD70">
            <v>0</v>
          </cell>
          <cell r="AE70">
            <v>18</v>
          </cell>
          <cell r="AF70">
            <v>4</v>
          </cell>
          <cell r="AG70">
            <v>22</v>
          </cell>
          <cell r="AI70">
            <v>22</v>
          </cell>
          <cell r="AJ70" t="str">
            <v>07/2022</v>
          </cell>
          <cell r="AL70">
            <v>2</v>
          </cell>
          <cell r="AM70">
            <v>73780</v>
          </cell>
          <cell r="AO70">
            <v>44773</v>
          </cell>
        </row>
        <row r="71">
          <cell r="D71" t="str">
            <v>A471</v>
          </cell>
          <cell r="E71" t="str">
            <v>Trần Duy Lâm</v>
          </cell>
          <cell r="F71" t="str">
            <v>Công Nhân Qa Line I-1</v>
          </cell>
          <cell r="G71">
            <v>41754</v>
          </cell>
          <cell r="H71">
            <v>41815</v>
          </cell>
          <cell r="I71">
            <v>7.9479452054794519</v>
          </cell>
          <cell r="J71">
            <v>1.5895890410958904</v>
          </cell>
          <cell r="K71">
            <v>1</v>
          </cell>
          <cell r="M71">
            <v>13</v>
          </cell>
          <cell r="N71">
            <v>3</v>
          </cell>
          <cell r="O71">
            <v>4</v>
          </cell>
          <cell r="P71">
            <v>7</v>
          </cell>
          <cell r="Q71">
            <v>1</v>
          </cell>
          <cell r="R71">
            <v>3</v>
          </cell>
          <cell r="AC71">
            <v>4</v>
          </cell>
          <cell r="AD71">
            <v>0</v>
          </cell>
          <cell r="AE71">
            <v>0</v>
          </cell>
          <cell r="AF71">
            <v>3</v>
          </cell>
          <cell r="AG71">
            <v>3</v>
          </cell>
          <cell r="AI71">
            <v>3</v>
          </cell>
          <cell r="AJ71" t="str">
            <v>07/2022</v>
          </cell>
          <cell r="AL71">
            <v>4</v>
          </cell>
          <cell r="AM71">
            <v>73780</v>
          </cell>
          <cell r="AO71">
            <v>44773</v>
          </cell>
        </row>
        <row r="72">
          <cell r="D72" t="str">
            <v>A477</v>
          </cell>
          <cell r="E72" t="str">
            <v>Trần Văn Mến</v>
          </cell>
          <cell r="F72" t="str">
            <v>Công Nhân Ép Nhựa</v>
          </cell>
          <cell r="G72">
            <v>41755</v>
          </cell>
          <cell r="H72">
            <v>41816</v>
          </cell>
          <cell r="I72">
            <v>7.9452054794520546</v>
          </cell>
          <cell r="J72">
            <v>1.5890410958904109</v>
          </cell>
          <cell r="K72">
            <v>1</v>
          </cell>
          <cell r="M72">
            <v>13</v>
          </cell>
          <cell r="N72">
            <v>2</v>
          </cell>
          <cell r="O72">
            <v>4</v>
          </cell>
          <cell r="P72">
            <v>6</v>
          </cell>
          <cell r="Q72">
            <v>2</v>
          </cell>
          <cell r="R72">
            <v>2</v>
          </cell>
          <cell r="AC72">
            <v>4</v>
          </cell>
          <cell r="AD72">
            <v>0</v>
          </cell>
          <cell r="AE72">
            <v>0</v>
          </cell>
          <cell r="AF72">
            <v>2</v>
          </cell>
          <cell r="AG72">
            <v>2</v>
          </cell>
          <cell r="AI72">
            <v>2</v>
          </cell>
          <cell r="AJ72" t="str">
            <v>07/2022</v>
          </cell>
          <cell r="AL72">
            <v>4</v>
          </cell>
          <cell r="AM72">
            <v>73780</v>
          </cell>
          <cell r="AO72">
            <v>44773</v>
          </cell>
        </row>
        <row r="73">
          <cell r="D73" t="str">
            <v>A490</v>
          </cell>
          <cell r="E73" t="str">
            <v>Lâm Huỳnh Lộc</v>
          </cell>
          <cell r="F73" t="str">
            <v>Trưởng Ca Xi Mạ</v>
          </cell>
          <cell r="G73">
            <v>41766</v>
          </cell>
          <cell r="H73">
            <v>41827</v>
          </cell>
          <cell r="I73">
            <v>7.9150684931506845</v>
          </cell>
          <cell r="J73">
            <v>1.5830136986301369</v>
          </cell>
          <cell r="K73">
            <v>1</v>
          </cell>
          <cell r="M73">
            <v>13</v>
          </cell>
          <cell r="N73">
            <v>2</v>
          </cell>
          <cell r="O73">
            <v>4</v>
          </cell>
          <cell r="P73">
            <v>6</v>
          </cell>
          <cell r="Q73">
            <v>1</v>
          </cell>
          <cell r="R73">
            <v>3</v>
          </cell>
          <cell r="AC73">
            <v>4</v>
          </cell>
          <cell r="AD73">
            <v>0</v>
          </cell>
          <cell r="AE73">
            <v>0</v>
          </cell>
          <cell r="AF73">
            <v>2</v>
          </cell>
          <cell r="AG73">
            <v>2</v>
          </cell>
          <cell r="AI73">
            <v>2</v>
          </cell>
          <cell r="AJ73" t="str">
            <v>07/2022</v>
          </cell>
          <cell r="AL73">
            <v>4</v>
          </cell>
          <cell r="AM73">
            <v>73780</v>
          </cell>
          <cell r="AO73">
            <v>44773</v>
          </cell>
        </row>
        <row r="74">
          <cell r="D74" t="str">
            <v>A495</v>
          </cell>
          <cell r="E74" t="str">
            <v>Phạm Văn Đủ</v>
          </cell>
          <cell r="F74" t="str">
            <v>Nhân Viên Bảo Trì</v>
          </cell>
          <cell r="G74">
            <v>41768</v>
          </cell>
          <cell r="H74">
            <v>41829</v>
          </cell>
          <cell r="I74">
            <v>7.9095890410958907</v>
          </cell>
          <cell r="J74">
            <v>1.581917808219178</v>
          </cell>
          <cell r="K74">
            <v>1</v>
          </cell>
          <cell r="M74">
            <v>13</v>
          </cell>
          <cell r="N74">
            <v>0</v>
          </cell>
          <cell r="O74">
            <v>4</v>
          </cell>
          <cell r="P74">
            <v>4</v>
          </cell>
          <cell r="Q74">
            <v>2</v>
          </cell>
          <cell r="R74">
            <v>1</v>
          </cell>
          <cell r="AC74">
            <v>3</v>
          </cell>
          <cell r="AD74">
            <v>0</v>
          </cell>
          <cell r="AE74">
            <v>0</v>
          </cell>
          <cell r="AF74">
            <v>1</v>
          </cell>
          <cell r="AG74">
            <v>1</v>
          </cell>
          <cell r="AI74">
            <v>1</v>
          </cell>
          <cell r="AJ74" t="str">
            <v>07/2022</v>
          </cell>
          <cell r="AL74">
            <v>3</v>
          </cell>
          <cell r="AM74">
            <v>73780</v>
          </cell>
          <cell r="AO74">
            <v>44773</v>
          </cell>
        </row>
        <row r="75">
          <cell r="D75" t="str">
            <v>A501</v>
          </cell>
          <cell r="E75" t="str">
            <v>Phạm Văn Xuyên</v>
          </cell>
          <cell r="F75" t="str">
            <v>Công Nhân Ép Nhựa</v>
          </cell>
          <cell r="G75">
            <v>41771</v>
          </cell>
          <cell r="H75">
            <v>41832</v>
          </cell>
          <cell r="I75">
            <v>7.9013698630136986</v>
          </cell>
          <cell r="J75">
            <v>1.5802739726027397</v>
          </cell>
          <cell r="K75">
            <v>1</v>
          </cell>
          <cell r="M75">
            <v>13</v>
          </cell>
          <cell r="N75">
            <v>3</v>
          </cell>
          <cell r="O75">
            <v>4</v>
          </cell>
          <cell r="P75">
            <v>7</v>
          </cell>
          <cell r="Q75">
            <v>1</v>
          </cell>
          <cell r="R75">
            <v>2</v>
          </cell>
          <cell r="AC75">
            <v>3</v>
          </cell>
          <cell r="AD75">
            <v>0</v>
          </cell>
          <cell r="AE75">
            <v>0</v>
          </cell>
          <cell r="AF75">
            <v>4</v>
          </cell>
          <cell r="AG75">
            <v>4</v>
          </cell>
          <cell r="AI75">
            <v>4</v>
          </cell>
          <cell r="AJ75" t="str">
            <v>07/2022</v>
          </cell>
          <cell r="AL75">
            <v>3</v>
          </cell>
          <cell r="AM75">
            <v>73780</v>
          </cell>
          <cell r="AO75">
            <v>44773</v>
          </cell>
        </row>
        <row r="76">
          <cell r="D76" t="str">
            <v>A504</v>
          </cell>
          <cell r="E76" t="str">
            <v>Hồ Quốc Thành</v>
          </cell>
          <cell r="F76" t="str">
            <v>Tổ Trưởng Kỹ Thuật Ép Nhựa</v>
          </cell>
          <cell r="G76">
            <v>41772</v>
          </cell>
          <cell r="H76">
            <v>41803</v>
          </cell>
          <cell r="I76">
            <v>7.8986301369863012</v>
          </cell>
          <cell r="J76">
            <v>1.5797260273972602</v>
          </cell>
          <cell r="K76">
            <v>1</v>
          </cell>
          <cell r="L76">
            <v>2</v>
          </cell>
          <cell r="M76">
            <v>15</v>
          </cell>
          <cell r="N76">
            <v>16</v>
          </cell>
          <cell r="O76">
            <v>6</v>
          </cell>
          <cell r="P76">
            <v>22</v>
          </cell>
          <cell r="Q76">
            <v>1</v>
          </cell>
          <cell r="R76">
            <v>1</v>
          </cell>
          <cell r="AC76">
            <v>2</v>
          </cell>
          <cell r="AD76">
            <v>0</v>
          </cell>
          <cell r="AE76">
            <v>14</v>
          </cell>
          <cell r="AF76">
            <v>6</v>
          </cell>
          <cell r="AG76">
            <v>20</v>
          </cell>
          <cell r="AI76">
            <v>20</v>
          </cell>
          <cell r="AJ76" t="str">
            <v>07/2022</v>
          </cell>
          <cell r="AL76">
            <v>2</v>
          </cell>
          <cell r="AM76">
            <v>73780</v>
          </cell>
          <cell r="AO76">
            <v>44773</v>
          </cell>
        </row>
        <row r="77">
          <cell r="D77" t="str">
            <v>A507</v>
          </cell>
          <cell r="E77" t="str">
            <v>Đào Tấn Trung</v>
          </cell>
          <cell r="F77" t="str">
            <v>Nhóm trưởng QA</v>
          </cell>
          <cell r="G77">
            <v>41773</v>
          </cell>
          <cell r="H77">
            <v>41834</v>
          </cell>
          <cell r="I77">
            <v>7.8958904109589039</v>
          </cell>
          <cell r="J77">
            <v>1.5791780821917807</v>
          </cell>
          <cell r="K77">
            <v>1</v>
          </cell>
          <cell r="M77">
            <v>13</v>
          </cell>
          <cell r="N77">
            <v>3.5</v>
          </cell>
          <cell r="O77">
            <v>4</v>
          </cell>
          <cell r="P77">
            <v>7.5</v>
          </cell>
          <cell r="Q77">
            <v>0</v>
          </cell>
          <cell r="R77">
            <v>2</v>
          </cell>
          <cell r="AC77">
            <v>2</v>
          </cell>
          <cell r="AD77">
            <v>0</v>
          </cell>
          <cell r="AE77">
            <v>1.5</v>
          </cell>
          <cell r="AF77">
            <v>4</v>
          </cell>
          <cell r="AG77">
            <v>5.5</v>
          </cell>
          <cell r="AI77">
            <v>5.5</v>
          </cell>
          <cell r="AJ77" t="str">
            <v>07/2022</v>
          </cell>
          <cell r="AL77">
            <v>2</v>
          </cell>
          <cell r="AM77">
            <v>73780</v>
          </cell>
          <cell r="AO77">
            <v>44773</v>
          </cell>
        </row>
        <row r="78">
          <cell r="D78" t="str">
            <v>A508</v>
          </cell>
          <cell r="E78" t="str">
            <v>Đặng Thị Hôn</v>
          </cell>
          <cell r="F78" t="str">
            <v>Công Nhân Gắn Phôi</v>
          </cell>
          <cell r="G78">
            <v>41773</v>
          </cell>
          <cell r="H78">
            <v>41834</v>
          </cell>
          <cell r="I78">
            <v>7.8958904109589039</v>
          </cell>
          <cell r="J78">
            <v>1.5791780821917807</v>
          </cell>
          <cell r="K78">
            <v>1</v>
          </cell>
          <cell r="M78">
            <v>13</v>
          </cell>
          <cell r="N78">
            <v>0.5</v>
          </cell>
          <cell r="O78">
            <v>4</v>
          </cell>
          <cell r="P78">
            <v>4.5</v>
          </cell>
          <cell r="Q78">
            <v>1</v>
          </cell>
          <cell r="R78">
            <v>2</v>
          </cell>
          <cell r="AC78">
            <v>3</v>
          </cell>
          <cell r="AD78">
            <v>0</v>
          </cell>
          <cell r="AE78">
            <v>0</v>
          </cell>
          <cell r="AF78">
            <v>1.5</v>
          </cell>
          <cell r="AG78">
            <v>1.5</v>
          </cell>
          <cell r="AI78">
            <v>1.5</v>
          </cell>
          <cell r="AJ78" t="str">
            <v>07/2022</v>
          </cell>
          <cell r="AL78">
            <v>3</v>
          </cell>
          <cell r="AM78">
            <v>73780</v>
          </cell>
          <cell r="AO78">
            <v>44773</v>
          </cell>
        </row>
        <row r="79">
          <cell r="D79" t="str">
            <v>A510</v>
          </cell>
          <cell r="E79" t="str">
            <v>Nguyễn Ngọc Cần</v>
          </cell>
          <cell r="F79" t="str">
            <v>Nhân Viên Kỹ Thuật Ép Nhựa</v>
          </cell>
          <cell r="G79">
            <v>41773</v>
          </cell>
          <cell r="H79">
            <v>41804</v>
          </cell>
          <cell r="I79">
            <v>7.8958904109589039</v>
          </cell>
          <cell r="J79">
            <v>1.5791780821917807</v>
          </cell>
          <cell r="K79">
            <v>1</v>
          </cell>
          <cell r="L79">
            <v>2</v>
          </cell>
          <cell r="M79">
            <v>15</v>
          </cell>
          <cell r="N79">
            <v>10</v>
          </cell>
          <cell r="O79">
            <v>6</v>
          </cell>
          <cell r="P79">
            <v>16</v>
          </cell>
          <cell r="Q79">
            <v>1</v>
          </cell>
          <cell r="R79">
            <v>4</v>
          </cell>
          <cell r="AC79">
            <v>5</v>
          </cell>
          <cell r="AD79">
            <v>0</v>
          </cell>
          <cell r="AE79">
            <v>5</v>
          </cell>
          <cell r="AF79">
            <v>6</v>
          </cell>
          <cell r="AG79">
            <v>11</v>
          </cell>
          <cell r="AI79">
            <v>11</v>
          </cell>
          <cell r="AJ79" t="str">
            <v>07/2022</v>
          </cell>
          <cell r="AL79">
            <v>5</v>
          </cell>
          <cell r="AM79">
            <v>73780</v>
          </cell>
          <cell r="AO79">
            <v>44773</v>
          </cell>
        </row>
        <row r="80">
          <cell r="D80" t="str">
            <v>A514</v>
          </cell>
          <cell r="E80" t="str">
            <v>Đỗ Thị Kim Pho</v>
          </cell>
          <cell r="F80" t="str">
            <v>Công Nhân Xử Lý Phôi Nhựa</v>
          </cell>
          <cell r="G80">
            <v>41774</v>
          </cell>
          <cell r="H80">
            <v>41835</v>
          </cell>
          <cell r="I80">
            <v>7.8931506849315065</v>
          </cell>
          <cell r="J80">
            <v>1.5786301369863014</v>
          </cell>
          <cell r="K80">
            <v>1</v>
          </cell>
          <cell r="M80">
            <v>13</v>
          </cell>
          <cell r="N80">
            <v>10</v>
          </cell>
          <cell r="O80">
            <v>4</v>
          </cell>
          <cell r="P80">
            <v>14</v>
          </cell>
          <cell r="Q80">
            <v>0</v>
          </cell>
          <cell r="R80">
            <v>2</v>
          </cell>
          <cell r="AC80">
            <v>2</v>
          </cell>
          <cell r="AD80">
            <v>0</v>
          </cell>
          <cell r="AE80">
            <v>8</v>
          </cell>
          <cell r="AF80">
            <v>4</v>
          </cell>
          <cell r="AG80">
            <v>12</v>
          </cell>
          <cell r="AI80">
            <v>12</v>
          </cell>
          <cell r="AJ80" t="str">
            <v>07/2022</v>
          </cell>
          <cell r="AL80">
            <v>2</v>
          </cell>
          <cell r="AM80">
            <v>73780</v>
          </cell>
          <cell r="AO80">
            <v>44773</v>
          </cell>
        </row>
        <row r="81">
          <cell r="D81" t="str">
            <v>A518</v>
          </cell>
          <cell r="E81" t="str">
            <v>Trần Thị Thắm</v>
          </cell>
          <cell r="F81" t="str">
            <v>Công nhân QC ép</v>
          </cell>
          <cell r="G81">
            <v>41781</v>
          </cell>
          <cell r="H81">
            <v>41842</v>
          </cell>
          <cell r="I81">
            <v>7.8739726027397259</v>
          </cell>
          <cell r="J81">
            <v>1.5747945205479452</v>
          </cell>
          <cell r="K81">
            <v>1</v>
          </cell>
          <cell r="M81">
            <v>13</v>
          </cell>
          <cell r="N81">
            <v>0.5</v>
          </cell>
          <cell r="O81">
            <v>4</v>
          </cell>
          <cell r="P81">
            <v>4.5</v>
          </cell>
          <cell r="Q81">
            <v>2</v>
          </cell>
          <cell r="R81">
            <v>1</v>
          </cell>
          <cell r="AC81">
            <v>3</v>
          </cell>
          <cell r="AD81">
            <v>0</v>
          </cell>
          <cell r="AE81">
            <v>0</v>
          </cell>
          <cell r="AF81">
            <v>1.5</v>
          </cell>
          <cell r="AG81">
            <v>1.5</v>
          </cell>
          <cell r="AI81">
            <v>1.5</v>
          </cell>
          <cell r="AJ81" t="str">
            <v>07/2022</v>
          </cell>
          <cell r="AL81">
            <v>3</v>
          </cell>
          <cell r="AM81">
            <v>73780</v>
          </cell>
          <cell r="AO81">
            <v>44773</v>
          </cell>
        </row>
        <row r="82">
          <cell r="D82" t="str">
            <v>A538</v>
          </cell>
          <cell r="E82" t="str">
            <v>Lê Bảo Trung</v>
          </cell>
          <cell r="F82" t="str">
            <v>Trưởng Chuyền Xi Mạ</v>
          </cell>
          <cell r="G82">
            <v>41820</v>
          </cell>
          <cell r="H82">
            <v>41881</v>
          </cell>
          <cell r="I82">
            <v>7.7671232876712333</v>
          </cell>
          <cell r="J82">
            <v>1.5534246575342467</v>
          </cell>
          <cell r="K82">
            <v>1</v>
          </cell>
          <cell r="M82">
            <v>13</v>
          </cell>
          <cell r="N82">
            <v>3</v>
          </cell>
          <cell r="O82">
            <v>4</v>
          </cell>
          <cell r="P82">
            <v>7</v>
          </cell>
          <cell r="Q82">
            <v>5</v>
          </cell>
          <cell r="R82">
            <v>1</v>
          </cell>
          <cell r="AC82">
            <v>6</v>
          </cell>
          <cell r="AD82">
            <v>0</v>
          </cell>
          <cell r="AE82">
            <v>0</v>
          </cell>
          <cell r="AF82">
            <v>1</v>
          </cell>
          <cell r="AG82">
            <v>1</v>
          </cell>
          <cell r="AI82">
            <v>1</v>
          </cell>
          <cell r="AJ82" t="str">
            <v>07/2022</v>
          </cell>
          <cell r="AL82">
            <v>6</v>
          </cell>
          <cell r="AM82">
            <v>73780</v>
          </cell>
          <cell r="AO82">
            <v>44773</v>
          </cell>
        </row>
        <row r="83">
          <cell r="D83" t="str">
            <v>A542</v>
          </cell>
          <cell r="E83" t="str">
            <v>Tăng Mộc Nguyên</v>
          </cell>
          <cell r="F83" t="str">
            <v>Nhân Viên Kỹ Thuật Ép Nhựa</v>
          </cell>
          <cell r="G83">
            <v>41821</v>
          </cell>
          <cell r="H83">
            <v>41883</v>
          </cell>
          <cell r="I83">
            <v>7.7643835616438359</v>
          </cell>
          <cell r="J83">
            <v>1.5528767123287672</v>
          </cell>
          <cell r="K83">
            <v>1</v>
          </cell>
          <cell r="L83">
            <v>2</v>
          </cell>
          <cell r="M83">
            <v>15</v>
          </cell>
          <cell r="N83">
            <v>18</v>
          </cell>
          <cell r="O83">
            <v>6</v>
          </cell>
          <cell r="P83">
            <v>24</v>
          </cell>
          <cell r="Q83">
            <v>1</v>
          </cell>
          <cell r="R83">
            <v>1.5</v>
          </cell>
          <cell r="AC83">
            <v>2.5</v>
          </cell>
          <cell r="AD83">
            <v>0</v>
          </cell>
          <cell r="AE83">
            <v>15.5</v>
          </cell>
          <cell r="AF83">
            <v>6</v>
          </cell>
          <cell r="AG83">
            <v>21.5</v>
          </cell>
          <cell r="AI83">
            <v>21.5</v>
          </cell>
          <cell r="AJ83" t="str">
            <v>07/2022</v>
          </cell>
          <cell r="AL83">
            <v>2.5</v>
          </cell>
          <cell r="AM83">
            <v>73780</v>
          </cell>
          <cell r="AO83">
            <v>44773</v>
          </cell>
        </row>
        <row r="84">
          <cell r="D84" t="str">
            <v>A573</v>
          </cell>
          <cell r="E84" t="str">
            <v>Trần Kim Phú</v>
          </cell>
          <cell r="F84" t="str">
            <v>Quản Đốc Xưởng 1</v>
          </cell>
          <cell r="G84">
            <v>41920</v>
          </cell>
          <cell r="H84">
            <v>41981</v>
          </cell>
          <cell r="I84">
            <v>7.493150684931507</v>
          </cell>
          <cell r="J84">
            <v>1.4986301369863013</v>
          </cell>
          <cell r="K84">
            <v>1</v>
          </cell>
          <cell r="M84">
            <v>13</v>
          </cell>
          <cell r="N84">
            <v>15</v>
          </cell>
          <cell r="O84">
            <v>4</v>
          </cell>
          <cell r="P84">
            <v>19</v>
          </cell>
          <cell r="Q84">
            <v>0</v>
          </cell>
          <cell r="R84">
            <v>1</v>
          </cell>
          <cell r="AC84">
            <v>1</v>
          </cell>
          <cell r="AD84">
            <v>0</v>
          </cell>
          <cell r="AE84">
            <v>14</v>
          </cell>
          <cell r="AF84">
            <v>4</v>
          </cell>
          <cell r="AG84">
            <v>18</v>
          </cell>
          <cell r="AI84">
            <v>18</v>
          </cell>
          <cell r="AJ84" t="str">
            <v>07/2022</v>
          </cell>
          <cell r="AL84">
            <v>1</v>
          </cell>
          <cell r="AM84">
            <v>73780</v>
          </cell>
          <cell r="AO84">
            <v>44773</v>
          </cell>
        </row>
        <row r="85">
          <cell r="D85" t="str">
            <v>A574</v>
          </cell>
          <cell r="E85" t="str">
            <v>Hoàng Văn Linh</v>
          </cell>
          <cell r="F85" t="str">
            <v>Thủ Kho (Thành Phẩm)</v>
          </cell>
          <cell r="G85">
            <v>41923</v>
          </cell>
          <cell r="H85">
            <v>41984</v>
          </cell>
          <cell r="I85">
            <v>7.484931506849315</v>
          </cell>
          <cell r="J85">
            <v>1.496986301369863</v>
          </cell>
          <cell r="K85">
            <v>1</v>
          </cell>
          <cell r="M85">
            <v>13</v>
          </cell>
          <cell r="N85">
            <v>7.5</v>
          </cell>
          <cell r="O85">
            <v>4</v>
          </cell>
          <cell r="P85">
            <v>11.5</v>
          </cell>
          <cell r="Q85">
            <v>9</v>
          </cell>
          <cell r="R85">
            <v>1</v>
          </cell>
          <cell r="AC85">
            <v>10</v>
          </cell>
          <cell r="AD85">
            <v>0</v>
          </cell>
          <cell r="AE85">
            <v>0</v>
          </cell>
          <cell r="AF85">
            <v>1.5</v>
          </cell>
          <cell r="AG85">
            <v>1.5</v>
          </cell>
          <cell r="AI85">
            <v>1.5</v>
          </cell>
          <cell r="AJ85" t="str">
            <v>07/2022</v>
          </cell>
          <cell r="AL85">
            <v>10</v>
          </cell>
          <cell r="AM85">
            <v>73780</v>
          </cell>
          <cell r="AO85">
            <v>44773</v>
          </cell>
        </row>
        <row r="86">
          <cell r="D86" t="str">
            <v>A586</v>
          </cell>
          <cell r="E86" t="str">
            <v>Nguyễn Tuyết Hằng</v>
          </cell>
          <cell r="F86" t="str">
            <v>Công Nhân Gắn Phôi</v>
          </cell>
          <cell r="G86">
            <v>42005</v>
          </cell>
          <cell r="H86">
            <v>42064</v>
          </cell>
          <cell r="I86">
            <v>7.2602739726027394</v>
          </cell>
          <cell r="J86">
            <v>1.452054794520548</v>
          </cell>
          <cell r="K86">
            <v>1</v>
          </cell>
          <cell r="M86">
            <v>13</v>
          </cell>
          <cell r="N86">
            <v>0</v>
          </cell>
          <cell r="O86">
            <v>3</v>
          </cell>
          <cell r="P86">
            <v>3</v>
          </cell>
          <cell r="Q86">
            <v>2</v>
          </cell>
          <cell r="R86">
            <v>1</v>
          </cell>
          <cell r="AC86">
            <v>3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I86">
            <v>0</v>
          </cell>
          <cell r="AJ86" t="str">
            <v>07/2022</v>
          </cell>
          <cell r="AL86">
            <v>3</v>
          </cell>
          <cell r="AM86">
            <v>44620</v>
          </cell>
          <cell r="AO86">
            <v>44773</v>
          </cell>
        </row>
        <row r="87">
          <cell r="D87" t="str">
            <v>A594</v>
          </cell>
          <cell r="E87" t="str">
            <v>Nguyễn Viết Lợi</v>
          </cell>
          <cell r="F87" t="str">
            <v>Trưởng Phòng Bảo Trì</v>
          </cell>
          <cell r="G87">
            <v>42082</v>
          </cell>
          <cell r="H87">
            <v>42143</v>
          </cell>
          <cell r="I87">
            <v>7.0493150684931507</v>
          </cell>
          <cell r="J87">
            <v>1.4098630136986301</v>
          </cell>
          <cell r="K87">
            <v>1</v>
          </cell>
          <cell r="M87">
            <v>13</v>
          </cell>
          <cell r="N87">
            <v>11</v>
          </cell>
          <cell r="O87">
            <v>4</v>
          </cell>
          <cell r="P87">
            <v>15</v>
          </cell>
          <cell r="Q87">
            <v>2</v>
          </cell>
          <cell r="R87">
            <v>3</v>
          </cell>
          <cell r="AC87">
            <v>5</v>
          </cell>
          <cell r="AD87">
            <v>0</v>
          </cell>
          <cell r="AE87">
            <v>6</v>
          </cell>
          <cell r="AF87">
            <v>4</v>
          </cell>
          <cell r="AG87">
            <v>10</v>
          </cell>
          <cell r="AI87">
            <v>10</v>
          </cell>
          <cell r="AJ87" t="str">
            <v>07/2022</v>
          </cell>
          <cell r="AL87">
            <v>5</v>
          </cell>
          <cell r="AM87">
            <v>73780</v>
          </cell>
          <cell r="AO87">
            <v>44773</v>
          </cell>
        </row>
        <row r="88">
          <cell r="D88" t="str">
            <v>A596</v>
          </cell>
          <cell r="E88" t="str">
            <v>Nguyễn Văn Phúc</v>
          </cell>
          <cell r="F88" t="str">
            <v>Công Nhân Xử Lý Nước</v>
          </cell>
          <cell r="G88">
            <v>42088</v>
          </cell>
          <cell r="H88">
            <v>42149</v>
          </cell>
          <cell r="I88">
            <v>7.0328767123287674</v>
          </cell>
          <cell r="J88">
            <v>1.4065753424657534</v>
          </cell>
          <cell r="K88">
            <v>1</v>
          </cell>
          <cell r="L88">
            <v>2</v>
          </cell>
          <cell r="M88">
            <v>15</v>
          </cell>
          <cell r="N88">
            <v>1</v>
          </cell>
          <cell r="O88">
            <v>6</v>
          </cell>
          <cell r="P88">
            <v>7</v>
          </cell>
          <cell r="Q88">
            <v>4</v>
          </cell>
          <cell r="R88">
            <v>1</v>
          </cell>
          <cell r="AC88">
            <v>5</v>
          </cell>
          <cell r="AD88">
            <v>0</v>
          </cell>
          <cell r="AE88">
            <v>0</v>
          </cell>
          <cell r="AF88">
            <v>2</v>
          </cell>
          <cell r="AG88">
            <v>2</v>
          </cell>
          <cell r="AI88">
            <v>2</v>
          </cell>
          <cell r="AJ88" t="str">
            <v>07/2022</v>
          </cell>
          <cell r="AL88">
            <v>5</v>
          </cell>
          <cell r="AM88">
            <v>73780</v>
          </cell>
          <cell r="AO88">
            <v>44773</v>
          </cell>
        </row>
        <row r="89">
          <cell r="D89" t="str">
            <v>A599</v>
          </cell>
          <cell r="E89" t="str">
            <v>Đỗ Thành Nhân</v>
          </cell>
          <cell r="F89" t="str">
            <v>Phó phòng Thiết Kế Khuôn</v>
          </cell>
          <cell r="G89">
            <v>42114</v>
          </cell>
          <cell r="H89">
            <v>42175</v>
          </cell>
          <cell r="I89">
            <v>6.9616438356164387</v>
          </cell>
          <cell r="J89">
            <v>1.3923287671232878</v>
          </cell>
          <cell r="K89">
            <v>1</v>
          </cell>
          <cell r="M89">
            <v>13</v>
          </cell>
          <cell r="N89">
            <v>16</v>
          </cell>
          <cell r="O89">
            <v>4</v>
          </cell>
          <cell r="P89">
            <v>20</v>
          </cell>
          <cell r="Q89">
            <v>1</v>
          </cell>
          <cell r="R89">
            <v>2</v>
          </cell>
          <cell r="AC89">
            <v>3</v>
          </cell>
          <cell r="AD89">
            <v>0</v>
          </cell>
          <cell r="AE89">
            <v>13</v>
          </cell>
          <cell r="AF89">
            <v>4</v>
          </cell>
          <cell r="AG89">
            <v>17</v>
          </cell>
          <cell r="AI89">
            <v>17</v>
          </cell>
          <cell r="AJ89" t="str">
            <v>07/2022</v>
          </cell>
          <cell r="AL89">
            <v>3</v>
          </cell>
          <cell r="AM89">
            <v>73780</v>
          </cell>
          <cell r="AO89">
            <v>44773</v>
          </cell>
        </row>
        <row r="90">
          <cell r="D90" t="str">
            <v>A600</v>
          </cell>
          <cell r="E90" t="str">
            <v xml:space="preserve">Võ Minh Tuân </v>
          </cell>
          <cell r="F90" t="str">
            <v>Tổ Trưởng Lắp Ráp Khuôn</v>
          </cell>
          <cell r="G90">
            <v>42116</v>
          </cell>
          <cell r="H90">
            <v>42146</v>
          </cell>
          <cell r="I90">
            <v>6.956164383561644</v>
          </cell>
          <cell r="J90">
            <v>1.3912328767123288</v>
          </cell>
          <cell r="K90">
            <v>1</v>
          </cell>
          <cell r="L90">
            <v>2</v>
          </cell>
          <cell r="M90">
            <v>15</v>
          </cell>
          <cell r="N90">
            <v>19.5</v>
          </cell>
          <cell r="O90">
            <v>6</v>
          </cell>
          <cell r="P90">
            <v>25.5</v>
          </cell>
          <cell r="Q90">
            <v>0</v>
          </cell>
          <cell r="R90">
            <v>1</v>
          </cell>
          <cell r="AC90">
            <v>1</v>
          </cell>
          <cell r="AD90">
            <v>0</v>
          </cell>
          <cell r="AE90">
            <v>18.5</v>
          </cell>
          <cell r="AF90">
            <v>6</v>
          </cell>
          <cell r="AG90">
            <v>24.5</v>
          </cell>
          <cell r="AI90">
            <v>24.5</v>
          </cell>
          <cell r="AJ90" t="str">
            <v>07/2022</v>
          </cell>
          <cell r="AL90">
            <v>1</v>
          </cell>
          <cell r="AM90">
            <v>73780</v>
          </cell>
          <cell r="AO90">
            <v>44773</v>
          </cell>
        </row>
        <row r="91">
          <cell r="D91" t="str">
            <v>A604</v>
          </cell>
          <cell r="E91" t="str">
            <v>Lê Thanh Tòng</v>
          </cell>
          <cell r="F91" t="str">
            <v>BAOVE</v>
          </cell>
          <cell r="G91">
            <v>42147</v>
          </cell>
          <cell r="H91">
            <v>42208</v>
          </cell>
          <cell r="I91">
            <v>6.8712328767123285</v>
          </cell>
          <cell r="J91">
            <v>1.3742465753424657</v>
          </cell>
          <cell r="K91">
            <v>1</v>
          </cell>
          <cell r="M91">
            <v>13</v>
          </cell>
          <cell r="N91">
            <v>15</v>
          </cell>
          <cell r="O91">
            <v>4</v>
          </cell>
          <cell r="P91">
            <v>19</v>
          </cell>
          <cell r="Q91">
            <v>0</v>
          </cell>
          <cell r="R91">
            <v>0</v>
          </cell>
          <cell r="AC91">
            <v>0</v>
          </cell>
          <cell r="AD91">
            <v>0</v>
          </cell>
          <cell r="AE91">
            <v>15</v>
          </cell>
          <cell r="AF91">
            <v>4</v>
          </cell>
          <cell r="AG91">
            <v>19</v>
          </cell>
          <cell r="AI91">
            <v>19</v>
          </cell>
          <cell r="AJ91" t="str">
            <v>07/2022</v>
          </cell>
          <cell r="AL91">
            <v>0</v>
          </cell>
          <cell r="AM91">
            <v>73780</v>
          </cell>
          <cell r="AO91">
            <v>44773</v>
          </cell>
        </row>
        <row r="92">
          <cell r="D92" t="str">
            <v>A610</v>
          </cell>
          <cell r="E92" t="str">
            <v xml:space="preserve">Nguyễn Hồng Thành Tài </v>
          </cell>
          <cell r="F92" t="str">
            <v>Phụ Kỹ Thuật</v>
          </cell>
          <cell r="G92">
            <v>42161</v>
          </cell>
          <cell r="H92">
            <v>42222</v>
          </cell>
          <cell r="I92">
            <v>6.8328767123287673</v>
          </cell>
          <cell r="J92">
            <v>1.3665753424657534</v>
          </cell>
          <cell r="K92">
            <v>1</v>
          </cell>
          <cell r="L92">
            <v>2</v>
          </cell>
          <cell r="M92">
            <v>15</v>
          </cell>
          <cell r="N92">
            <v>0</v>
          </cell>
          <cell r="O92">
            <v>6</v>
          </cell>
          <cell r="P92">
            <v>6</v>
          </cell>
          <cell r="Q92">
            <v>2.5</v>
          </cell>
          <cell r="R92">
            <v>2</v>
          </cell>
          <cell r="AC92">
            <v>4.5</v>
          </cell>
          <cell r="AD92">
            <v>0</v>
          </cell>
          <cell r="AE92">
            <v>0</v>
          </cell>
          <cell r="AF92">
            <v>1.5</v>
          </cell>
          <cell r="AG92">
            <v>1.5</v>
          </cell>
          <cell r="AI92">
            <v>1.5</v>
          </cell>
          <cell r="AJ92" t="str">
            <v>07/2022</v>
          </cell>
          <cell r="AL92">
            <v>4.5</v>
          </cell>
          <cell r="AM92">
            <v>73780</v>
          </cell>
          <cell r="AO92">
            <v>44773</v>
          </cell>
        </row>
        <row r="93">
          <cell r="D93" t="str">
            <v>A617</v>
          </cell>
          <cell r="E93" t="str">
            <v>Dương Văn Kiệm</v>
          </cell>
          <cell r="F93" t="str">
            <v>Tổ trưởng vận hành line</v>
          </cell>
          <cell r="G93">
            <v>42212</v>
          </cell>
          <cell r="H93">
            <v>42274</v>
          </cell>
          <cell r="I93">
            <v>6.6931506849315072</v>
          </cell>
          <cell r="J93">
            <v>1.3386301369863014</v>
          </cell>
          <cell r="K93">
            <v>1</v>
          </cell>
          <cell r="L93">
            <v>2</v>
          </cell>
          <cell r="M93">
            <v>15</v>
          </cell>
          <cell r="N93">
            <v>0</v>
          </cell>
          <cell r="O93">
            <v>6</v>
          </cell>
          <cell r="P93">
            <v>6</v>
          </cell>
          <cell r="Q93">
            <v>0</v>
          </cell>
          <cell r="R93">
            <v>1</v>
          </cell>
          <cell r="AC93">
            <v>1</v>
          </cell>
          <cell r="AD93">
            <v>0</v>
          </cell>
          <cell r="AE93">
            <v>0</v>
          </cell>
          <cell r="AF93">
            <v>5</v>
          </cell>
          <cell r="AG93">
            <v>5</v>
          </cell>
          <cell r="AI93">
            <v>5</v>
          </cell>
          <cell r="AJ93" t="str">
            <v>07/2022</v>
          </cell>
          <cell r="AL93">
            <v>1</v>
          </cell>
          <cell r="AM93">
            <v>73780</v>
          </cell>
          <cell r="AO93">
            <v>44773</v>
          </cell>
        </row>
        <row r="94">
          <cell r="D94" t="str">
            <v>A625</v>
          </cell>
          <cell r="E94" t="str">
            <v xml:space="preserve">Huỳnh Thị Mỹ Vân </v>
          </cell>
          <cell r="F94" t="str">
            <v>Công Nhân Masking</v>
          </cell>
          <cell r="G94">
            <v>42247</v>
          </cell>
          <cell r="H94">
            <v>42308</v>
          </cell>
          <cell r="I94">
            <v>6.5972602739726032</v>
          </cell>
          <cell r="J94">
            <v>1.3194520547945205</v>
          </cell>
          <cell r="K94">
            <v>1</v>
          </cell>
          <cell r="M94">
            <v>13</v>
          </cell>
          <cell r="N94">
            <v>6.5</v>
          </cell>
          <cell r="O94">
            <v>4</v>
          </cell>
          <cell r="P94">
            <v>10.5</v>
          </cell>
          <cell r="Q94">
            <v>1</v>
          </cell>
          <cell r="R94">
            <v>2.5</v>
          </cell>
          <cell r="AC94">
            <v>3.5</v>
          </cell>
          <cell r="AD94">
            <v>0</v>
          </cell>
          <cell r="AE94">
            <v>3</v>
          </cell>
          <cell r="AF94">
            <v>4</v>
          </cell>
          <cell r="AG94">
            <v>7</v>
          </cell>
          <cell r="AI94">
            <v>7</v>
          </cell>
          <cell r="AJ94" t="str">
            <v>07/2022</v>
          </cell>
          <cell r="AL94">
            <v>3.5</v>
          </cell>
          <cell r="AM94">
            <v>73780</v>
          </cell>
          <cell r="AO94">
            <v>44773</v>
          </cell>
        </row>
        <row r="95">
          <cell r="D95" t="str">
            <v>A636</v>
          </cell>
          <cell r="E95" t="str">
            <v>Nguyễn Văn Thu</v>
          </cell>
          <cell r="F95" t="str">
            <v>BAOVE</v>
          </cell>
          <cell r="G95">
            <v>42262</v>
          </cell>
          <cell r="H95">
            <v>42323</v>
          </cell>
          <cell r="I95">
            <v>6.5561643835616437</v>
          </cell>
          <cell r="J95">
            <v>1.3112328767123287</v>
          </cell>
          <cell r="K95">
            <v>1</v>
          </cell>
          <cell r="M95">
            <v>13</v>
          </cell>
          <cell r="N95">
            <v>15</v>
          </cell>
          <cell r="O95">
            <v>4</v>
          </cell>
          <cell r="P95">
            <v>19</v>
          </cell>
          <cell r="Q95">
            <v>0</v>
          </cell>
          <cell r="R95">
            <v>0</v>
          </cell>
          <cell r="AC95">
            <v>0</v>
          </cell>
          <cell r="AD95">
            <v>0</v>
          </cell>
          <cell r="AE95">
            <v>15</v>
          </cell>
          <cell r="AF95">
            <v>4</v>
          </cell>
          <cell r="AG95">
            <v>19</v>
          </cell>
          <cell r="AI95">
            <v>19</v>
          </cell>
          <cell r="AJ95" t="str">
            <v>07/2022</v>
          </cell>
          <cell r="AL95">
            <v>0</v>
          </cell>
          <cell r="AM95">
            <v>73780</v>
          </cell>
          <cell r="AO95">
            <v>44773</v>
          </cell>
        </row>
        <row r="96">
          <cell r="D96" t="str">
            <v>A645</v>
          </cell>
          <cell r="E96" t="str">
            <v>Đỗ Nhật Quan</v>
          </cell>
          <cell r="F96" t="str">
            <v>Công Nhân Gỡ Hàng</v>
          </cell>
          <cell r="G96">
            <v>42328</v>
          </cell>
          <cell r="H96">
            <v>42389</v>
          </cell>
          <cell r="I96">
            <v>6.375342465753425</v>
          </cell>
          <cell r="J96">
            <v>1.275068493150685</v>
          </cell>
          <cell r="K96">
            <v>1</v>
          </cell>
          <cell r="M96">
            <v>13</v>
          </cell>
          <cell r="N96">
            <v>0.5</v>
          </cell>
          <cell r="O96">
            <v>4</v>
          </cell>
          <cell r="P96">
            <v>4.5</v>
          </cell>
          <cell r="Q96">
            <v>2</v>
          </cell>
          <cell r="R96">
            <v>1</v>
          </cell>
          <cell r="AC96">
            <v>3</v>
          </cell>
          <cell r="AD96">
            <v>0</v>
          </cell>
          <cell r="AE96">
            <v>0</v>
          </cell>
          <cell r="AF96">
            <v>1.5</v>
          </cell>
          <cell r="AG96">
            <v>1.5</v>
          </cell>
          <cell r="AI96">
            <v>1.5</v>
          </cell>
          <cell r="AJ96" t="str">
            <v>07/2022</v>
          </cell>
          <cell r="AL96">
            <v>3</v>
          </cell>
          <cell r="AM96">
            <v>73780</v>
          </cell>
          <cell r="AO96">
            <v>44773</v>
          </cell>
        </row>
        <row r="97">
          <cell r="D97" t="str">
            <v>A648</v>
          </cell>
          <cell r="E97" t="str">
            <v>Bùi Văn Tài</v>
          </cell>
          <cell r="F97" t="str">
            <v>Công Nhân Ép Nhựa</v>
          </cell>
          <cell r="G97">
            <v>42326</v>
          </cell>
          <cell r="H97">
            <v>42387</v>
          </cell>
          <cell r="I97">
            <v>6.3808219178082188</v>
          </cell>
          <cell r="J97">
            <v>1.2761643835616439</v>
          </cell>
          <cell r="K97">
            <v>1</v>
          </cell>
          <cell r="M97">
            <v>13</v>
          </cell>
          <cell r="N97">
            <v>2.5</v>
          </cell>
          <cell r="O97">
            <v>4</v>
          </cell>
          <cell r="P97">
            <v>6.5</v>
          </cell>
          <cell r="Q97">
            <v>2</v>
          </cell>
          <cell r="R97">
            <v>2</v>
          </cell>
          <cell r="AC97">
            <v>4</v>
          </cell>
          <cell r="AD97">
            <v>0</v>
          </cell>
          <cell r="AE97">
            <v>0</v>
          </cell>
          <cell r="AF97">
            <v>2.5</v>
          </cell>
          <cell r="AG97">
            <v>2.5</v>
          </cell>
          <cell r="AI97">
            <v>2.5</v>
          </cell>
          <cell r="AJ97" t="str">
            <v>07/2022</v>
          </cell>
          <cell r="AL97">
            <v>4</v>
          </cell>
          <cell r="AM97">
            <v>73780</v>
          </cell>
          <cell r="AO97">
            <v>44773</v>
          </cell>
        </row>
        <row r="98">
          <cell r="D98" t="str">
            <v>A658</v>
          </cell>
          <cell r="E98" t="str">
            <v>Đặng Ngọc Hân</v>
          </cell>
          <cell r="F98" t="str">
            <v>Công Nhân Ép Nhựa</v>
          </cell>
          <cell r="G98">
            <v>42345</v>
          </cell>
          <cell r="H98">
            <v>42407</v>
          </cell>
          <cell r="I98">
            <v>6.3287671232876717</v>
          </cell>
          <cell r="J98">
            <v>1.2657534246575344</v>
          </cell>
          <cell r="K98">
            <v>1</v>
          </cell>
          <cell r="M98">
            <v>13</v>
          </cell>
          <cell r="N98">
            <v>3</v>
          </cell>
          <cell r="O98">
            <v>4</v>
          </cell>
          <cell r="P98">
            <v>7</v>
          </cell>
          <cell r="Q98">
            <v>1</v>
          </cell>
          <cell r="R98">
            <v>1</v>
          </cell>
          <cell r="AC98">
            <v>2</v>
          </cell>
          <cell r="AD98">
            <v>0</v>
          </cell>
          <cell r="AE98">
            <v>1</v>
          </cell>
          <cell r="AF98">
            <v>4</v>
          </cell>
          <cell r="AG98">
            <v>5</v>
          </cell>
          <cell r="AI98">
            <v>5</v>
          </cell>
          <cell r="AJ98" t="str">
            <v>07/2022</v>
          </cell>
          <cell r="AL98">
            <v>2</v>
          </cell>
          <cell r="AM98">
            <v>73780</v>
          </cell>
          <cell r="AO98">
            <v>44773</v>
          </cell>
        </row>
        <row r="99">
          <cell r="D99" t="str">
            <v>A663</v>
          </cell>
          <cell r="E99" t="str">
            <v>Trần Thị Cúc</v>
          </cell>
          <cell r="F99" t="str">
            <v>Công Nhân Ép Nhựa</v>
          </cell>
          <cell r="G99">
            <v>42346</v>
          </cell>
          <cell r="H99">
            <v>42408</v>
          </cell>
          <cell r="I99">
            <v>6.3260273972602743</v>
          </cell>
          <cell r="J99">
            <v>1.2652054794520549</v>
          </cell>
          <cell r="K99">
            <v>1</v>
          </cell>
          <cell r="M99">
            <v>13</v>
          </cell>
          <cell r="N99">
            <v>2</v>
          </cell>
          <cell r="O99">
            <v>4</v>
          </cell>
          <cell r="P99">
            <v>6</v>
          </cell>
          <cell r="Q99">
            <v>1</v>
          </cell>
          <cell r="R99">
            <v>2</v>
          </cell>
          <cell r="AC99">
            <v>3</v>
          </cell>
          <cell r="AD99">
            <v>0</v>
          </cell>
          <cell r="AE99">
            <v>0</v>
          </cell>
          <cell r="AF99">
            <v>3</v>
          </cell>
          <cell r="AG99">
            <v>3</v>
          </cell>
          <cell r="AI99">
            <v>3</v>
          </cell>
          <cell r="AJ99" t="str">
            <v>07/2022</v>
          </cell>
          <cell r="AL99">
            <v>3</v>
          </cell>
          <cell r="AM99">
            <v>73780</v>
          </cell>
          <cell r="AO99">
            <v>44773</v>
          </cell>
        </row>
        <row r="100">
          <cell r="D100" t="str">
            <v>A664</v>
          </cell>
          <cell r="E100" t="str">
            <v>Huỳnh Thanh Tâm</v>
          </cell>
          <cell r="F100" t="str">
            <v>Trưởng Chuyền Gá Sơn In</v>
          </cell>
          <cell r="G100">
            <v>42346</v>
          </cell>
          <cell r="H100">
            <v>42408</v>
          </cell>
          <cell r="I100">
            <v>6.3260273972602743</v>
          </cell>
          <cell r="J100">
            <v>1.2652054794520549</v>
          </cell>
          <cell r="K100">
            <v>1</v>
          </cell>
          <cell r="M100">
            <v>13</v>
          </cell>
          <cell r="N100">
            <v>5.5</v>
          </cell>
          <cell r="O100">
            <v>4</v>
          </cell>
          <cell r="P100">
            <v>9.5</v>
          </cell>
          <cell r="Q100">
            <v>1</v>
          </cell>
          <cell r="R100">
            <v>2</v>
          </cell>
          <cell r="AC100">
            <v>3</v>
          </cell>
          <cell r="AD100">
            <v>0</v>
          </cell>
          <cell r="AE100">
            <v>2.5</v>
          </cell>
          <cell r="AF100">
            <v>4</v>
          </cell>
          <cell r="AG100">
            <v>6.5</v>
          </cell>
          <cell r="AI100">
            <v>6.5</v>
          </cell>
          <cell r="AJ100" t="str">
            <v>07/2022</v>
          </cell>
          <cell r="AL100">
            <v>3</v>
          </cell>
          <cell r="AM100">
            <v>73780</v>
          </cell>
          <cell r="AO100">
            <v>44773</v>
          </cell>
        </row>
        <row r="101">
          <cell r="D101" t="str">
            <v>A666</v>
          </cell>
          <cell r="E101" t="str">
            <v>Trần Thị Ngọc Hạnh</v>
          </cell>
          <cell r="F101" t="str">
            <v>Công Nhân Qc Xưởng 2</v>
          </cell>
          <cell r="G101">
            <v>42348</v>
          </cell>
          <cell r="H101">
            <v>42410</v>
          </cell>
          <cell r="I101">
            <v>6.3205479452054796</v>
          </cell>
          <cell r="J101">
            <v>1.2641095890410958</v>
          </cell>
          <cell r="K101">
            <v>1</v>
          </cell>
          <cell r="M101">
            <v>13</v>
          </cell>
          <cell r="N101">
            <v>5</v>
          </cell>
          <cell r="O101">
            <v>4</v>
          </cell>
          <cell r="P101">
            <v>9</v>
          </cell>
          <cell r="Q101">
            <v>0</v>
          </cell>
          <cell r="R101">
            <v>2</v>
          </cell>
          <cell r="AC101">
            <v>2</v>
          </cell>
          <cell r="AD101">
            <v>0</v>
          </cell>
          <cell r="AE101">
            <v>3</v>
          </cell>
          <cell r="AF101">
            <v>4</v>
          </cell>
          <cell r="AG101">
            <v>7</v>
          </cell>
          <cell r="AI101">
            <v>7</v>
          </cell>
          <cell r="AJ101" t="str">
            <v>07/2022</v>
          </cell>
          <cell r="AL101">
            <v>2</v>
          </cell>
          <cell r="AM101">
            <v>73780</v>
          </cell>
          <cell r="AO101">
            <v>44773</v>
          </cell>
        </row>
        <row r="102">
          <cell r="D102" t="str">
            <v>A673</v>
          </cell>
          <cell r="E102" t="str">
            <v>Phan Trí Cường</v>
          </cell>
          <cell r="F102" t="str">
            <v>Công Nhân Ép Nhựa</v>
          </cell>
          <cell r="G102">
            <v>42353</v>
          </cell>
          <cell r="H102">
            <v>42415</v>
          </cell>
          <cell r="I102">
            <v>6.3068493150684928</v>
          </cell>
          <cell r="J102">
            <v>1.2613698630136985</v>
          </cell>
          <cell r="K102">
            <v>1</v>
          </cell>
          <cell r="M102">
            <v>13</v>
          </cell>
          <cell r="N102">
            <v>1</v>
          </cell>
          <cell r="O102">
            <v>4</v>
          </cell>
          <cell r="P102">
            <v>5</v>
          </cell>
          <cell r="Q102">
            <v>0</v>
          </cell>
          <cell r="R102">
            <v>1</v>
          </cell>
          <cell r="AC102">
            <v>1</v>
          </cell>
          <cell r="AD102">
            <v>0</v>
          </cell>
          <cell r="AE102">
            <v>0</v>
          </cell>
          <cell r="AF102">
            <v>4</v>
          </cell>
          <cell r="AG102">
            <v>4</v>
          </cell>
          <cell r="AI102">
            <v>4</v>
          </cell>
          <cell r="AJ102" t="str">
            <v>07/2022</v>
          </cell>
          <cell r="AL102">
            <v>1</v>
          </cell>
          <cell r="AM102">
            <v>73780</v>
          </cell>
          <cell r="AO102">
            <v>44773</v>
          </cell>
        </row>
        <row r="103">
          <cell r="D103" t="str">
            <v>A698</v>
          </cell>
          <cell r="E103" t="str">
            <v>Tô Thị Mỹ Trang</v>
          </cell>
          <cell r="F103" t="str">
            <v>Nhóm Trưởng Qa Phôi</v>
          </cell>
          <cell r="G103">
            <v>42369</v>
          </cell>
          <cell r="H103">
            <v>42431</v>
          </cell>
          <cell r="I103">
            <v>6.2630136986301368</v>
          </cell>
          <cell r="J103">
            <v>1.2526027397260273</v>
          </cell>
          <cell r="K103">
            <v>1</v>
          </cell>
          <cell r="M103">
            <v>13</v>
          </cell>
          <cell r="N103">
            <v>1.5</v>
          </cell>
          <cell r="O103">
            <v>4</v>
          </cell>
          <cell r="P103">
            <v>5.5</v>
          </cell>
          <cell r="Q103">
            <v>1</v>
          </cell>
          <cell r="R103">
            <v>3</v>
          </cell>
          <cell r="AC103">
            <v>4</v>
          </cell>
          <cell r="AD103">
            <v>0</v>
          </cell>
          <cell r="AE103">
            <v>0</v>
          </cell>
          <cell r="AF103">
            <v>1.5</v>
          </cell>
          <cell r="AG103">
            <v>1.5</v>
          </cell>
          <cell r="AI103">
            <v>1.5</v>
          </cell>
          <cell r="AJ103" t="str">
            <v>07/2022</v>
          </cell>
          <cell r="AL103">
            <v>4</v>
          </cell>
          <cell r="AM103">
            <v>73780</v>
          </cell>
          <cell r="AO103">
            <v>44773</v>
          </cell>
        </row>
        <row r="104">
          <cell r="D104" t="str">
            <v>A702</v>
          </cell>
          <cell r="E104" t="str">
            <v>Lê Tùng Quân</v>
          </cell>
          <cell r="F104" t="str">
            <v>Công Nhân Ép Nhựa</v>
          </cell>
          <cell r="G104">
            <v>42376</v>
          </cell>
          <cell r="H104">
            <v>42383</v>
          </cell>
          <cell r="I104">
            <v>6.2438356164383562</v>
          </cell>
          <cell r="J104">
            <v>1.2487671232876711</v>
          </cell>
          <cell r="K104">
            <v>1</v>
          </cell>
          <cell r="M104">
            <v>13</v>
          </cell>
          <cell r="N104">
            <v>19</v>
          </cell>
          <cell r="O104">
            <v>4</v>
          </cell>
          <cell r="P104">
            <v>23</v>
          </cell>
          <cell r="Q104">
            <v>4</v>
          </cell>
          <cell r="R104">
            <v>1</v>
          </cell>
          <cell r="AC104">
            <v>5</v>
          </cell>
          <cell r="AD104">
            <v>0</v>
          </cell>
          <cell r="AE104">
            <v>14</v>
          </cell>
          <cell r="AF104">
            <v>4</v>
          </cell>
          <cell r="AG104">
            <v>18</v>
          </cell>
          <cell r="AI104">
            <v>18</v>
          </cell>
          <cell r="AJ104" t="str">
            <v>07/2022</v>
          </cell>
          <cell r="AL104">
            <v>5</v>
          </cell>
          <cell r="AM104">
            <v>73780</v>
          </cell>
          <cell r="AO104">
            <v>44773</v>
          </cell>
        </row>
        <row r="105">
          <cell r="D105" t="str">
            <v>A703</v>
          </cell>
          <cell r="E105" t="str">
            <v>Nguyễn Văn Danh</v>
          </cell>
          <cell r="F105" t="str">
            <v>Tổ trưởng ca Ép Nhựa</v>
          </cell>
          <cell r="G105">
            <v>42376</v>
          </cell>
          <cell r="H105">
            <v>42383</v>
          </cell>
          <cell r="I105">
            <v>6.2438356164383562</v>
          </cell>
          <cell r="J105">
            <v>1.2487671232876711</v>
          </cell>
          <cell r="K105">
            <v>1</v>
          </cell>
          <cell r="M105">
            <v>13</v>
          </cell>
          <cell r="N105">
            <v>17</v>
          </cell>
          <cell r="O105">
            <v>4</v>
          </cell>
          <cell r="P105">
            <v>21</v>
          </cell>
          <cell r="Q105">
            <v>3</v>
          </cell>
          <cell r="R105">
            <v>5</v>
          </cell>
          <cell r="AC105">
            <v>8</v>
          </cell>
          <cell r="AD105">
            <v>0</v>
          </cell>
          <cell r="AE105">
            <v>9</v>
          </cell>
          <cell r="AF105">
            <v>4</v>
          </cell>
          <cell r="AG105">
            <v>13</v>
          </cell>
          <cell r="AI105">
            <v>13</v>
          </cell>
          <cell r="AJ105" t="str">
            <v>07/2022</v>
          </cell>
          <cell r="AL105">
            <v>8</v>
          </cell>
          <cell r="AM105">
            <v>73780</v>
          </cell>
          <cell r="AO105">
            <v>44773</v>
          </cell>
        </row>
        <row r="106">
          <cell r="D106" t="str">
            <v>A717</v>
          </cell>
          <cell r="E106" t="str">
            <v>Ngô Nhất Linh</v>
          </cell>
          <cell r="F106" t="str">
            <v>Nv Lái Xe Nâng</v>
          </cell>
          <cell r="G106">
            <v>42391</v>
          </cell>
          <cell r="H106">
            <v>42451</v>
          </cell>
          <cell r="I106">
            <v>6.2027397260273975</v>
          </cell>
          <cell r="J106">
            <v>1.2405479452054795</v>
          </cell>
          <cell r="K106">
            <v>1</v>
          </cell>
          <cell r="M106">
            <v>13</v>
          </cell>
          <cell r="N106">
            <v>11</v>
          </cell>
          <cell r="O106">
            <v>4</v>
          </cell>
          <cell r="P106">
            <v>15</v>
          </cell>
          <cell r="Q106">
            <v>1.5</v>
          </cell>
          <cell r="R106">
            <v>1</v>
          </cell>
          <cell r="AC106">
            <v>2.5</v>
          </cell>
          <cell r="AD106">
            <v>0</v>
          </cell>
          <cell r="AE106">
            <v>8.5</v>
          </cell>
          <cell r="AF106">
            <v>4</v>
          </cell>
          <cell r="AG106">
            <v>12.5</v>
          </cell>
          <cell r="AI106">
            <v>12.5</v>
          </cell>
          <cell r="AJ106" t="str">
            <v>07/2022</v>
          </cell>
          <cell r="AL106">
            <v>2.5</v>
          </cell>
          <cell r="AM106">
            <v>73780</v>
          </cell>
          <cell r="AO106">
            <v>44773</v>
          </cell>
        </row>
        <row r="107">
          <cell r="D107" t="str">
            <v>A722</v>
          </cell>
          <cell r="E107" t="str">
            <v>Vũ Văn Thụ</v>
          </cell>
          <cell r="F107" t="str">
            <v>BAOVE</v>
          </cell>
          <cell r="G107">
            <v>42418</v>
          </cell>
          <cell r="H107">
            <v>42447</v>
          </cell>
          <cell r="I107">
            <v>6.1287671232876715</v>
          </cell>
          <cell r="J107">
            <v>1.2257534246575343</v>
          </cell>
          <cell r="K107">
            <v>1</v>
          </cell>
          <cell r="M107">
            <v>13</v>
          </cell>
          <cell r="N107">
            <v>2</v>
          </cell>
          <cell r="O107">
            <v>4</v>
          </cell>
          <cell r="P107">
            <v>6</v>
          </cell>
          <cell r="Q107">
            <v>0</v>
          </cell>
          <cell r="R107">
            <v>0</v>
          </cell>
          <cell r="AC107">
            <v>0</v>
          </cell>
          <cell r="AD107">
            <v>0</v>
          </cell>
          <cell r="AE107">
            <v>2</v>
          </cell>
          <cell r="AF107">
            <v>4</v>
          </cell>
          <cell r="AG107">
            <v>6</v>
          </cell>
          <cell r="AI107">
            <v>6</v>
          </cell>
          <cell r="AJ107" t="str">
            <v>07/2022</v>
          </cell>
          <cell r="AL107">
            <v>0</v>
          </cell>
          <cell r="AM107">
            <v>73780</v>
          </cell>
          <cell r="AO107">
            <v>44773</v>
          </cell>
        </row>
        <row r="108">
          <cell r="D108" t="str">
            <v>A726</v>
          </cell>
          <cell r="E108" t="str">
            <v>Phan Thị Mỹ Trinh</v>
          </cell>
          <cell r="F108" t="str">
            <v>Công Nhân Xử Lý Phôi Nhựa</v>
          </cell>
          <cell r="G108">
            <v>42422</v>
          </cell>
          <cell r="H108">
            <v>42482</v>
          </cell>
          <cell r="I108">
            <v>6.117808219178082</v>
          </cell>
          <cell r="J108">
            <v>1.2235616438356165</v>
          </cell>
          <cell r="K108">
            <v>1</v>
          </cell>
          <cell r="M108">
            <v>13</v>
          </cell>
          <cell r="N108">
            <v>3.5</v>
          </cell>
          <cell r="O108">
            <v>4</v>
          </cell>
          <cell r="P108">
            <v>7.5</v>
          </cell>
          <cell r="Q108">
            <v>0</v>
          </cell>
          <cell r="R108">
            <v>2</v>
          </cell>
          <cell r="AC108">
            <v>2</v>
          </cell>
          <cell r="AD108">
            <v>0</v>
          </cell>
          <cell r="AE108">
            <v>1.5</v>
          </cell>
          <cell r="AF108">
            <v>4</v>
          </cell>
          <cell r="AG108">
            <v>5.5</v>
          </cell>
          <cell r="AI108">
            <v>5.5</v>
          </cell>
          <cell r="AJ108" t="str">
            <v>07/2022</v>
          </cell>
          <cell r="AL108">
            <v>2</v>
          </cell>
          <cell r="AM108">
            <v>73780</v>
          </cell>
          <cell r="AO108">
            <v>44773</v>
          </cell>
        </row>
        <row r="109">
          <cell r="D109" t="str">
            <v>A733</v>
          </cell>
          <cell r="E109" t="str">
            <v>Trương Văn Hải</v>
          </cell>
          <cell r="F109" t="str">
            <v>Tổ trưởng ca Ép Nhựa</v>
          </cell>
          <cell r="G109">
            <v>42419</v>
          </cell>
          <cell r="H109">
            <v>42426</v>
          </cell>
          <cell r="I109">
            <v>6.1260273972602741</v>
          </cell>
          <cell r="J109">
            <v>1.2252054794520548</v>
          </cell>
          <cell r="K109">
            <v>1</v>
          </cell>
          <cell r="M109">
            <v>13</v>
          </cell>
          <cell r="N109">
            <v>14</v>
          </cell>
          <cell r="O109">
            <v>4</v>
          </cell>
          <cell r="P109">
            <v>18</v>
          </cell>
          <cell r="Q109">
            <v>3</v>
          </cell>
          <cell r="R109">
            <v>1</v>
          </cell>
          <cell r="AC109">
            <v>4</v>
          </cell>
          <cell r="AD109">
            <v>0</v>
          </cell>
          <cell r="AE109">
            <v>10</v>
          </cell>
          <cell r="AF109">
            <v>4</v>
          </cell>
          <cell r="AG109">
            <v>14</v>
          </cell>
          <cell r="AI109">
            <v>14</v>
          </cell>
          <cell r="AJ109" t="str">
            <v>07/2022</v>
          </cell>
          <cell r="AL109">
            <v>4</v>
          </cell>
          <cell r="AM109">
            <v>73780</v>
          </cell>
          <cell r="AO109">
            <v>44773</v>
          </cell>
        </row>
        <row r="110">
          <cell r="D110" t="str">
            <v>A754</v>
          </cell>
          <cell r="E110" t="str">
            <v>Trần Đăng Huy</v>
          </cell>
          <cell r="F110" t="str">
            <v>Nhân Viên Bảo Trì</v>
          </cell>
          <cell r="G110">
            <v>42464</v>
          </cell>
          <cell r="H110">
            <v>42494</v>
          </cell>
          <cell r="I110">
            <v>6.0027397260273974</v>
          </cell>
          <cell r="J110">
            <v>1.2005479452054795</v>
          </cell>
          <cell r="K110">
            <v>1</v>
          </cell>
          <cell r="M110">
            <v>13</v>
          </cell>
          <cell r="N110">
            <v>13</v>
          </cell>
          <cell r="O110">
            <v>4</v>
          </cell>
          <cell r="P110">
            <v>17</v>
          </cell>
          <cell r="Q110">
            <v>1</v>
          </cell>
          <cell r="R110">
            <v>5</v>
          </cell>
          <cell r="AC110">
            <v>6</v>
          </cell>
          <cell r="AD110">
            <v>0</v>
          </cell>
          <cell r="AE110">
            <v>7</v>
          </cell>
          <cell r="AF110">
            <v>4</v>
          </cell>
          <cell r="AG110">
            <v>11</v>
          </cell>
          <cell r="AI110">
            <v>11</v>
          </cell>
          <cell r="AJ110" t="str">
            <v>07/2022</v>
          </cell>
          <cell r="AL110">
            <v>6</v>
          </cell>
          <cell r="AM110">
            <v>73780</v>
          </cell>
          <cell r="AO110">
            <v>44773</v>
          </cell>
        </row>
        <row r="111">
          <cell r="D111" t="str">
            <v>A760</v>
          </cell>
          <cell r="E111" t="str">
            <v>Lại Văn Thắng</v>
          </cell>
          <cell r="F111" t="str">
            <v>Trưởng Ca Xi Mạ</v>
          </cell>
          <cell r="G111">
            <v>42513</v>
          </cell>
          <cell r="H111">
            <v>42574</v>
          </cell>
          <cell r="I111">
            <v>5.8684931506849312</v>
          </cell>
          <cell r="J111">
            <v>1.1736986301369863</v>
          </cell>
          <cell r="K111">
            <v>1</v>
          </cell>
          <cell r="L111">
            <v>2</v>
          </cell>
          <cell r="M111">
            <v>15</v>
          </cell>
          <cell r="N111">
            <v>9</v>
          </cell>
          <cell r="O111">
            <v>6</v>
          </cell>
          <cell r="P111">
            <v>15</v>
          </cell>
          <cell r="Q111">
            <v>2</v>
          </cell>
          <cell r="R111">
            <v>1</v>
          </cell>
          <cell r="AC111">
            <v>3</v>
          </cell>
          <cell r="AD111">
            <v>0</v>
          </cell>
          <cell r="AE111">
            <v>6</v>
          </cell>
          <cell r="AF111">
            <v>6</v>
          </cell>
          <cell r="AG111">
            <v>12</v>
          </cell>
          <cell r="AI111">
            <v>12</v>
          </cell>
          <cell r="AJ111" t="str">
            <v>07/2022</v>
          </cell>
          <cell r="AL111">
            <v>3</v>
          </cell>
          <cell r="AM111">
            <v>73780</v>
          </cell>
          <cell r="AO111">
            <v>44773</v>
          </cell>
        </row>
        <row r="112">
          <cell r="D112" t="str">
            <v>A761</v>
          </cell>
          <cell r="E112" t="str">
            <v>Nguyễn Nhật Trường</v>
          </cell>
          <cell r="F112" t="str">
            <v>Nhân Viên Kỹ Thuật Ép Nhựa</v>
          </cell>
          <cell r="G112">
            <v>42520</v>
          </cell>
          <cell r="H112">
            <v>42581</v>
          </cell>
          <cell r="I112">
            <v>5.8493150684931505</v>
          </cell>
          <cell r="J112">
            <v>1.1698630136986301</v>
          </cell>
          <cell r="K112">
            <v>1</v>
          </cell>
          <cell r="L112">
            <v>2</v>
          </cell>
          <cell r="M112">
            <v>15</v>
          </cell>
          <cell r="N112">
            <v>9.5</v>
          </cell>
          <cell r="O112">
            <v>6</v>
          </cell>
          <cell r="P112">
            <v>15.5</v>
          </cell>
          <cell r="Q112">
            <v>4</v>
          </cell>
          <cell r="R112">
            <v>1</v>
          </cell>
          <cell r="AC112">
            <v>5</v>
          </cell>
          <cell r="AD112">
            <v>0</v>
          </cell>
          <cell r="AE112">
            <v>4.5</v>
          </cell>
          <cell r="AF112">
            <v>6</v>
          </cell>
          <cell r="AG112">
            <v>10.5</v>
          </cell>
          <cell r="AI112">
            <v>10.5</v>
          </cell>
          <cell r="AJ112" t="str">
            <v>07/2022</v>
          </cell>
          <cell r="AL112">
            <v>5</v>
          </cell>
          <cell r="AM112">
            <v>73780</v>
          </cell>
          <cell r="AO112">
            <v>44773</v>
          </cell>
        </row>
        <row r="113">
          <cell r="D113" t="str">
            <v>A771</v>
          </cell>
          <cell r="E113" t="str">
            <v>Châu Thành An</v>
          </cell>
          <cell r="F113" t="str">
            <v>Nhân Viên R&amp;D</v>
          </cell>
          <cell r="G113">
            <v>42562</v>
          </cell>
          <cell r="H113">
            <v>42989</v>
          </cell>
          <cell r="I113">
            <v>5.7342465753424658</v>
          </cell>
          <cell r="J113">
            <v>1.1468493150684931</v>
          </cell>
          <cell r="K113">
            <v>1</v>
          </cell>
          <cell r="M113">
            <v>13</v>
          </cell>
          <cell r="N113">
            <v>13.5</v>
          </cell>
          <cell r="O113">
            <v>4</v>
          </cell>
          <cell r="P113">
            <v>17.5</v>
          </cell>
          <cell r="Q113">
            <v>1</v>
          </cell>
          <cell r="R113">
            <v>6</v>
          </cell>
          <cell r="AC113">
            <v>7</v>
          </cell>
          <cell r="AD113">
            <v>0</v>
          </cell>
          <cell r="AE113">
            <v>6.5</v>
          </cell>
          <cell r="AF113">
            <v>4</v>
          </cell>
          <cell r="AG113">
            <v>10.5</v>
          </cell>
          <cell r="AI113">
            <v>10.5</v>
          </cell>
          <cell r="AJ113" t="str">
            <v>07/2022</v>
          </cell>
          <cell r="AL113">
            <v>7</v>
          </cell>
          <cell r="AM113">
            <v>73780</v>
          </cell>
          <cell r="AO113">
            <v>44773</v>
          </cell>
        </row>
        <row r="114">
          <cell r="D114" t="str">
            <v>A785</v>
          </cell>
          <cell r="E114" t="str">
            <v>Hoàng Minh Ngọc</v>
          </cell>
          <cell r="F114" t="str">
            <v>Nhân Viên Vận Hành Máy Cnc</v>
          </cell>
          <cell r="G114">
            <v>42592</v>
          </cell>
          <cell r="H114">
            <v>42377</v>
          </cell>
          <cell r="I114">
            <v>5.6520547945205477</v>
          </cell>
          <cell r="J114">
            <v>1.1304109589041096</v>
          </cell>
          <cell r="K114">
            <v>1</v>
          </cell>
          <cell r="L114">
            <v>2</v>
          </cell>
          <cell r="M114">
            <v>15</v>
          </cell>
          <cell r="N114">
            <v>17.5</v>
          </cell>
          <cell r="O114">
            <v>6</v>
          </cell>
          <cell r="P114">
            <v>23.5</v>
          </cell>
          <cell r="Q114">
            <v>0</v>
          </cell>
          <cell r="R114">
            <v>1</v>
          </cell>
          <cell r="AC114">
            <v>1</v>
          </cell>
          <cell r="AD114">
            <v>0</v>
          </cell>
          <cell r="AE114">
            <v>16.5</v>
          </cell>
          <cell r="AF114">
            <v>6</v>
          </cell>
          <cell r="AG114">
            <v>22.5</v>
          </cell>
          <cell r="AI114">
            <v>22.5</v>
          </cell>
          <cell r="AJ114" t="str">
            <v>07/2022</v>
          </cell>
          <cell r="AL114">
            <v>1</v>
          </cell>
          <cell r="AM114">
            <v>73780</v>
          </cell>
          <cell r="AO114">
            <v>44773</v>
          </cell>
        </row>
        <row r="115">
          <cell r="D115" t="str">
            <v>A800</v>
          </cell>
          <cell r="E115" t="str">
            <v>Trần Hoàng Thắng</v>
          </cell>
          <cell r="F115" t="str">
            <v>Phó phòng HCNS</v>
          </cell>
          <cell r="G115">
            <v>42622</v>
          </cell>
          <cell r="H115">
            <v>42684</v>
          </cell>
          <cell r="I115">
            <v>5.5698630136986305</v>
          </cell>
          <cell r="J115">
            <v>1.1139726027397261</v>
          </cell>
          <cell r="K115">
            <v>1</v>
          </cell>
          <cell r="M115">
            <v>13</v>
          </cell>
          <cell r="N115">
            <v>18.5</v>
          </cell>
          <cell r="O115">
            <v>4</v>
          </cell>
          <cell r="P115">
            <v>22.5</v>
          </cell>
          <cell r="Q115">
            <v>2</v>
          </cell>
          <cell r="R115">
            <v>2</v>
          </cell>
          <cell r="AC115">
            <v>4</v>
          </cell>
          <cell r="AD115">
            <v>0</v>
          </cell>
          <cell r="AE115">
            <v>14.5</v>
          </cell>
          <cell r="AF115">
            <v>4</v>
          </cell>
          <cell r="AG115">
            <v>18.5</v>
          </cell>
          <cell r="AI115">
            <v>18.5</v>
          </cell>
          <cell r="AJ115" t="str">
            <v>07/2022</v>
          </cell>
          <cell r="AL115">
            <v>4</v>
          </cell>
          <cell r="AM115">
            <v>73780</v>
          </cell>
          <cell r="AO115">
            <v>44773</v>
          </cell>
        </row>
        <row r="116">
          <cell r="D116" t="str">
            <v>A802</v>
          </cell>
          <cell r="E116" t="str">
            <v>Nguyễn Thái Phát</v>
          </cell>
          <cell r="F116" t="str">
            <v>Công Nhân Gỡ Hàng</v>
          </cell>
          <cell r="G116">
            <v>42637</v>
          </cell>
          <cell r="H116">
            <v>42698</v>
          </cell>
          <cell r="I116">
            <v>5.5287671232876709</v>
          </cell>
          <cell r="J116">
            <v>1.1057534246575342</v>
          </cell>
          <cell r="K116">
            <v>1</v>
          </cell>
          <cell r="M116">
            <v>13</v>
          </cell>
          <cell r="N116">
            <v>5</v>
          </cell>
          <cell r="O116">
            <v>4</v>
          </cell>
          <cell r="P116">
            <v>9</v>
          </cell>
          <cell r="Q116">
            <v>2</v>
          </cell>
          <cell r="R116">
            <v>1</v>
          </cell>
          <cell r="AC116">
            <v>3</v>
          </cell>
          <cell r="AD116">
            <v>0</v>
          </cell>
          <cell r="AE116">
            <v>2</v>
          </cell>
          <cell r="AF116">
            <v>4</v>
          </cell>
          <cell r="AG116">
            <v>6</v>
          </cell>
          <cell r="AI116">
            <v>6</v>
          </cell>
          <cell r="AJ116" t="str">
            <v>07/2022</v>
          </cell>
          <cell r="AL116">
            <v>3</v>
          </cell>
          <cell r="AM116">
            <v>73780</v>
          </cell>
          <cell r="AO116">
            <v>44773</v>
          </cell>
        </row>
        <row r="117">
          <cell r="D117" t="str">
            <v>A804</v>
          </cell>
          <cell r="E117" t="str">
            <v>Nguyễn Văn Chúc Đang</v>
          </cell>
          <cell r="F117" t="str">
            <v>Công Nhân Gỡ Hàng</v>
          </cell>
          <cell r="G117">
            <v>42628</v>
          </cell>
          <cell r="H117">
            <v>42689</v>
          </cell>
          <cell r="I117">
            <v>5.5534246575342463</v>
          </cell>
          <cell r="J117">
            <v>1.1106849315068492</v>
          </cell>
          <cell r="K117">
            <v>1</v>
          </cell>
          <cell r="M117">
            <v>13</v>
          </cell>
          <cell r="N117">
            <v>8</v>
          </cell>
          <cell r="O117">
            <v>4</v>
          </cell>
          <cell r="P117">
            <v>12</v>
          </cell>
          <cell r="Q117">
            <v>2</v>
          </cell>
          <cell r="R117">
            <v>9</v>
          </cell>
          <cell r="AC117">
            <v>11</v>
          </cell>
          <cell r="AD117">
            <v>0</v>
          </cell>
          <cell r="AE117">
            <v>0</v>
          </cell>
          <cell r="AF117">
            <v>1</v>
          </cell>
          <cell r="AG117">
            <v>1</v>
          </cell>
          <cell r="AI117">
            <v>1</v>
          </cell>
          <cell r="AJ117" t="str">
            <v>07/2022</v>
          </cell>
          <cell r="AL117">
            <v>11</v>
          </cell>
          <cell r="AM117">
            <v>73780</v>
          </cell>
          <cell r="AO117">
            <v>44773</v>
          </cell>
        </row>
        <row r="118">
          <cell r="D118" t="str">
            <v>A807</v>
          </cell>
          <cell r="E118" t="str">
            <v>Nguyễn Văn Lơn</v>
          </cell>
          <cell r="F118" t="str">
            <v>Nhân Viên Bảo Trì</v>
          </cell>
          <cell r="G118">
            <v>42663</v>
          </cell>
          <cell r="H118">
            <v>42724</v>
          </cell>
          <cell r="I118">
            <v>5.4575342465753423</v>
          </cell>
          <cell r="J118">
            <v>1.0915068493150684</v>
          </cell>
          <cell r="K118">
            <v>1</v>
          </cell>
          <cell r="M118">
            <v>13</v>
          </cell>
          <cell r="N118">
            <v>5</v>
          </cell>
          <cell r="O118">
            <v>4</v>
          </cell>
          <cell r="P118">
            <v>9</v>
          </cell>
          <cell r="Q118">
            <v>0</v>
          </cell>
          <cell r="R118">
            <v>2</v>
          </cell>
          <cell r="AC118">
            <v>2</v>
          </cell>
          <cell r="AD118">
            <v>0</v>
          </cell>
          <cell r="AE118">
            <v>3</v>
          </cell>
          <cell r="AF118">
            <v>4</v>
          </cell>
          <cell r="AG118">
            <v>7</v>
          </cell>
          <cell r="AI118">
            <v>7</v>
          </cell>
          <cell r="AJ118" t="str">
            <v>07/2022</v>
          </cell>
          <cell r="AL118">
            <v>2</v>
          </cell>
          <cell r="AM118">
            <v>73780</v>
          </cell>
          <cell r="AO118">
            <v>44773</v>
          </cell>
        </row>
        <row r="119">
          <cell r="D119" t="str">
            <v>A808</v>
          </cell>
          <cell r="E119" t="str">
            <v>Nguyễn Thanh Nam</v>
          </cell>
          <cell r="F119" t="str">
            <v>Công Nhân Gỡ Hàng</v>
          </cell>
          <cell r="G119">
            <v>42650</v>
          </cell>
          <cell r="H119">
            <v>42711</v>
          </cell>
          <cell r="I119">
            <v>5.493150684931507</v>
          </cell>
          <cell r="J119">
            <v>1.0986301369863014</v>
          </cell>
          <cell r="K119">
            <v>1</v>
          </cell>
          <cell r="M119">
            <v>13</v>
          </cell>
          <cell r="N119">
            <v>17</v>
          </cell>
          <cell r="O119">
            <v>4</v>
          </cell>
          <cell r="P119">
            <v>21</v>
          </cell>
          <cell r="Q119">
            <v>1</v>
          </cell>
          <cell r="R119">
            <v>0</v>
          </cell>
          <cell r="AC119">
            <v>1</v>
          </cell>
          <cell r="AD119">
            <v>0</v>
          </cell>
          <cell r="AE119">
            <v>16</v>
          </cell>
          <cell r="AF119">
            <v>4</v>
          </cell>
          <cell r="AG119">
            <v>20</v>
          </cell>
          <cell r="AI119">
            <v>20</v>
          </cell>
          <cell r="AJ119" t="str">
            <v>07/2022</v>
          </cell>
          <cell r="AL119">
            <v>1</v>
          </cell>
          <cell r="AM119">
            <v>73780</v>
          </cell>
          <cell r="AO119">
            <v>44773</v>
          </cell>
        </row>
        <row r="120">
          <cell r="D120" t="str">
            <v>A817</v>
          </cell>
          <cell r="E120" t="str">
            <v>Nguyễn Hùng Ngọc</v>
          </cell>
          <cell r="F120" t="str">
            <v>Công Nhân Gá – Nhúng Nhựa</v>
          </cell>
          <cell r="G120">
            <v>42674</v>
          </cell>
          <cell r="H120">
            <v>42735</v>
          </cell>
          <cell r="I120">
            <v>5.4273972602739722</v>
          </cell>
          <cell r="J120">
            <v>1.0854794520547943</v>
          </cell>
          <cell r="K120">
            <v>1</v>
          </cell>
          <cell r="L120">
            <v>2</v>
          </cell>
          <cell r="M120">
            <v>15</v>
          </cell>
          <cell r="N120">
            <v>1</v>
          </cell>
          <cell r="O120">
            <v>6</v>
          </cell>
          <cell r="P120">
            <v>7</v>
          </cell>
          <cell r="Q120">
            <v>1</v>
          </cell>
          <cell r="R120">
            <v>1</v>
          </cell>
          <cell r="AC120">
            <v>2</v>
          </cell>
          <cell r="AD120">
            <v>0</v>
          </cell>
          <cell r="AE120">
            <v>0</v>
          </cell>
          <cell r="AF120">
            <v>5</v>
          </cell>
          <cell r="AG120">
            <v>5</v>
          </cell>
          <cell r="AI120">
            <v>5</v>
          </cell>
          <cell r="AJ120" t="str">
            <v>07/2022</v>
          </cell>
          <cell r="AL120">
            <v>2</v>
          </cell>
          <cell r="AM120">
            <v>73780</v>
          </cell>
          <cell r="AO120">
            <v>44773</v>
          </cell>
        </row>
        <row r="121">
          <cell r="D121" t="str">
            <v>A821</v>
          </cell>
          <cell r="E121" t="str">
            <v>Nguyễn Tuấn Vũ</v>
          </cell>
          <cell r="F121" t="str">
            <v>Nhân Viên Công Nghệ - Lập Trình Khuôn</v>
          </cell>
          <cell r="G121">
            <v>42682</v>
          </cell>
          <cell r="H121">
            <v>42743</v>
          </cell>
          <cell r="I121">
            <v>5.4054794520547942</v>
          </cell>
          <cell r="J121">
            <v>1.0810958904109589</v>
          </cell>
          <cell r="K121">
            <v>1</v>
          </cell>
          <cell r="L121">
            <v>2</v>
          </cell>
          <cell r="M121">
            <v>15</v>
          </cell>
          <cell r="N121">
            <v>16.5</v>
          </cell>
          <cell r="O121">
            <v>6</v>
          </cell>
          <cell r="P121">
            <v>22.5</v>
          </cell>
          <cell r="Q121">
            <v>1.5</v>
          </cell>
          <cell r="R121">
            <v>1</v>
          </cell>
          <cell r="AC121">
            <v>2.5</v>
          </cell>
          <cell r="AD121">
            <v>0</v>
          </cell>
          <cell r="AE121">
            <v>14</v>
          </cell>
          <cell r="AF121">
            <v>6</v>
          </cell>
          <cell r="AG121">
            <v>20</v>
          </cell>
          <cell r="AI121">
            <v>20</v>
          </cell>
          <cell r="AJ121" t="str">
            <v>07/2022</v>
          </cell>
          <cell r="AL121">
            <v>2.5</v>
          </cell>
          <cell r="AM121">
            <v>73780</v>
          </cell>
          <cell r="AO121">
            <v>44773</v>
          </cell>
        </row>
        <row r="122">
          <cell r="D122" t="str">
            <v>A826</v>
          </cell>
          <cell r="E122" t="str">
            <v>Trần Đình Ngọ</v>
          </cell>
          <cell r="F122" t="str">
            <v>Phó Phòng R&amp;D</v>
          </cell>
          <cell r="G122">
            <v>42772</v>
          </cell>
          <cell r="H122">
            <v>41772</v>
          </cell>
          <cell r="I122">
            <v>5.1589041095890407</v>
          </cell>
          <cell r="J122">
            <v>1.0317808219178082</v>
          </cell>
          <cell r="K122">
            <v>1</v>
          </cell>
          <cell r="M122">
            <v>13</v>
          </cell>
          <cell r="N122">
            <v>16.5</v>
          </cell>
          <cell r="O122">
            <v>4</v>
          </cell>
          <cell r="P122">
            <v>20.5</v>
          </cell>
          <cell r="Q122">
            <v>0</v>
          </cell>
          <cell r="R122">
            <v>5</v>
          </cell>
          <cell r="AC122">
            <v>5</v>
          </cell>
          <cell r="AD122">
            <v>0</v>
          </cell>
          <cell r="AE122">
            <v>11.5</v>
          </cell>
          <cell r="AF122">
            <v>4</v>
          </cell>
          <cell r="AG122">
            <v>15.5</v>
          </cell>
          <cell r="AI122">
            <v>15.5</v>
          </cell>
          <cell r="AJ122" t="str">
            <v>07/2022</v>
          </cell>
          <cell r="AL122">
            <v>5</v>
          </cell>
          <cell r="AM122">
            <v>73780</v>
          </cell>
          <cell r="AO122">
            <v>44773</v>
          </cell>
        </row>
        <row r="123">
          <cell r="D123" t="str">
            <v>A831</v>
          </cell>
          <cell r="E123" t="str">
            <v>Trần Phước Dư</v>
          </cell>
          <cell r="F123" t="str">
            <v>Phụ Kỹ Thuật</v>
          </cell>
          <cell r="G123">
            <v>42780</v>
          </cell>
          <cell r="H123">
            <v>42839</v>
          </cell>
          <cell r="I123">
            <v>5.1369863013698627</v>
          </cell>
          <cell r="J123">
            <v>1.0273972602739725</v>
          </cell>
          <cell r="K123">
            <v>1</v>
          </cell>
          <cell r="L123">
            <v>2</v>
          </cell>
          <cell r="M123">
            <v>15</v>
          </cell>
          <cell r="N123">
            <v>4</v>
          </cell>
          <cell r="O123">
            <v>6</v>
          </cell>
          <cell r="P123">
            <v>10</v>
          </cell>
          <cell r="Q123">
            <v>1</v>
          </cell>
          <cell r="R123">
            <v>2</v>
          </cell>
          <cell r="AC123">
            <v>3</v>
          </cell>
          <cell r="AD123">
            <v>0</v>
          </cell>
          <cell r="AE123">
            <v>1</v>
          </cell>
          <cell r="AF123">
            <v>6</v>
          </cell>
          <cell r="AG123">
            <v>7</v>
          </cell>
          <cell r="AI123">
            <v>7</v>
          </cell>
          <cell r="AJ123" t="str">
            <v>07/2022</v>
          </cell>
          <cell r="AL123">
            <v>3</v>
          </cell>
          <cell r="AM123">
            <v>73780</v>
          </cell>
          <cell r="AO123">
            <v>44773</v>
          </cell>
        </row>
        <row r="124">
          <cell r="D124" t="str">
            <v>A837</v>
          </cell>
          <cell r="E124" t="str">
            <v>Đào Đức Thịnh</v>
          </cell>
          <cell r="F124" t="str">
            <v>Quản Đốc Xưởng 2</v>
          </cell>
          <cell r="G124">
            <v>42795</v>
          </cell>
          <cell r="H124">
            <v>42856</v>
          </cell>
          <cell r="I124">
            <v>5.095890410958904</v>
          </cell>
          <cell r="J124">
            <v>1.0191780821917809</v>
          </cell>
          <cell r="K124">
            <v>1</v>
          </cell>
          <cell r="M124">
            <v>13</v>
          </cell>
          <cell r="N124">
            <v>6</v>
          </cell>
          <cell r="O124">
            <v>3</v>
          </cell>
          <cell r="P124">
            <v>9</v>
          </cell>
          <cell r="Q124">
            <v>4</v>
          </cell>
          <cell r="R124">
            <v>0</v>
          </cell>
          <cell r="AC124">
            <v>4</v>
          </cell>
          <cell r="AD124">
            <v>0</v>
          </cell>
          <cell r="AE124">
            <v>2</v>
          </cell>
          <cell r="AF124">
            <v>3</v>
          </cell>
          <cell r="AG124">
            <v>5</v>
          </cell>
          <cell r="AI124">
            <v>5</v>
          </cell>
          <cell r="AJ124" t="str">
            <v>07/2022</v>
          </cell>
          <cell r="AL124">
            <v>4</v>
          </cell>
          <cell r="AM124">
            <v>44593</v>
          </cell>
          <cell r="AO124">
            <v>44773</v>
          </cell>
        </row>
        <row r="125">
          <cell r="D125" t="str">
            <v>A839</v>
          </cell>
          <cell r="E125" t="str">
            <v>Cao Thị Hoài Nhi</v>
          </cell>
          <cell r="F125" t="str">
            <v>Tổ Trưởng Qc Xưởng 2</v>
          </cell>
          <cell r="G125">
            <v>42807</v>
          </cell>
          <cell r="H125">
            <v>42868</v>
          </cell>
          <cell r="I125">
            <v>5.0630136986301366</v>
          </cell>
          <cell r="J125">
            <v>1.0126027397260273</v>
          </cell>
          <cell r="K125">
            <v>1</v>
          </cell>
          <cell r="M125">
            <v>13</v>
          </cell>
          <cell r="N125">
            <v>7.5</v>
          </cell>
          <cell r="O125">
            <v>4</v>
          </cell>
          <cell r="P125">
            <v>11.5</v>
          </cell>
          <cell r="Q125">
            <v>1</v>
          </cell>
          <cell r="R125">
            <v>5</v>
          </cell>
          <cell r="AC125">
            <v>6</v>
          </cell>
          <cell r="AD125">
            <v>0</v>
          </cell>
          <cell r="AE125">
            <v>1.5</v>
          </cell>
          <cell r="AF125">
            <v>4</v>
          </cell>
          <cell r="AG125">
            <v>5.5</v>
          </cell>
          <cell r="AI125">
            <v>5.5</v>
          </cell>
          <cell r="AJ125" t="str">
            <v>07/2022</v>
          </cell>
          <cell r="AL125">
            <v>6</v>
          </cell>
          <cell r="AM125">
            <v>73780</v>
          </cell>
          <cell r="AO125">
            <v>44773</v>
          </cell>
        </row>
        <row r="126">
          <cell r="D126" t="str">
            <v>A840</v>
          </cell>
          <cell r="E126" t="str">
            <v>Ngô Trọng Thảo</v>
          </cell>
          <cell r="F126" t="str">
            <v>Tổ trưởng bảo trì</v>
          </cell>
          <cell r="G126">
            <v>42814</v>
          </cell>
          <cell r="H126">
            <v>42875</v>
          </cell>
          <cell r="I126">
            <v>5.043835616438356</v>
          </cell>
          <cell r="J126">
            <v>1.0087671232876712</v>
          </cell>
          <cell r="K126">
            <v>1</v>
          </cell>
          <cell r="M126">
            <v>13</v>
          </cell>
          <cell r="N126">
            <v>0</v>
          </cell>
          <cell r="O126">
            <v>4</v>
          </cell>
          <cell r="P126">
            <v>4</v>
          </cell>
          <cell r="Q126">
            <v>0</v>
          </cell>
          <cell r="R126">
            <v>2</v>
          </cell>
          <cell r="AC126">
            <v>2</v>
          </cell>
          <cell r="AD126">
            <v>0</v>
          </cell>
          <cell r="AE126">
            <v>0</v>
          </cell>
          <cell r="AF126">
            <v>2</v>
          </cell>
          <cell r="AG126">
            <v>2</v>
          </cell>
          <cell r="AI126">
            <v>2</v>
          </cell>
          <cell r="AJ126" t="str">
            <v>07/2022</v>
          </cell>
          <cell r="AL126">
            <v>2</v>
          </cell>
          <cell r="AM126">
            <v>73780</v>
          </cell>
          <cell r="AO126">
            <v>44773</v>
          </cell>
        </row>
        <row r="127">
          <cell r="D127" t="str">
            <v>A843</v>
          </cell>
          <cell r="E127" t="str">
            <v>Dương Vũ Linh</v>
          </cell>
          <cell r="F127" t="str">
            <v>Phụ kỹ thuật xi mẫu</v>
          </cell>
          <cell r="G127">
            <v>42811</v>
          </cell>
          <cell r="H127">
            <v>42871</v>
          </cell>
          <cell r="I127">
            <v>5.0520547945205481</v>
          </cell>
          <cell r="J127">
            <v>1.0104109589041097</v>
          </cell>
          <cell r="K127">
            <v>1</v>
          </cell>
          <cell r="M127">
            <v>13</v>
          </cell>
          <cell r="N127">
            <v>1</v>
          </cell>
          <cell r="O127">
            <v>4</v>
          </cell>
          <cell r="P127">
            <v>5</v>
          </cell>
          <cell r="Q127">
            <v>1</v>
          </cell>
          <cell r="R127">
            <v>1</v>
          </cell>
          <cell r="AC127">
            <v>2</v>
          </cell>
          <cell r="AD127">
            <v>0</v>
          </cell>
          <cell r="AE127">
            <v>0</v>
          </cell>
          <cell r="AF127">
            <v>3</v>
          </cell>
          <cell r="AG127">
            <v>3</v>
          </cell>
          <cell r="AI127">
            <v>3</v>
          </cell>
          <cell r="AJ127" t="str">
            <v>07/2022</v>
          </cell>
          <cell r="AL127">
            <v>2</v>
          </cell>
          <cell r="AM127">
            <v>73780</v>
          </cell>
          <cell r="AO127">
            <v>44773</v>
          </cell>
        </row>
        <row r="128">
          <cell r="D128" t="str">
            <v>A848</v>
          </cell>
          <cell r="E128" t="str">
            <v>Thị Mỹ Tho</v>
          </cell>
          <cell r="F128" t="str">
            <v>Công Nhân Xử Lý Phôi Nhựa</v>
          </cell>
          <cell r="G128">
            <v>42815</v>
          </cell>
          <cell r="H128">
            <v>42876</v>
          </cell>
          <cell r="I128">
            <v>5.0410958904109586</v>
          </cell>
          <cell r="J128">
            <v>1.0082191780821916</v>
          </cell>
          <cell r="K128">
            <v>1</v>
          </cell>
          <cell r="M128">
            <v>13</v>
          </cell>
          <cell r="N128">
            <v>1</v>
          </cell>
          <cell r="O128">
            <v>4</v>
          </cell>
          <cell r="P128">
            <v>5</v>
          </cell>
          <cell r="Q128">
            <v>1</v>
          </cell>
          <cell r="R128">
            <v>1</v>
          </cell>
          <cell r="AC128">
            <v>2</v>
          </cell>
          <cell r="AD128">
            <v>0</v>
          </cell>
          <cell r="AE128">
            <v>0</v>
          </cell>
          <cell r="AF128">
            <v>3</v>
          </cell>
          <cell r="AG128">
            <v>3</v>
          </cell>
          <cell r="AI128">
            <v>3</v>
          </cell>
          <cell r="AJ128" t="str">
            <v>07/2022</v>
          </cell>
          <cell r="AL128">
            <v>2</v>
          </cell>
          <cell r="AM128">
            <v>73780</v>
          </cell>
          <cell r="AO128">
            <v>44773</v>
          </cell>
        </row>
        <row r="129">
          <cell r="D129" t="str">
            <v>A852</v>
          </cell>
          <cell r="E129" t="str">
            <v>Nguyễn Văn Thật</v>
          </cell>
          <cell r="F129" t="str">
            <v>Nhân Viên Lắp Ráp Khuôn</v>
          </cell>
          <cell r="G129">
            <v>42822</v>
          </cell>
          <cell r="H129">
            <v>42822</v>
          </cell>
          <cell r="I129">
            <v>5.021917808219178</v>
          </cell>
          <cell r="J129">
            <v>1.0043835616438357</v>
          </cell>
          <cell r="K129">
            <v>1</v>
          </cell>
          <cell r="L129">
            <v>2</v>
          </cell>
          <cell r="M129">
            <v>15</v>
          </cell>
          <cell r="N129">
            <v>0</v>
          </cell>
          <cell r="O129">
            <v>6</v>
          </cell>
          <cell r="P129">
            <v>6</v>
          </cell>
          <cell r="Q129">
            <v>3</v>
          </cell>
          <cell r="R129">
            <v>1</v>
          </cell>
          <cell r="AC129">
            <v>4</v>
          </cell>
          <cell r="AD129">
            <v>0</v>
          </cell>
          <cell r="AE129">
            <v>0</v>
          </cell>
          <cell r="AF129">
            <v>2</v>
          </cell>
          <cell r="AG129">
            <v>2</v>
          </cell>
          <cell r="AI129">
            <v>2</v>
          </cell>
          <cell r="AJ129" t="str">
            <v>07/2022</v>
          </cell>
          <cell r="AL129">
            <v>4</v>
          </cell>
          <cell r="AM129">
            <v>73780</v>
          </cell>
          <cell r="AO129">
            <v>44773</v>
          </cell>
        </row>
        <row r="130">
          <cell r="D130" t="str">
            <v>A853</v>
          </cell>
          <cell r="E130" t="str">
            <v>Nguyễn Văn Minh</v>
          </cell>
          <cell r="F130" t="str">
            <v>Công Nhân Gỡ Hàng</v>
          </cell>
          <cell r="G130">
            <v>42822</v>
          </cell>
          <cell r="H130">
            <v>42822</v>
          </cell>
          <cell r="I130">
            <v>5.021917808219178</v>
          </cell>
          <cell r="J130">
            <v>1.0043835616438357</v>
          </cell>
          <cell r="K130">
            <v>1</v>
          </cell>
          <cell r="M130">
            <v>13</v>
          </cell>
          <cell r="N130">
            <v>1.5</v>
          </cell>
          <cell r="O130">
            <v>4</v>
          </cell>
          <cell r="P130">
            <v>5.5</v>
          </cell>
          <cell r="Q130">
            <v>2</v>
          </cell>
          <cell r="R130">
            <v>1</v>
          </cell>
          <cell r="AC130">
            <v>3</v>
          </cell>
          <cell r="AD130">
            <v>0</v>
          </cell>
          <cell r="AE130">
            <v>0</v>
          </cell>
          <cell r="AF130">
            <v>2.5</v>
          </cell>
          <cell r="AG130">
            <v>2.5</v>
          </cell>
          <cell r="AI130">
            <v>2.5</v>
          </cell>
          <cell r="AJ130" t="str">
            <v>07/2022</v>
          </cell>
          <cell r="AL130">
            <v>3</v>
          </cell>
          <cell r="AM130">
            <v>73780</v>
          </cell>
          <cell r="AO130">
            <v>44773</v>
          </cell>
        </row>
        <row r="131">
          <cell r="D131" t="str">
            <v>A858</v>
          </cell>
          <cell r="E131" t="str">
            <v>Huỳnh Ngọc Độ</v>
          </cell>
          <cell r="F131" t="str">
            <v>Công Nhân Gá – Lên Khung</v>
          </cell>
          <cell r="G131">
            <v>42829</v>
          </cell>
          <cell r="H131">
            <v>42890</v>
          </cell>
          <cell r="I131">
            <v>5.0027397260273974</v>
          </cell>
          <cell r="J131">
            <v>1.0005479452054795</v>
          </cell>
          <cell r="K131">
            <v>1</v>
          </cell>
          <cell r="L131">
            <v>2</v>
          </cell>
          <cell r="M131">
            <v>15</v>
          </cell>
          <cell r="N131">
            <v>0</v>
          </cell>
          <cell r="O131">
            <v>6</v>
          </cell>
          <cell r="P131">
            <v>6</v>
          </cell>
          <cell r="Q131">
            <v>1</v>
          </cell>
          <cell r="R131">
            <v>3</v>
          </cell>
          <cell r="AC131">
            <v>4</v>
          </cell>
          <cell r="AD131">
            <v>0</v>
          </cell>
          <cell r="AE131">
            <v>0</v>
          </cell>
          <cell r="AF131">
            <v>2</v>
          </cell>
          <cell r="AG131">
            <v>2</v>
          </cell>
          <cell r="AI131">
            <v>2</v>
          </cell>
          <cell r="AJ131" t="str">
            <v>07/2022</v>
          </cell>
          <cell r="AL131">
            <v>4</v>
          </cell>
          <cell r="AM131">
            <v>73780</v>
          </cell>
          <cell r="AO131">
            <v>44773</v>
          </cell>
        </row>
        <row r="132">
          <cell r="D132" t="str">
            <v>A862</v>
          </cell>
          <cell r="E132" t="str">
            <v>Trần Thị Mỹ Loan</v>
          </cell>
          <cell r="F132" t="str">
            <v>Công Nhân Masking</v>
          </cell>
          <cell r="G132">
            <v>42835</v>
          </cell>
          <cell r="H132">
            <v>42896</v>
          </cell>
          <cell r="I132">
            <v>4.9863013698630141</v>
          </cell>
          <cell r="J132">
            <v>0.99726027397260286</v>
          </cell>
          <cell r="K132">
            <v>0</v>
          </cell>
          <cell r="M132">
            <v>12</v>
          </cell>
          <cell r="N132">
            <v>6.5</v>
          </cell>
          <cell r="O132">
            <v>3</v>
          </cell>
          <cell r="P132">
            <v>9.5</v>
          </cell>
          <cell r="Q132">
            <v>2</v>
          </cell>
          <cell r="R132">
            <v>2</v>
          </cell>
          <cell r="AC132">
            <v>4</v>
          </cell>
          <cell r="AD132">
            <v>0</v>
          </cell>
          <cell r="AE132">
            <v>2.5</v>
          </cell>
          <cell r="AF132">
            <v>3</v>
          </cell>
          <cell r="AG132">
            <v>5.5</v>
          </cell>
          <cell r="AI132">
            <v>5.5</v>
          </cell>
          <cell r="AJ132" t="str">
            <v>07/2022</v>
          </cell>
          <cell r="AL132">
            <v>4</v>
          </cell>
          <cell r="AM132">
            <v>73780</v>
          </cell>
          <cell r="AO132">
            <v>44773</v>
          </cell>
        </row>
        <row r="133">
          <cell r="D133" t="str">
            <v>A877</v>
          </cell>
          <cell r="E133" t="str">
            <v>Bùi Văn Kiệt</v>
          </cell>
          <cell r="F133" t="str">
            <v>Phụ Kỹ Thuật</v>
          </cell>
          <cell r="G133">
            <v>42838</v>
          </cell>
          <cell r="H133">
            <v>42899</v>
          </cell>
          <cell r="I133">
            <v>4.978082191780822</v>
          </cell>
          <cell r="J133">
            <v>0.99561643835616442</v>
          </cell>
          <cell r="K133">
            <v>0</v>
          </cell>
          <cell r="L133">
            <v>2</v>
          </cell>
          <cell r="M133">
            <v>14</v>
          </cell>
          <cell r="N133">
            <v>0.5</v>
          </cell>
          <cell r="O133">
            <v>5</v>
          </cell>
          <cell r="P133">
            <v>5.5</v>
          </cell>
          <cell r="Q133">
            <v>2</v>
          </cell>
          <cell r="R133">
            <v>1</v>
          </cell>
          <cell r="AC133">
            <v>3</v>
          </cell>
          <cell r="AD133">
            <v>0</v>
          </cell>
          <cell r="AE133">
            <v>0</v>
          </cell>
          <cell r="AF133">
            <v>2.5</v>
          </cell>
          <cell r="AG133">
            <v>2.5</v>
          </cell>
          <cell r="AI133">
            <v>2.5</v>
          </cell>
          <cell r="AJ133" t="str">
            <v>07/2022</v>
          </cell>
          <cell r="AL133">
            <v>3</v>
          </cell>
          <cell r="AM133">
            <v>73780</v>
          </cell>
          <cell r="AO133">
            <v>44773</v>
          </cell>
        </row>
        <row r="134">
          <cell r="D134" t="str">
            <v>A886</v>
          </cell>
          <cell r="E134" t="str">
            <v>Nguyễn Thị Nhi</v>
          </cell>
          <cell r="F134" t="str">
            <v>Công Nhân Pqc Masking</v>
          </cell>
          <cell r="G134">
            <v>42846</v>
          </cell>
          <cell r="H134">
            <v>42907</v>
          </cell>
          <cell r="I134">
            <v>4.956164383561644</v>
          </cell>
          <cell r="J134">
            <v>0.99123287671232885</v>
          </cell>
          <cell r="K134">
            <v>0</v>
          </cell>
          <cell r="M134">
            <v>12</v>
          </cell>
          <cell r="N134">
            <v>0</v>
          </cell>
          <cell r="O134">
            <v>3</v>
          </cell>
          <cell r="P134">
            <v>3</v>
          </cell>
          <cell r="Q134">
            <v>1</v>
          </cell>
          <cell r="R134">
            <v>1</v>
          </cell>
          <cell r="AC134">
            <v>2</v>
          </cell>
          <cell r="AD134">
            <v>0</v>
          </cell>
          <cell r="AE134">
            <v>0</v>
          </cell>
          <cell r="AF134">
            <v>1</v>
          </cell>
          <cell r="AG134">
            <v>1</v>
          </cell>
          <cell r="AI134">
            <v>1</v>
          </cell>
          <cell r="AJ134" t="str">
            <v>07/2022</v>
          </cell>
          <cell r="AL134">
            <v>2</v>
          </cell>
          <cell r="AM134">
            <v>73780</v>
          </cell>
          <cell r="AO134">
            <v>44773</v>
          </cell>
        </row>
        <row r="135">
          <cell r="D135" t="str">
            <v>A894</v>
          </cell>
          <cell r="E135" t="str">
            <v>Nguyễn Văn Đời</v>
          </cell>
          <cell r="F135" t="str">
            <v>Công Nhân Gỡ Hàng</v>
          </cell>
          <cell r="G135">
            <v>42863</v>
          </cell>
          <cell r="H135">
            <v>42924</v>
          </cell>
          <cell r="I135">
            <v>4.9095890410958907</v>
          </cell>
          <cell r="J135">
            <v>0.98191780821917818</v>
          </cell>
          <cell r="K135">
            <v>0</v>
          </cell>
          <cell r="M135">
            <v>12</v>
          </cell>
          <cell r="N135">
            <v>0</v>
          </cell>
          <cell r="O135">
            <v>3</v>
          </cell>
          <cell r="P135">
            <v>3</v>
          </cell>
          <cell r="Q135">
            <v>1</v>
          </cell>
          <cell r="R135">
            <v>1</v>
          </cell>
          <cell r="AC135">
            <v>2</v>
          </cell>
          <cell r="AD135">
            <v>0</v>
          </cell>
          <cell r="AE135">
            <v>0</v>
          </cell>
          <cell r="AF135">
            <v>1</v>
          </cell>
          <cell r="AG135">
            <v>1</v>
          </cell>
          <cell r="AI135">
            <v>1</v>
          </cell>
          <cell r="AJ135" t="str">
            <v>07/2022</v>
          </cell>
          <cell r="AL135">
            <v>2</v>
          </cell>
          <cell r="AM135">
            <v>73780</v>
          </cell>
          <cell r="AO135">
            <v>44773</v>
          </cell>
        </row>
        <row r="136">
          <cell r="D136" t="str">
            <v>A899</v>
          </cell>
          <cell r="E136" t="str">
            <v>Nguyễn Văn Đương</v>
          </cell>
          <cell r="F136" t="str">
            <v>Công Nhân Gỡ Hàng</v>
          </cell>
          <cell r="G136">
            <v>42863</v>
          </cell>
          <cell r="H136">
            <v>42929</v>
          </cell>
          <cell r="I136">
            <v>4.9095890410958907</v>
          </cell>
          <cell r="J136">
            <v>0.98191780821917818</v>
          </cell>
          <cell r="K136">
            <v>0</v>
          </cell>
          <cell r="M136">
            <v>12</v>
          </cell>
          <cell r="N136">
            <v>0</v>
          </cell>
          <cell r="O136">
            <v>3</v>
          </cell>
          <cell r="P136">
            <v>3</v>
          </cell>
          <cell r="Q136">
            <v>0</v>
          </cell>
          <cell r="R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3</v>
          </cell>
          <cell r="AG136">
            <v>3</v>
          </cell>
          <cell r="AI136">
            <v>3</v>
          </cell>
          <cell r="AJ136" t="str">
            <v>07/2022</v>
          </cell>
          <cell r="AL136">
            <v>0</v>
          </cell>
          <cell r="AM136">
            <v>73780</v>
          </cell>
          <cell r="AO136">
            <v>44773</v>
          </cell>
        </row>
        <row r="137">
          <cell r="D137" t="str">
            <v>A911</v>
          </cell>
          <cell r="E137" t="str">
            <v>Bùi Thị Lụa</v>
          </cell>
          <cell r="F137" t="str">
            <v>Công Nhân Qc Xưởng 2</v>
          </cell>
          <cell r="G137">
            <v>42859</v>
          </cell>
          <cell r="H137">
            <v>42921</v>
          </cell>
          <cell r="I137">
            <v>4.9205479452054792</v>
          </cell>
          <cell r="J137">
            <v>0.9841095890410958</v>
          </cell>
          <cell r="K137">
            <v>0</v>
          </cell>
          <cell r="M137">
            <v>12</v>
          </cell>
          <cell r="N137">
            <v>1</v>
          </cell>
          <cell r="O137">
            <v>3</v>
          </cell>
          <cell r="P137">
            <v>4</v>
          </cell>
          <cell r="Q137">
            <v>0</v>
          </cell>
          <cell r="R137">
            <v>1</v>
          </cell>
          <cell r="AC137">
            <v>1</v>
          </cell>
          <cell r="AD137">
            <v>0</v>
          </cell>
          <cell r="AE137">
            <v>0</v>
          </cell>
          <cell r="AF137">
            <v>3</v>
          </cell>
          <cell r="AG137">
            <v>3</v>
          </cell>
          <cell r="AI137">
            <v>3</v>
          </cell>
          <cell r="AJ137" t="str">
            <v>07/2022</v>
          </cell>
          <cell r="AL137">
            <v>1</v>
          </cell>
          <cell r="AM137">
            <v>73780</v>
          </cell>
          <cell r="AO137">
            <v>44773</v>
          </cell>
        </row>
        <row r="138">
          <cell r="D138" t="str">
            <v>A928</v>
          </cell>
          <cell r="E138" t="str">
            <v>Huỳnh Thị Diễm</v>
          </cell>
          <cell r="F138" t="str">
            <v>Công Nhân Qc Xưởng 2</v>
          </cell>
          <cell r="G138">
            <v>42863</v>
          </cell>
          <cell r="H138">
            <v>42924</v>
          </cell>
          <cell r="I138">
            <v>4.9095890410958907</v>
          </cell>
          <cell r="J138">
            <v>0.98191780821917818</v>
          </cell>
          <cell r="K138">
            <v>0</v>
          </cell>
          <cell r="M138">
            <v>12</v>
          </cell>
          <cell r="N138">
            <v>0</v>
          </cell>
          <cell r="O138">
            <v>3</v>
          </cell>
          <cell r="P138">
            <v>3</v>
          </cell>
          <cell r="Q138">
            <v>1</v>
          </cell>
          <cell r="R138">
            <v>1</v>
          </cell>
          <cell r="AC138">
            <v>2</v>
          </cell>
          <cell r="AD138">
            <v>0</v>
          </cell>
          <cell r="AE138">
            <v>0</v>
          </cell>
          <cell r="AF138">
            <v>1</v>
          </cell>
          <cell r="AG138">
            <v>1</v>
          </cell>
          <cell r="AI138">
            <v>1</v>
          </cell>
          <cell r="AJ138" t="str">
            <v>07/2022</v>
          </cell>
          <cell r="AL138">
            <v>2</v>
          </cell>
          <cell r="AM138">
            <v>73780</v>
          </cell>
          <cell r="AO138">
            <v>44773</v>
          </cell>
        </row>
        <row r="139">
          <cell r="D139" t="str">
            <v>A933</v>
          </cell>
          <cell r="E139" t="str">
            <v>Nguyễn Minh Mẫn</v>
          </cell>
          <cell r="F139" t="str">
            <v>Công Nhân Ép Nhựa</v>
          </cell>
          <cell r="G139">
            <v>42874</v>
          </cell>
          <cell r="H139">
            <v>42935</v>
          </cell>
          <cell r="I139">
            <v>4.8794520547945206</v>
          </cell>
          <cell r="J139">
            <v>0.97589041095890416</v>
          </cell>
          <cell r="K139">
            <v>0</v>
          </cell>
          <cell r="M139">
            <v>12</v>
          </cell>
          <cell r="N139">
            <v>0</v>
          </cell>
          <cell r="O139">
            <v>3</v>
          </cell>
          <cell r="P139">
            <v>3</v>
          </cell>
          <cell r="Q139">
            <v>1</v>
          </cell>
          <cell r="R139">
            <v>1</v>
          </cell>
          <cell r="AC139">
            <v>2</v>
          </cell>
          <cell r="AD139">
            <v>0</v>
          </cell>
          <cell r="AE139">
            <v>0</v>
          </cell>
          <cell r="AF139">
            <v>1</v>
          </cell>
          <cell r="AG139">
            <v>1</v>
          </cell>
          <cell r="AI139">
            <v>1</v>
          </cell>
          <cell r="AJ139" t="str">
            <v>07/2022</v>
          </cell>
          <cell r="AL139">
            <v>2</v>
          </cell>
          <cell r="AM139">
            <v>73780</v>
          </cell>
          <cell r="AO139">
            <v>44773</v>
          </cell>
        </row>
        <row r="140">
          <cell r="D140" t="str">
            <v>A941</v>
          </cell>
          <cell r="E140" t="str">
            <v>Dương Văn Phú</v>
          </cell>
          <cell r="F140" t="str">
            <v>Công Nhân Xử Lý Phôi</v>
          </cell>
          <cell r="G140">
            <v>42887</v>
          </cell>
          <cell r="H140">
            <v>42948</v>
          </cell>
          <cell r="I140">
            <v>4.8438356164383558</v>
          </cell>
          <cell r="J140">
            <v>0.96876712328767112</v>
          </cell>
          <cell r="K140">
            <v>0</v>
          </cell>
          <cell r="M140">
            <v>12</v>
          </cell>
          <cell r="N140">
            <v>17.5</v>
          </cell>
          <cell r="O140">
            <v>3</v>
          </cell>
          <cell r="P140">
            <v>20.5</v>
          </cell>
          <cell r="Q140">
            <v>0</v>
          </cell>
          <cell r="R140">
            <v>0</v>
          </cell>
          <cell r="AC140">
            <v>0</v>
          </cell>
          <cell r="AD140">
            <v>0</v>
          </cell>
          <cell r="AE140">
            <v>17.5</v>
          </cell>
          <cell r="AF140">
            <v>3</v>
          </cell>
          <cell r="AG140">
            <v>20.5</v>
          </cell>
          <cell r="AI140">
            <v>20.5</v>
          </cell>
          <cell r="AJ140" t="str">
            <v>07/2022</v>
          </cell>
          <cell r="AL140">
            <v>0</v>
          </cell>
          <cell r="AM140">
            <v>73780</v>
          </cell>
          <cell r="AO140">
            <v>44773</v>
          </cell>
        </row>
        <row r="141">
          <cell r="D141" t="str">
            <v>A944</v>
          </cell>
          <cell r="E141" t="str">
            <v>Nguyễn Văn Tuấn</v>
          </cell>
          <cell r="F141" t="str">
            <v>Công Nhân Ép Nhựa</v>
          </cell>
          <cell r="G141">
            <v>42894</v>
          </cell>
          <cell r="H141">
            <v>42955</v>
          </cell>
          <cell r="I141">
            <v>4.8246575342465752</v>
          </cell>
          <cell r="J141">
            <v>0.96493150684931506</v>
          </cell>
          <cell r="K141">
            <v>0</v>
          </cell>
          <cell r="M141">
            <v>12</v>
          </cell>
          <cell r="N141">
            <v>15</v>
          </cell>
          <cell r="O141">
            <v>3</v>
          </cell>
          <cell r="P141">
            <v>18</v>
          </cell>
          <cell r="Q141">
            <v>1</v>
          </cell>
          <cell r="R141">
            <v>5</v>
          </cell>
          <cell r="AC141">
            <v>6</v>
          </cell>
          <cell r="AD141">
            <v>0</v>
          </cell>
          <cell r="AE141">
            <v>9</v>
          </cell>
          <cell r="AF141">
            <v>3</v>
          </cell>
          <cell r="AG141">
            <v>12</v>
          </cell>
          <cell r="AI141">
            <v>12</v>
          </cell>
          <cell r="AJ141" t="str">
            <v>07/2022</v>
          </cell>
          <cell r="AL141">
            <v>6</v>
          </cell>
          <cell r="AM141">
            <v>73780</v>
          </cell>
          <cell r="AO141">
            <v>44773</v>
          </cell>
        </row>
        <row r="142">
          <cell r="D142" t="str">
            <v>A946</v>
          </cell>
          <cell r="E142" t="str">
            <v>Đoàn Huỳnh Như</v>
          </cell>
          <cell r="F142" t="str">
            <v>Công Nhân Qc Xưởng 2</v>
          </cell>
          <cell r="G142">
            <v>42895</v>
          </cell>
          <cell r="H142">
            <v>42956</v>
          </cell>
          <cell r="I142">
            <v>4.8219178082191778</v>
          </cell>
          <cell r="J142">
            <v>0.96438356164383554</v>
          </cell>
          <cell r="K142">
            <v>0</v>
          </cell>
          <cell r="M142">
            <v>12</v>
          </cell>
          <cell r="N142">
            <v>1.5</v>
          </cell>
          <cell r="O142">
            <v>3</v>
          </cell>
          <cell r="P142">
            <v>4.5</v>
          </cell>
          <cell r="Q142">
            <v>1</v>
          </cell>
          <cell r="R142">
            <v>2</v>
          </cell>
          <cell r="AC142">
            <v>3</v>
          </cell>
          <cell r="AD142">
            <v>0</v>
          </cell>
          <cell r="AE142">
            <v>0</v>
          </cell>
          <cell r="AF142">
            <v>1.5</v>
          </cell>
          <cell r="AG142">
            <v>1.5</v>
          </cell>
          <cell r="AI142">
            <v>1.5</v>
          </cell>
          <cell r="AJ142" t="str">
            <v>07/2022</v>
          </cell>
          <cell r="AL142">
            <v>3</v>
          </cell>
          <cell r="AM142">
            <v>73780</v>
          </cell>
          <cell r="AO142">
            <v>44773</v>
          </cell>
        </row>
        <row r="143">
          <cell r="D143" t="str">
            <v>A951</v>
          </cell>
          <cell r="E143" t="str">
            <v>Nguyễn Văn Tuấn</v>
          </cell>
          <cell r="F143" t="str">
            <v>Công Nhân Gắn Phôi</v>
          </cell>
          <cell r="G143">
            <v>42905</v>
          </cell>
          <cell r="H143">
            <v>42966</v>
          </cell>
          <cell r="I143">
            <v>4.7945205479452051</v>
          </cell>
          <cell r="J143">
            <v>0.95890410958904104</v>
          </cell>
          <cell r="K143">
            <v>0</v>
          </cell>
          <cell r="M143">
            <v>12</v>
          </cell>
          <cell r="N143">
            <v>1</v>
          </cell>
          <cell r="O143">
            <v>3</v>
          </cell>
          <cell r="P143">
            <v>4</v>
          </cell>
          <cell r="Q143">
            <v>2</v>
          </cell>
          <cell r="R143">
            <v>1</v>
          </cell>
          <cell r="AC143">
            <v>3</v>
          </cell>
          <cell r="AD143">
            <v>0</v>
          </cell>
          <cell r="AE143">
            <v>0</v>
          </cell>
          <cell r="AF143">
            <v>1</v>
          </cell>
          <cell r="AG143">
            <v>1</v>
          </cell>
          <cell r="AI143">
            <v>1</v>
          </cell>
          <cell r="AJ143" t="str">
            <v>07/2022</v>
          </cell>
          <cell r="AL143">
            <v>3</v>
          </cell>
          <cell r="AM143">
            <v>73780</v>
          </cell>
          <cell r="AO143">
            <v>44773</v>
          </cell>
        </row>
        <row r="144">
          <cell r="D144" t="str">
            <v>A955</v>
          </cell>
          <cell r="E144" t="str">
            <v>Đỗ Vũ Anh Thùy</v>
          </cell>
          <cell r="F144" t="str">
            <v>Phó Giám Đốc Chất Lượng</v>
          </cell>
          <cell r="G144">
            <v>42922</v>
          </cell>
          <cell r="H144">
            <v>42984</v>
          </cell>
          <cell r="I144">
            <v>4.7479452054794518</v>
          </cell>
          <cell r="J144">
            <v>0.94958904109589037</v>
          </cell>
          <cell r="K144">
            <v>0</v>
          </cell>
          <cell r="M144">
            <v>12</v>
          </cell>
          <cell r="N144">
            <v>17</v>
          </cell>
          <cell r="O144">
            <v>3</v>
          </cell>
          <cell r="P144">
            <v>20</v>
          </cell>
          <cell r="Q144">
            <v>1</v>
          </cell>
          <cell r="R144">
            <v>3</v>
          </cell>
          <cell r="AC144">
            <v>4</v>
          </cell>
          <cell r="AD144">
            <v>0</v>
          </cell>
          <cell r="AE144">
            <v>13</v>
          </cell>
          <cell r="AF144">
            <v>3</v>
          </cell>
          <cell r="AG144">
            <v>16</v>
          </cell>
          <cell r="AI144">
            <v>16</v>
          </cell>
          <cell r="AJ144" t="str">
            <v>07/2022</v>
          </cell>
          <cell r="AL144">
            <v>4</v>
          </cell>
          <cell r="AM144">
            <v>73780</v>
          </cell>
          <cell r="AO144">
            <v>44773</v>
          </cell>
        </row>
        <row r="145">
          <cell r="D145" t="str">
            <v>A957</v>
          </cell>
          <cell r="E145" t="str">
            <v>Trần Út Nhỏ</v>
          </cell>
          <cell r="F145" t="str">
            <v>Công Nhân Sơn In</v>
          </cell>
          <cell r="G145">
            <v>42919</v>
          </cell>
          <cell r="H145">
            <v>42981</v>
          </cell>
          <cell r="I145">
            <v>4.7561643835616438</v>
          </cell>
          <cell r="J145">
            <v>0.95123287671232881</v>
          </cell>
          <cell r="K145">
            <v>0</v>
          </cell>
          <cell r="L145">
            <v>2</v>
          </cell>
          <cell r="M145">
            <v>14</v>
          </cell>
          <cell r="N145">
            <v>2</v>
          </cell>
          <cell r="O145">
            <v>5</v>
          </cell>
          <cell r="P145">
            <v>7</v>
          </cell>
          <cell r="Q145">
            <v>1</v>
          </cell>
          <cell r="R145">
            <v>5</v>
          </cell>
          <cell r="AC145">
            <v>6</v>
          </cell>
          <cell r="AD145">
            <v>0</v>
          </cell>
          <cell r="AE145">
            <v>0</v>
          </cell>
          <cell r="AF145">
            <v>1</v>
          </cell>
          <cell r="AG145">
            <v>1</v>
          </cell>
          <cell r="AI145">
            <v>1</v>
          </cell>
          <cell r="AJ145" t="str">
            <v>07/2022</v>
          </cell>
          <cell r="AL145">
            <v>6</v>
          </cell>
          <cell r="AM145">
            <v>73780</v>
          </cell>
          <cell r="AO145">
            <v>44773</v>
          </cell>
        </row>
        <row r="146">
          <cell r="D146" t="str">
            <v>A960</v>
          </cell>
          <cell r="E146" t="str">
            <v>Dương Thị Diệu Hiền</v>
          </cell>
          <cell r="F146" t="str">
            <v>Công Nhân Pqc Ép Nhựa</v>
          </cell>
          <cell r="G146">
            <v>42930</v>
          </cell>
          <cell r="H146">
            <v>42992</v>
          </cell>
          <cell r="I146">
            <v>4.7260273972602738</v>
          </cell>
          <cell r="J146">
            <v>0.9452054794520548</v>
          </cell>
          <cell r="K146">
            <v>0</v>
          </cell>
          <cell r="M146">
            <v>12</v>
          </cell>
          <cell r="N146">
            <v>2</v>
          </cell>
          <cell r="O146">
            <v>3</v>
          </cell>
          <cell r="P146">
            <v>5</v>
          </cell>
          <cell r="Q146">
            <v>1.5</v>
          </cell>
          <cell r="R146">
            <v>2</v>
          </cell>
          <cell r="AC146">
            <v>3.5</v>
          </cell>
          <cell r="AD146">
            <v>0</v>
          </cell>
          <cell r="AE146">
            <v>0</v>
          </cell>
          <cell r="AF146">
            <v>1.5</v>
          </cell>
          <cell r="AG146">
            <v>1.5</v>
          </cell>
          <cell r="AI146">
            <v>1.5</v>
          </cell>
          <cell r="AJ146" t="str">
            <v>07/2022</v>
          </cell>
          <cell r="AL146">
            <v>3.5</v>
          </cell>
          <cell r="AM146">
            <v>73780</v>
          </cell>
          <cell r="AO146">
            <v>44773</v>
          </cell>
        </row>
        <row r="147">
          <cell r="D147" t="str">
            <v>A963</v>
          </cell>
          <cell r="E147" t="str">
            <v>Hoàng Thị Bé</v>
          </cell>
          <cell r="F147" t="str">
            <v>Công Nhân Qc Xưởng 2</v>
          </cell>
          <cell r="G147">
            <v>42940</v>
          </cell>
          <cell r="H147">
            <v>43002</v>
          </cell>
          <cell r="I147">
            <v>4.6986301369863011</v>
          </cell>
          <cell r="J147">
            <v>0.93972602739726019</v>
          </cell>
          <cell r="K147">
            <v>0</v>
          </cell>
          <cell r="M147">
            <v>12</v>
          </cell>
          <cell r="N147">
            <v>1.5</v>
          </cell>
          <cell r="O147">
            <v>3</v>
          </cell>
          <cell r="P147">
            <v>4.5</v>
          </cell>
          <cell r="Q147">
            <v>0.5</v>
          </cell>
          <cell r="R147">
            <v>2</v>
          </cell>
          <cell r="AC147">
            <v>2.5</v>
          </cell>
          <cell r="AD147">
            <v>0</v>
          </cell>
          <cell r="AE147">
            <v>0</v>
          </cell>
          <cell r="AF147">
            <v>2</v>
          </cell>
          <cell r="AG147">
            <v>2</v>
          </cell>
          <cell r="AI147">
            <v>2</v>
          </cell>
          <cell r="AJ147" t="str">
            <v>07/2022</v>
          </cell>
          <cell r="AL147">
            <v>2.5</v>
          </cell>
          <cell r="AM147">
            <v>73780</v>
          </cell>
          <cell r="AO147">
            <v>44773</v>
          </cell>
        </row>
        <row r="148">
          <cell r="D148" t="str">
            <v>A964</v>
          </cell>
          <cell r="E148" t="str">
            <v>Lê Văn Thành</v>
          </cell>
          <cell r="F148" t="str">
            <v>Công Nhân Xử Lý Phôi</v>
          </cell>
          <cell r="G148">
            <v>42940</v>
          </cell>
          <cell r="H148">
            <v>43002</v>
          </cell>
          <cell r="I148">
            <v>4.6986301369863011</v>
          </cell>
          <cell r="J148">
            <v>0.93972602739726019</v>
          </cell>
          <cell r="K148">
            <v>0</v>
          </cell>
          <cell r="M148">
            <v>12</v>
          </cell>
          <cell r="N148">
            <v>1</v>
          </cell>
          <cell r="O148">
            <v>3</v>
          </cell>
          <cell r="P148">
            <v>4</v>
          </cell>
          <cell r="Q148">
            <v>1</v>
          </cell>
          <cell r="R148">
            <v>1</v>
          </cell>
          <cell r="AC148">
            <v>2</v>
          </cell>
          <cell r="AD148">
            <v>0</v>
          </cell>
          <cell r="AE148">
            <v>0</v>
          </cell>
          <cell r="AF148">
            <v>2</v>
          </cell>
          <cell r="AG148">
            <v>2</v>
          </cell>
          <cell r="AI148">
            <v>2</v>
          </cell>
          <cell r="AJ148" t="str">
            <v>07/2022</v>
          </cell>
          <cell r="AL148">
            <v>2</v>
          </cell>
          <cell r="AM148">
            <v>73780</v>
          </cell>
          <cell r="AO148">
            <v>44773</v>
          </cell>
        </row>
        <row r="149">
          <cell r="D149" t="str">
            <v>A967</v>
          </cell>
          <cell r="E149" t="str">
            <v>Nguyễn Thị Kiều Trang</v>
          </cell>
          <cell r="F149" t="str">
            <v>Công Nhân Pqc Ép Nhựa</v>
          </cell>
          <cell r="G149">
            <v>42936</v>
          </cell>
          <cell r="H149">
            <v>42998</v>
          </cell>
          <cell r="I149">
            <v>4.7095890410958905</v>
          </cell>
          <cell r="J149">
            <v>0.94191780821917814</v>
          </cell>
          <cell r="K149">
            <v>0</v>
          </cell>
          <cell r="M149">
            <v>12</v>
          </cell>
          <cell r="N149">
            <v>1</v>
          </cell>
          <cell r="O149">
            <v>3</v>
          </cell>
          <cell r="P149">
            <v>4</v>
          </cell>
          <cell r="Q149">
            <v>0</v>
          </cell>
          <cell r="R149">
            <v>2</v>
          </cell>
          <cell r="AC149">
            <v>2</v>
          </cell>
          <cell r="AD149">
            <v>0</v>
          </cell>
          <cell r="AE149">
            <v>0</v>
          </cell>
          <cell r="AF149">
            <v>2</v>
          </cell>
          <cell r="AG149">
            <v>2</v>
          </cell>
          <cell r="AI149">
            <v>2</v>
          </cell>
          <cell r="AJ149" t="str">
            <v>07/2022</v>
          </cell>
          <cell r="AL149">
            <v>2</v>
          </cell>
          <cell r="AM149">
            <v>73780</v>
          </cell>
          <cell r="AO149">
            <v>44773</v>
          </cell>
        </row>
        <row r="150">
          <cell r="D150" t="str">
            <v>A982</v>
          </cell>
          <cell r="E150" t="str">
            <v>Nguyễn Hoàng Tuấn</v>
          </cell>
          <cell r="F150" t="str">
            <v>Nhân Viên Vận Hành Máy Cnc</v>
          </cell>
          <cell r="G150">
            <v>42957</v>
          </cell>
          <cell r="H150">
            <v>43018</v>
          </cell>
          <cell r="I150">
            <v>4.6520547945205477</v>
          </cell>
          <cell r="J150">
            <v>0.93041095890410952</v>
          </cell>
          <cell r="K150">
            <v>0</v>
          </cell>
          <cell r="L150">
            <v>2</v>
          </cell>
          <cell r="M150">
            <v>14</v>
          </cell>
          <cell r="N150">
            <v>0</v>
          </cell>
          <cell r="O150">
            <v>5</v>
          </cell>
          <cell r="P150">
            <v>5</v>
          </cell>
          <cell r="Q150">
            <v>1</v>
          </cell>
          <cell r="R150">
            <v>1</v>
          </cell>
          <cell r="AC150">
            <v>2</v>
          </cell>
          <cell r="AD150">
            <v>0</v>
          </cell>
          <cell r="AE150">
            <v>0</v>
          </cell>
          <cell r="AF150">
            <v>3</v>
          </cell>
          <cell r="AG150">
            <v>3</v>
          </cell>
          <cell r="AI150">
            <v>3</v>
          </cell>
          <cell r="AJ150" t="str">
            <v>07/2022</v>
          </cell>
          <cell r="AL150">
            <v>2</v>
          </cell>
          <cell r="AM150">
            <v>73780</v>
          </cell>
          <cell r="AO150">
            <v>44773</v>
          </cell>
        </row>
        <row r="151">
          <cell r="D151" t="str">
            <v>A987</v>
          </cell>
          <cell r="E151" t="str">
            <v>Lê Thị Thu Trang</v>
          </cell>
          <cell r="F151" t="str">
            <v>Công Nhân Pqc Ép Nhựa</v>
          </cell>
          <cell r="G151">
            <v>42964</v>
          </cell>
          <cell r="H151">
            <v>43025</v>
          </cell>
          <cell r="I151">
            <v>4.6328767123287671</v>
          </cell>
          <cell r="J151">
            <v>0.92657534246575346</v>
          </cell>
          <cell r="K151">
            <v>0</v>
          </cell>
          <cell r="M151">
            <v>12</v>
          </cell>
          <cell r="N151">
            <v>1.5</v>
          </cell>
          <cell r="O151">
            <v>3</v>
          </cell>
          <cell r="P151">
            <v>4.5</v>
          </cell>
          <cell r="Q151">
            <v>2</v>
          </cell>
          <cell r="R151">
            <v>1</v>
          </cell>
          <cell r="AC151">
            <v>3</v>
          </cell>
          <cell r="AD151">
            <v>0</v>
          </cell>
          <cell r="AE151">
            <v>0</v>
          </cell>
          <cell r="AF151">
            <v>1.5</v>
          </cell>
          <cell r="AG151">
            <v>1.5</v>
          </cell>
          <cell r="AI151">
            <v>1.5</v>
          </cell>
          <cell r="AJ151" t="str">
            <v>07/2022</v>
          </cell>
          <cell r="AL151">
            <v>3</v>
          </cell>
          <cell r="AM151">
            <v>73780</v>
          </cell>
          <cell r="AO151">
            <v>44773</v>
          </cell>
        </row>
        <row r="152">
          <cell r="D152" t="str">
            <v>A1013</v>
          </cell>
          <cell r="E152" t="str">
            <v>Hữu Thị Sà Phép</v>
          </cell>
          <cell r="F152" t="str">
            <v>Công Nhân Qc Xưởng 2</v>
          </cell>
          <cell r="G152">
            <v>43009</v>
          </cell>
          <cell r="H152">
            <v>43070</v>
          </cell>
          <cell r="I152">
            <v>4.5095890410958903</v>
          </cell>
          <cell r="J152">
            <v>0.90191780821917811</v>
          </cell>
          <cell r="K152">
            <v>0</v>
          </cell>
          <cell r="M152">
            <v>12</v>
          </cell>
          <cell r="N152">
            <v>5.5</v>
          </cell>
          <cell r="O152">
            <v>2</v>
          </cell>
          <cell r="P152">
            <v>7.5</v>
          </cell>
          <cell r="Q152">
            <v>0</v>
          </cell>
          <cell r="R152">
            <v>0</v>
          </cell>
          <cell r="AC152">
            <v>0</v>
          </cell>
          <cell r="AD152">
            <v>0</v>
          </cell>
          <cell r="AE152">
            <v>5.5</v>
          </cell>
          <cell r="AF152">
            <v>2</v>
          </cell>
          <cell r="AG152">
            <v>7.5</v>
          </cell>
          <cell r="AI152">
            <v>7.5</v>
          </cell>
          <cell r="AJ152" t="str">
            <v>07/2022</v>
          </cell>
          <cell r="AL152">
            <v>0</v>
          </cell>
          <cell r="AM152">
            <v>44599</v>
          </cell>
          <cell r="AO152">
            <v>44773</v>
          </cell>
        </row>
        <row r="153">
          <cell r="D153" t="str">
            <v>A1016</v>
          </cell>
          <cell r="E153" t="str">
            <v>Trần Thiên Tân</v>
          </cell>
          <cell r="F153" t="str">
            <v>Công Nhân Ép Nhựa</v>
          </cell>
          <cell r="G153">
            <v>42746</v>
          </cell>
          <cell r="H153">
            <v>43101</v>
          </cell>
          <cell r="I153">
            <v>5.2301369863013702</v>
          </cell>
          <cell r="J153">
            <v>1.046027397260274</v>
          </cell>
          <cell r="K153">
            <v>1</v>
          </cell>
          <cell r="M153">
            <v>13</v>
          </cell>
          <cell r="N153">
            <v>3</v>
          </cell>
          <cell r="O153">
            <v>4</v>
          </cell>
          <cell r="P153">
            <v>7</v>
          </cell>
          <cell r="Q153">
            <v>2</v>
          </cell>
          <cell r="R153">
            <v>3</v>
          </cell>
          <cell r="AC153">
            <v>5</v>
          </cell>
          <cell r="AD153">
            <v>0</v>
          </cell>
          <cell r="AE153">
            <v>0</v>
          </cell>
          <cell r="AF153">
            <v>2</v>
          </cell>
          <cell r="AG153">
            <v>2</v>
          </cell>
          <cell r="AI153">
            <v>2</v>
          </cell>
          <cell r="AJ153" t="str">
            <v>07/2022</v>
          </cell>
          <cell r="AL153">
            <v>5</v>
          </cell>
          <cell r="AM153">
            <v>73780</v>
          </cell>
          <cell r="AO153">
            <v>44773</v>
          </cell>
        </row>
        <row r="154">
          <cell r="D154" t="str">
            <v>A1025</v>
          </cell>
          <cell r="E154" t="str">
            <v>Phạm Thị Ngọc Ánh</v>
          </cell>
          <cell r="F154" t="str">
            <v>Nhân Viên Lab ((1) - Phân Tích Hóa Chất)</v>
          </cell>
          <cell r="G154">
            <v>43066</v>
          </cell>
          <cell r="H154">
            <v>43127</v>
          </cell>
          <cell r="I154">
            <v>4.353424657534247</v>
          </cell>
          <cell r="J154">
            <v>0.87068493150684945</v>
          </cell>
          <cell r="K154">
            <v>0</v>
          </cell>
          <cell r="M154">
            <v>12</v>
          </cell>
          <cell r="N154">
            <v>5.5</v>
          </cell>
          <cell r="O154">
            <v>3</v>
          </cell>
          <cell r="P154">
            <v>8.5</v>
          </cell>
          <cell r="Q154">
            <v>0</v>
          </cell>
          <cell r="R154">
            <v>1</v>
          </cell>
          <cell r="AC154">
            <v>1</v>
          </cell>
          <cell r="AD154">
            <v>0</v>
          </cell>
          <cell r="AE154">
            <v>4.5</v>
          </cell>
          <cell r="AF154">
            <v>3</v>
          </cell>
          <cell r="AG154">
            <v>7.5</v>
          </cell>
          <cell r="AI154">
            <v>7.5</v>
          </cell>
          <cell r="AJ154" t="str">
            <v>07/2022</v>
          </cell>
          <cell r="AL154">
            <v>1</v>
          </cell>
          <cell r="AM154">
            <v>73780</v>
          </cell>
          <cell r="AO154">
            <v>44773</v>
          </cell>
        </row>
        <row r="155">
          <cell r="D155" t="str">
            <v>A1039</v>
          </cell>
          <cell r="E155" t="str">
            <v>Đặng Văn Pháp</v>
          </cell>
          <cell r="F155" t="str">
            <v>Công Nhân Lau Niken Hóa</v>
          </cell>
          <cell r="G155">
            <v>43158</v>
          </cell>
          <cell r="H155">
            <v>43217</v>
          </cell>
          <cell r="I155">
            <v>4.1013698630136988</v>
          </cell>
          <cell r="J155">
            <v>0.82027397260273971</v>
          </cell>
          <cell r="K155">
            <v>0</v>
          </cell>
          <cell r="M155">
            <v>12</v>
          </cell>
          <cell r="N155">
            <v>4</v>
          </cell>
          <cell r="O155">
            <v>3</v>
          </cell>
          <cell r="P155">
            <v>7</v>
          </cell>
          <cell r="Q155">
            <v>1</v>
          </cell>
          <cell r="R155">
            <v>1</v>
          </cell>
          <cell r="AC155">
            <v>2</v>
          </cell>
          <cell r="AD155">
            <v>0</v>
          </cell>
          <cell r="AE155">
            <v>2</v>
          </cell>
          <cell r="AF155">
            <v>3</v>
          </cell>
          <cell r="AG155">
            <v>5</v>
          </cell>
          <cell r="AI155">
            <v>5</v>
          </cell>
          <cell r="AJ155" t="str">
            <v>07/2022</v>
          </cell>
          <cell r="AL155">
            <v>2</v>
          </cell>
          <cell r="AM155">
            <v>73780</v>
          </cell>
          <cell r="AO155">
            <v>44773</v>
          </cell>
        </row>
        <row r="156">
          <cell r="D156" t="str">
            <v>A1041</v>
          </cell>
          <cell r="E156" t="str">
            <v>Nguyễn Chí Linh</v>
          </cell>
          <cell r="F156" t="str">
            <v>Công Nhân Masking</v>
          </cell>
          <cell r="G156">
            <v>43158</v>
          </cell>
          <cell r="H156">
            <v>43217</v>
          </cell>
          <cell r="I156">
            <v>4.1013698630136988</v>
          </cell>
          <cell r="J156">
            <v>0.82027397260273971</v>
          </cell>
          <cell r="K156">
            <v>0</v>
          </cell>
          <cell r="M156">
            <v>12</v>
          </cell>
          <cell r="N156">
            <v>1</v>
          </cell>
          <cell r="O156">
            <v>2</v>
          </cell>
          <cell r="P156">
            <v>3</v>
          </cell>
          <cell r="Q156">
            <v>2</v>
          </cell>
          <cell r="R156">
            <v>1</v>
          </cell>
          <cell r="AC156">
            <v>3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I156">
            <v>0</v>
          </cell>
          <cell r="AJ156" t="str">
            <v>07/2022</v>
          </cell>
          <cell r="AL156">
            <v>3</v>
          </cell>
          <cell r="AM156">
            <v>44628</v>
          </cell>
          <cell r="AO156">
            <v>44773</v>
          </cell>
        </row>
        <row r="157">
          <cell r="D157" t="str">
            <v>A1061</v>
          </cell>
          <cell r="E157" t="str">
            <v>Võ Minh Kiệt</v>
          </cell>
          <cell r="F157" t="str">
            <v>Công Nhân Qc Xưởng 2</v>
          </cell>
          <cell r="G157">
            <v>43169</v>
          </cell>
          <cell r="H157">
            <v>43230</v>
          </cell>
          <cell r="I157">
            <v>4.0712328767123287</v>
          </cell>
          <cell r="J157">
            <v>0.81424657534246569</v>
          </cell>
          <cell r="K157">
            <v>0</v>
          </cell>
          <cell r="M157">
            <v>12</v>
          </cell>
          <cell r="N157">
            <v>0</v>
          </cell>
          <cell r="O157">
            <v>3</v>
          </cell>
          <cell r="P157">
            <v>3</v>
          </cell>
          <cell r="Q157">
            <v>1</v>
          </cell>
          <cell r="R157">
            <v>1</v>
          </cell>
          <cell r="AC157">
            <v>2</v>
          </cell>
          <cell r="AD157">
            <v>0</v>
          </cell>
          <cell r="AE157">
            <v>0</v>
          </cell>
          <cell r="AF157">
            <v>1</v>
          </cell>
          <cell r="AG157">
            <v>1</v>
          </cell>
          <cell r="AI157">
            <v>1</v>
          </cell>
          <cell r="AJ157" t="str">
            <v>07/2022</v>
          </cell>
          <cell r="AL157">
            <v>2</v>
          </cell>
          <cell r="AM157">
            <v>73780</v>
          </cell>
          <cell r="AO157">
            <v>44773</v>
          </cell>
        </row>
        <row r="158">
          <cell r="D158" t="str">
            <v>A1074</v>
          </cell>
          <cell r="E158" t="str">
            <v>Nguyễn Tuấn Anh</v>
          </cell>
          <cell r="F158" t="str">
            <v>Công Nhân Ép Nhựa</v>
          </cell>
          <cell r="G158">
            <v>43190</v>
          </cell>
          <cell r="H158">
            <v>43221</v>
          </cell>
          <cell r="I158">
            <v>4.0136986301369859</v>
          </cell>
          <cell r="J158">
            <v>0.80273972602739718</v>
          </cell>
          <cell r="K158">
            <v>0</v>
          </cell>
          <cell r="M158">
            <v>12</v>
          </cell>
          <cell r="N158">
            <v>1</v>
          </cell>
          <cell r="O158">
            <v>3</v>
          </cell>
          <cell r="P158">
            <v>4</v>
          </cell>
          <cell r="Q158">
            <v>1</v>
          </cell>
          <cell r="R158">
            <v>1</v>
          </cell>
          <cell r="AC158">
            <v>2</v>
          </cell>
          <cell r="AD158">
            <v>0</v>
          </cell>
          <cell r="AE158">
            <v>0</v>
          </cell>
          <cell r="AF158">
            <v>2</v>
          </cell>
          <cell r="AG158">
            <v>2</v>
          </cell>
          <cell r="AI158">
            <v>2</v>
          </cell>
          <cell r="AJ158" t="str">
            <v>07/2022</v>
          </cell>
          <cell r="AL158">
            <v>2</v>
          </cell>
          <cell r="AM158">
            <v>73780</v>
          </cell>
          <cell r="AO158">
            <v>44773</v>
          </cell>
        </row>
        <row r="159">
          <cell r="D159" t="str">
            <v>A1076</v>
          </cell>
          <cell r="E159" t="str">
            <v>Nguyễn Thành Lâm</v>
          </cell>
          <cell r="F159" t="str">
            <v>Công Nhân Qc Xưởng 2</v>
          </cell>
          <cell r="G159">
            <v>43195</v>
          </cell>
          <cell r="H159">
            <v>43256</v>
          </cell>
          <cell r="I159">
            <v>4</v>
          </cell>
          <cell r="J159">
            <v>0.8</v>
          </cell>
          <cell r="K159">
            <v>0</v>
          </cell>
          <cell r="M159">
            <v>12</v>
          </cell>
          <cell r="N159">
            <v>9</v>
          </cell>
          <cell r="O159">
            <v>3</v>
          </cell>
          <cell r="P159">
            <v>12</v>
          </cell>
          <cell r="Q159">
            <v>1</v>
          </cell>
          <cell r="R159">
            <v>2</v>
          </cell>
          <cell r="AC159">
            <v>3</v>
          </cell>
          <cell r="AD159">
            <v>0</v>
          </cell>
          <cell r="AE159">
            <v>6</v>
          </cell>
          <cell r="AF159">
            <v>3</v>
          </cell>
          <cell r="AG159">
            <v>9</v>
          </cell>
          <cell r="AI159">
            <v>9</v>
          </cell>
          <cell r="AJ159" t="str">
            <v>07/2022</v>
          </cell>
          <cell r="AL159">
            <v>3</v>
          </cell>
          <cell r="AM159">
            <v>73780</v>
          </cell>
          <cell r="AO159">
            <v>44773</v>
          </cell>
        </row>
        <row r="160">
          <cell r="D160" t="str">
            <v>A1083</v>
          </cell>
          <cell r="E160" t="str">
            <v>Nguyễn Thùy Linh</v>
          </cell>
          <cell r="F160" t="str">
            <v>Nhân Viên Nhân Sự</v>
          </cell>
          <cell r="G160">
            <v>43238</v>
          </cell>
          <cell r="H160">
            <v>43269</v>
          </cell>
          <cell r="I160">
            <v>3.882191780821918</v>
          </cell>
          <cell r="J160">
            <v>0.77643835616438361</v>
          </cell>
          <cell r="K160">
            <v>0</v>
          </cell>
          <cell r="M160">
            <v>12</v>
          </cell>
          <cell r="N160">
            <v>4.5</v>
          </cell>
          <cell r="O160">
            <v>3</v>
          </cell>
          <cell r="P160">
            <v>7.5</v>
          </cell>
          <cell r="Q160">
            <v>2</v>
          </cell>
          <cell r="R160">
            <v>4</v>
          </cell>
          <cell r="AC160">
            <v>6</v>
          </cell>
          <cell r="AD160">
            <v>0</v>
          </cell>
          <cell r="AE160">
            <v>0</v>
          </cell>
          <cell r="AF160">
            <v>1.5</v>
          </cell>
          <cell r="AG160">
            <v>1.5</v>
          </cell>
          <cell r="AI160">
            <v>1.5</v>
          </cell>
          <cell r="AJ160" t="str">
            <v>07/2022</v>
          </cell>
          <cell r="AL160">
            <v>6</v>
          </cell>
          <cell r="AM160">
            <v>73780</v>
          </cell>
          <cell r="AO160">
            <v>44773</v>
          </cell>
        </row>
        <row r="161">
          <cell r="D161" t="str">
            <v>A1089</v>
          </cell>
          <cell r="E161" t="str">
            <v>Thái Khắc Thiện</v>
          </cell>
          <cell r="F161" t="str">
            <v>Nhân Viên Vận Hành Máy Cnc</v>
          </cell>
          <cell r="G161">
            <v>43246</v>
          </cell>
          <cell r="H161">
            <v>43307</v>
          </cell>
          <cell r="I161">
            <v>3.8602739726027395</v>
          </cell>
          <cell r="J161">
            <v>0.77205479452054793</v>
          </cell>
          <cell r="K161">
            <v>0</v>
          </cell>
          <cell r="L161">
            <v>2</v>
          </cell>
          <cell r="M161">
            <v>14</v>
          </cell>
          <cell r="N161">
            <v>2.5</v>
          </cell>
          <cell r="O161">
            <v>5</v>
          </cell>
          <cell r="P161">
            <v>7.5</v>
          </cell>
          <cell r="Q161">
            <v>2</v>
          </cell>
          <cell r="R161">
            <v>3</v>
          </cell>
          <cell r="AC161">
            <v>5</v>
          </cell>
          <cell r="AD161">
            <v>0</v>
          </cell>
          <cell r="AE161">
            <v>0</v>
          </cell>
          <cell r="AF161">
            <v>2.5</v>
          </cell>
          <cell r="AG161">
            <v>2.5</v>
          </cell>
          <cell r="AI161">
            <v>2.5</v>
          </cell>
          <cell r="AJ161" t="str">
            <v>07/2022</v>
          </cell>
          <cell r="AL161">
            <v>5</v>
          </cell>
          <cell r="AM161">
            <v>73780</v>
          </cell>
          <cell r="AO161">
            <v>44773</v>
          </cell>
        </row>
        <row r="162">
          <cell r="D162" t="str">
            <v>A1100</v>
          </cell>
          <cell r="E162" t="str">
            <v>Phạm Thị Trúc Ly</v>
          </cell>
          <cell r="F162" t="str">
            <v>Công Nhân Pqc</v>
          </cell>
          <cell r="G162">
            <v>43230</v>
          </cell>
          <cell r="H162">
            <v>43291</v>
          </cell>
          <cell r="I162">
            <v>3.904109589041096</v>
          </cell>
          <cell r="J162">
            <v>0.78082191780821919</v>
          </cell>
          <cell r="K162">
            <v>0</v>
          </cell>
          <cell r="M162">
            <v>12</v>
          </cell>
          <cell r="N162">
            <v>5.5</v>
          </cell>
          <cell r="O162">
            <v>3</v>
          </cell>
          <cell r="P162">
            <v>8.5</v>
          </cell>
          <cell r="Q162">
            <v>1</v>
          </cell>
          <cell r="R162">
            <v>6</v>
          </cell>
          <cell r="AC162">
            <v>7</v>
          </cell>
          <cell r="AD162">
            <v>0</v>
          </cell>
          <cell r="AE162">
            <v>0</v>
          </cell>
          <cell r="AF162">
            <v>1.5</v>
          </cell>
          <cell r="AG162">
            <v>1.5</v>
          </cell>
          <cell r="AI162">
            <v>1.5</v>
          </cell>
          <cell r="AJ162" t="str">
            <v>07/2022</v>
          </cell>
          <cell r="AL162">
            <v>7</v>
          </cell>
          <cell r="AM162">
            <v>73780</v>
          </cell>
          <cell r="AO162">
            <v>44773</v>
          </cell>
        </row>
        <row r="163">
          <cell r="D163" t="str">
            <v>A1109</v>
          </cell>
          <cell r="E163" t="str">
            <v>Nguyễn Thị Huyền Chân</v>
          </cell>
          <cell r="F163" t="str">
            <v>Công Nhân Masking</v>
          </cell>
          <cell r="G163">
            <v>43271</v>
          </cell>
          <cell r="H163">
            <v>43332</v>
          </cell>
          <cell r="I163">
            <v>3.7917808219178082</v>
          </cell>
          <cell r="J163">
            <v>0.75835616438356168</v>
          </cell>
          <cell r="K163">
            <v>0</v>
          </cell>
          <cell r="M163">
            <v>12</v>
          </cell>
          <cell r="N163">
            <v>8</v>
          </cell>
          <cell r="O163">
            <v>3</v>
          </cell>
          <cell r="P163">
            <v>11</v>
          </cell>
          <cell r="Q163">
            <v>0.5</v>
          </cell>
          <cell r="R163">
            <v>3</v>
          </cell>
          <cell r="AC163">
            <v>3.5</v>
          </cell>
          <cell r="AD163">
            <v>0</v>
          </cell>
          <cell r="AE163">
            <v>4.5</v>
          </cell>
          <cell r="AF163">
            <v>3</v>
          </cell>
          <cell r="AG163">
            <v>7.5</v>
          </cell>
          <cell r="AI163">
            <v>7.5</v>
          </cell>
          <cell r="AJ163" t="str">
            <v>07/2022</v>
          </cell>
          <cell r="AL163">
            <v>3.5</v>
          </cell>
          <cell r="AM163">
            <v>73780</v>
          </cell>
          <cell r="AO163">
            <v>44773</v>
          </cell>
        </row>
        <row r="164">
          <cell r="D164" t="str">
            <v>A1110</v>
          </cell>
          <cell r="E164" t="str">
            <v>Nguyễn Hữu Bạc</v>
          </cell>
          <cell r="F164" t="str">
            <v xml:space="preserve">phụ kỹ thuật </v>
          </cell>
          <cell r="G164">
            <v>43271</v>
          </cell>
          <cell r="H164">
            <v>43332</v>
          </cell>
          <cell r="I164">
            <v>3.7917808219178082</v>
          </cell>
          <cell r="J164">
            <v>0.75835616438356168</v>
          </cell>
          <cell r="K164">
            <v>0</v>
          </cell>
          <cell r="L164">
            <v>2</v>
          </cell>
          <cell r="M164">
            <v>14</v>
          </cell>
          <cell r="N164">
            <v>0</v>
          </cell>
          <cell r="O164">
            <v>5</v>
          </cell>
          <cell r="P164">
            <v>5</v>
          </cell>
          <cell r="Q164">
            <v>2</v>
          </cell>
          <cell r="R164">
            <v>2</v>
          </cell>
          <cell r="AC164">
            <v>4</v>
          </cell>
          <cell r="AD164">
            <v>0</v>
          </cell>
          <cell r="AE164">
            <v>0</v>
          </cell>
          <cell r="AF164">
            <v>1</v>
          </cell>
          <cell r="AG164">
            <v>1</v>
          </cell>
          <cell r="AI164">
            <v>1</v>
          </cell>
          <cell r="AJ164" t="str">
            <v>07/2022</v>
          </cell>
          <cell r="AL164">
            <v>4</v>
          </cell>
          <cell r="AM164">
            <v>73780</v>
          </cell>
          <cell r="AO164">
            <v>44773</v>
          </cell>
        </row>
        <row r="165">
          <cell r="D165" t="str">
            <v>A1124</v>
          </cell>
          <cell r="E165" t="str">
            <v>Ngô Thị Kim Hân</v>
          </cell>
          <cell r="F165" t="str">
            <v>Nhóm trưởng Qc Xưởng 2</v>
          </cell>
          <cell r="G165">
            <v>43292</v>
          </cell>
          <cell r="H165">
            <v>43354</v>
          </cell>
          <cell r="I165">
            <v>3.7342465753424658</v>
          </cell>
          <cell r="J165">
            <v>0.74684931506849317</v>
          </cell>
          <cell r="K165">
            <v>0</v>
          </cell>
          <cell r="M165">
            <v>12</v>
          </cell>
          <cell r="N165">
            <v>3</v>
          </cell>
          <cell r="O165">
            <v>3</v>
          </cell>
          <cell r="P165">
            <v>6</v>
          </cell>
          <cell r="Q165">
            <v>0</v>
          </cell>
          <cell r="R165">
            <v>1</v>
          </cell>
          <cell r="AC165">
            <v>1</v>
          </cell>
          <cell r="AD165">
            <v>0</v>
          </cell>
          <cell r="AE165">
            <v>2</v>
          </cell>
          <cell r="AF165">
            <v>3</v>
          </cell>
          <cell r="AG165">
            <v>5</v>
          </cell>
          <cell r="AI165">
            <v>5</v>
          </cell>
          <cell r="AJ165" t="str">
            <v>07/2022</v>
          </cell>
          <cell r="AL165">
            <v>1</v>
          </cell>
          <cell r="AM165">
            <v>73780</v>
          </cell>
          <cell r="AO165">
            <v>44773</v>
          </cell>
        </row>
        <row r="166">
          <cell r="D166" t="str">
            <v>A1126</v>
          </cell>
          <cell r="E166" t="str">
            <v>Dương Văn Trí</v>
          </cell>
          <cell r="F166" t="str">
            <v>Nhân Viên Bảo Trì</v>
          </cell>
          <cell r="G166">
            <v>43297</v>
          </cell>
          <cell r="H166">
            <v>43359</v>
          </cell>
          <cell r="I166">
            <v>3.7205479452054795</v>
          </cell>
          <cell r="J166">
            <v>0.74410958904109592</v>
          </cell>
          <cell r="K166">
            <v>0</v>
          </cell>
          <cell r="M166">
            <v>12</v>
          </cell>
          <cell r="N166">
            <v>3</v>
          </cell>
          <cell r="O166">
            <v>3</v>
          </cell>
          <cell r="P166">
            <v>6</v>
          </cell>
          <cell r="Q166">
            <v>0</v>
          </cell>
          <cell r="R166">
            <v>0</v>
          </cell>
          <cell r="AC166">
            <v>0</v>
          </cell>
          <cell r="AD166">
            <v>0</v>
          </cell>
          <cell r="AE166">
            <v>3</v>
          </cell>
          <cell r="AF166">
            <v>3</v>
          </cell>
          <cell r="AG166">
            <v>6</v>
          </cell>
          <cell r="AI166">
            <v>6</v>
          </cell>
          <cell r="AJ166" t="str">
            <v>07/2022</v>
          </cell>
          <cell r="AL166">
            <v>0</v>
          </cell>
          <cell r="AM166">
            <v>73780</v>
          </cell>
          <cell r="AO166">
            <v>44773</v>
          </cell>
        </row>
        <row r="167">
          <cell r="D167" t="str">
            <v>A1128</v>
          </cell>
          <cell r="E167" t="str">
            <v>Trần Thị Cẩm Tú</v>
          </cell>
          <cell r="F167" t="str">
            <v>Công Nhân Pqc Ép Nhựa</v>
          </cell>
          <cell r="G167">
            <v>43298</v>
          </cell>
          <cell r="H167">
            <v>43360</v>
          </cell>
          <cell r="I167">
            <v>3.7178082191780821</v>
          </cell>
          <cell r="J167">
            <v>0.7435616438356164</v>
          </cell>
          <cell r="K167">
            <v>0</v>
          </cell>
          <cell r="M167">
            <v>12</v>
          </cell>
          <cell r="N167">
            <v>3</v>
          </cell>
          <cell r="O167">
            <v>3</v>
          </cell>
          <cell r="P167">
            <v>6</v>
          </cell>
          <cell r="Q167">
            <v>1</v>
          </cell>
          <cell r="R167">
            <v>2</v>
          </cell>
          <cell r="AC167">
            <v>3</v>
          </cell>
          <cell r="AD167">
            <v>0</v>
          </cell>
          <cell r="AE167">
            <v>0</v>
          </cell>
          <cell r="AF167">
            <v>3</v>
          </cell>
          <cell r="AG167">
            <v>3</v>
          </cell>
          <cell r="AI167">
            <v>3</v>
          </cell>
          <cell r="AJ167" t="str">
            <v>07/2022</v>
          </cell>
          <cell r="AL167">
            <v>3</v>
          </cell>
          <cell r="AM167">
            <v>73780</v>
          </cell>
          <cell r="AO167">
            <v>44773</v>
          </cell>
        </row>
        <row r="168">
          <cell r="D168" t="str">
            <v>A1129</v>
          </cell>
          <cell r="E168" t="str">
            <v>Quách Kim Phúc</v>
          </cell>
          <cell r="F168" t="str">
            <v>Công Nhân Gỡ Hàng</v>
          </cell>
          <cell r="G168">
            <v>43299</v>
          </cell>
          <cell r="H168">
            <v>43361</v>
          </cell>
          <cell r="I168">
            <v>3.7150684931506848</v>
          </cell>
          <cell r="J168">
            <v>0.743013698630137</v>
          </cell>
          <cell r="K168">
            <v>0</v>
          </cell>
          <cell r="M168">
            <v>12</v>
          </cell>
          <cell r="N168">
            <v>0.5</v>
          </cell>
          <cell r="O168">
            <v>3</v>
          </cell>
          <cell r="P168">
            <v>3.5</v>
          </cell>
          <cell r="Q168">
            <v>1</v>
          </cell>
          <cell r="R168">
            <v>1</v>
          </cell>
          <cell r="AC168">
            <v>2</v>
          </cell>
          <cell r="AD168">
            <v>0</v>
          </cell>
          <cell r="AE168">
            <v>0</v>
          </cell>
          <cell r="AF168">
            <v>1.5</v>
          </cell>
          <cell r="AG168">
            <v>1.5</v>
          </cell>
          <cell r="AI168">
            <v>1.5</v>
          </cell>
          <cell r="AJ168" t="str">
            <v>07/2022</v>
          </cell>
          <cell r="AL168">
            <v>2</v>
          </cell>
          <cell r="AM168">
            <v>73780</v>
          </cell>
          <cell r="AO168">
            <v>44773</v>
          </cell>
        </row>
        <row r="169">
          <cell r="D169" t="str">
            <v>A1144</v>
          </cell>
          <cell r="E169" t="str">
            <v>Nguyễn Thị Thanh Thảo</v>
          </cell>
          <cell r="F169" t="str">
            <v>Trưởng Phòng Hành Chánh Nhân Sự</v>
          </cell>
          <cell r="G169">
            <v>43320</v>
          </cell>
          <cell r="H169">
            <v>43381</v>
          </cell>
          <cell r="I169">
            <v>3.6575342465753424</v>
          </cell>
          <cell r="J169">
            <v>0.73150684931506849</v>
          </cell>
          <cell r="K169">
            <v>0</v>
          </cell>
          <cell r="M169">
            <v>12</v>
          </cell>
          <cell r="N169">
            <v>2.5</v>
          </cell>
          <cell r="O169">
            <v>3</v>
          </cell>
          <cell r="P169">
            <v>5.5</v>
          </cell>
          <cell r="Q169">
            <v>2</v>
          </cell>
          <cell r="R169">
            <v>2</v>
          </cell>
          <cell r="AC169">
            <v>4</v>
          </cell>
          <cell r="AD169">
            <v>0</v>
          </cell>
          <cell r="AE169">
            <v>0</v>
          </cell>
          <cell r="AF169">
            <v>1.5</v>
          </cell>
          <cell r="AG169">
            <v>1.5</v>
          </cell>
          <cell r="AI169">
            <v>1.5</v>
          </cell>
          <cell r="AJ169" t="str">
            <v>07/2022</v>
          </cell>
          <cell r="AL169">
            <v>4</v>
          </cell>
          <cell r="AM169">
            <v>73780</v>
          </cell>
          <cell r="AO169">
            <v>44773</v>
          </cell>
        </row>
        <row r="170">
          <cell r="D170" t="str">
            <v>A1148</v>
          </cell>
          <cell r="E170" t="str">
            <v>Ngô Thanh Thủy</v>
          </cell>
          <cell r="F170" t="str">
            <v>Nhân Viên Qms</v>
          </cell>
          <cell r="G170">
            <v>43332</v>
          </cell>
          <cell r="H170">
            <v>43393</v>
          </cell>
          <cell r="I170">
            <v>3.6246575342465754</v>
          </cell>
          <cell r="J170">
            <v>0.72493150684931507</v>
          </cell>
          <cell r="K170">
            <v>0</v>
          </cell>
          <cell r="M170">
            <v>12</v>
          </cell>
          <cell r="N170">
            <v>13.5</v>
          </cell>
          <cell r="O170">
            <v>3</v>
          </cell>
          <cell r="P170">
            <v>16.5</v>
          </cell>
          <cell r="Q170">
            <v>5</v>
          </cell>
          <cell r="R170">
            <v>1</v>
          </cell>
          <cell r="AC170">
            <v>6</v>
          </cell>
          <cell r="AD170">
            <v>0</v>
          </cell>
          <cell r="AE170">
            <v>7.5</v>
          </cell>
          <cell r="AF170">
            <v>3</v>
          </cell>
          <cell r="AG170">
            <v>10.5</v>
          </cell>
          <cell r="AI170">
            <v>10.5</v>
          </cell>
          <cell r="AJ170" t="str">
            <v>07/2022</v>
          </cell>
          <cell r="AL170">
            <v>6</v>
          </cell>
          <cell r="AM170">
            <v>73780</v>
          </cell>
          <cell r="AO170">
            <v>44773</v>
          </cell>
        </row>
        <row r="171">
          <cell r="D171" t="str">
            <v>A1149</v>
          </cell>
          <cell r="E171" t="str">
            <v>Đặng Thanh Sang</v>
          </cell>
          <cell r="F171" t="str">
            <v>Nhân Viên Bảo Trì</v>
          </cell>
          <cell r="G171">
            <v>43332</v>
          </cell>
          <cell r="H171">
            <v>43393</v>
          </cell>
          <cell r="I171">
            <v>3.6246575342465754</v>
          </cell>
          <cell r="J171">
            <v>0.72493150684931507</v>
          </cell>
          <cell r="K171">
            <v>0</v>
          </cell>
          <cell r="M171">
            <v>12</v>
          </cell>
          <cell r="N171">
            <v>1</v>
          </cell>
          <cell r="O171">
            <v>3</v>
          </cell>
          <cell r="P171">
            <v>4</v>
          </cell>
          <cell r="Q171">
            <v>1</v>
          </cell>
          <cell r="R171">
            <v>1</v>
          </cell>
          <cell r="AC171">
            <v>2</v>
          </cell>
          <cell r="AD171">
            <v>0</v>
          </cell>
          <cell r="AE171">
            <v>0</v>
          </cell>
          <cell r="AF171">
            <v>2</v>
          </cell>
          <cell r="AG171">
            <v>2</v>
          </cell>
          <cell r="AI171">
            <v>2</v>
          </cell>
          <cell r="AJ171" t="str">
            <v>07/2022</v>
          </cell>
          <cell r="AL171">
            <v>2</v>
          </cell>
          <cell r="AM171">
            <v>73780</v>
          </cell>
          <cell r="AO171">
            <v>44773</v>
          </cell>
        </row>
        <row r="172">
          <cell r="D172" t="str">
            <v>A1153</v>
          </cell>
          <cell r="E172" t="str">
            <v xml:space="preserve">Nguyễn Tuấn Vũ </v>
          </cell>
          <cell r="F172" t="str">
            <v>Nhân Viên Kế Hoạch Kho</v>
          </cell>
          <cell r="G172">
            <v>43353</v>
          </cell>
          <cell r="H172">
            <v>43414</v>
          </cell>
          <cell r="I172">
            <v>3.5671232876712327</v>
          </cell>
          <cell r="J172">
            <v>0.71342465753424655</v>
          </cell>
          <cell r="K172">
            <v>0</v>
          </cell>
          <cell r="M172">
            <v>12</v>
          </cell>
          <cell r="N172">
            <v>7</v>
          </cell>
          <cell r="O172">
            <v>3</v>
          </cell>
          <cell r="P172">
            <v>10</v>
          </cell>
          <cell r="Q172">
            <v>0.5</v>
          </cell>
          <cell r="R172">
            <v>6</v>
          </cell>
          <cell r="AC172">
            <v>6.5</v>
          </cell>
          <cell r="AD172">
            <v>0</v>
          </cell>
          <cell r="AE172">
            <v>0.5</v>
          </cell>
          <cell r="AF172">
            <v>3</v>
          </cell>
          <cell r="AG172">
            <v>3.5</v>
          </cell>
          <cell r="AI172">
            <v>3.5</v>
          </cell>
          <cell r="AJ172" t="str">
            <v>07/2022</v>
          </cell>
          <cell r="AL172">
            <v>6.5</v>
          </cell>
          <cell r="AM172">
            <v>73780</v>
          </cell>
          <cell r="AO172">
            <v>44773</v>
          </cell>
        </row>
        <row r="173">
          <cell r="D173" t="str">
            <v>A1154</v>
          </cell>
          <cell r="E173" t="str">
            <v>Nguyễn Văn Toàn</v>
          </cell>
          <cell r="F173" t="str">
            <v>Công Nhân Ép Nhựa</v>
          </cell>
          <cell r="G173">
            <v>43356</v>
          </cell>
          <cell r="H173">
            <v>43386</v>
          </cell>
          <cell r="I173">
            <v>3.558904109589041</v>
          </cell>
          <cell r="J173">
            <v>0.71178082191780823</v>
          </cell>
          <cell r="K173">
            <v>0</v>
          </cell>
          <cell r="M173">
            <v>12</v>
          </cell>
          <cell r="N173">
            <v>2.5</v>
          </cell>
          <cell r="O173">
            <v>3</v>
          </cell>
          <cell r="P173">
            <v>5.5</v>
          </cell>
          <cell r="Q173">
            <v>3</v>
          </cell>
          <cell r="R173">
            <v>1</v>
          </cell>
          <cell r="AC173">
            <v>4</v>
          </cell>
          <cell r="AD173">
            <v>0</v>
          </cell>
          <cell r="AE173">
            <v>0</v>
          </cell>
          <cell r="AF173">
            <v>1.5</v>
          </cell>
          <cell r="AG173">
            <v>1.5</v>
          </cell>
          <cell r="AI173">
            <v>1.5</v>
          </cell>
          <cell r="AJ173" t="str">
            <v>07/2022</v>
          </cell>
          <cell r="AL173">
            <v>4</v>
          </cell>
          <cell r="AM173">
            <v>73780</v>
          </cell>
          <cell r="AO173">
            <v>44773</v>
          </cell>
        </row>
        <row r="174">
          <cell r="D174" t="str">
            <v>A1159</v>
          </cell>
          <cell r="E174" t="str">
            <v>Đinh Thị Hoàng Lan</v>
          </cell>
          <cell r="F174" t="str">
            <v>Tổ Trưởng Qc Xưởng 1</v>
          </cell>
          <cell r="G174">
            <v>43367</v>
          </cell>
          <cell r="H174">
            <v>43428</v>
          </cell>
          <cell r="I174">
            <v>3.5287671232876714</v>
          </cell>
          <cell r="J174">
            <v>0.70575342465753432</v>
          </cell>
          <cell r="K174">
            <v>0</v>
          </cell>
          <cell r="M174">
            <v>12</v>
          </cell>
          <cell r="N174">
            <v>4.5</v>
          </cell>
          <cell r="O174">
            <v>3</v>
          </cell>
          <cell r="P174">
            <v>7.5</v>
          </cell>
          <cell r="Q174">
            <v>2.5</v>
          </cell>
          <cell r="R174">
            <v>3</v>
          </cell>
          <cell r="AC174">
            <v>5.5</v>
          </cell>
          <cell r="AD174">
            <v>0</v>
          </cell>
          <cell r="AE174">
            <v>0</v>
          </cell>
          <cell r="AF174">
            <v>2</v>
          </cell>
          <cell r="AG174">
            <v>2</v>
          </cell>
          <cell r="AI174">
            <v>2</v>
          </cell>
          <cell r="AJ174" t="str">
            <v>07/2022</v>
          </cell>
          <cell r="AL174">
            <v>5.5</v>
          </cell>
          <cell r="AM174">
            <v>73780</v>
          </cell>
          <cell r="AO174">
            <v>44773</v>
          </cell>
        </row>
        <row r="175">
          <cell r="D175" t="str">
            <v>A1161</v>
          </cell>
          <cell r="E175" t="str">
            <v>Nguyễn Duy Dũng</v>
          </cell>
          <cell r="F175" t="str">
            <v>Phó Phòng Kỹ Thuật</v>
          </cell>
          <cell r="G175">
            <v>43388</v>
          </cell>
          <cell r="H175">
            <v>43449</v>
          </cell>
          <cell r="I175">
            <v>3.4712328767123286</v>
          </cell>
          <cell r="J175">
            <v>0.6942465753424657</v>
          </cell>
          <cell r="K175">
            <v>0</v>
          </cell>
          <cell r="M175">
            <v>12</v>
          </cell>
          <cell r="N175">
            <v>12</v>
          </cell>
          <cell r="O175">
            <v>3</v>
          </cell>
          <cell r="P175">
            <v>15</v>
          </cell>
          <cell r="Q175">
            <v>1</v>
          </cell>
          <cell r="R175">
            <v>6</v>
          </cell>
          <cell r="AC175">
            <v>7</v>
          </cell>
          <cell r="AD175">
            <v>0</v>
          </cell>
          <cell r="AE175">
            <v>5</v>
          </cell>
          <cell r="AF175">
            <v>3</v>
          </cell>
          <cell r="AG175">
            <v>8</v>
          </cell>
          <cell r="AI175">
            <v>8</v>
          </cell>
          <cell r="AJ175" t="str">
            <v>07/2022</v>
          </cell>
          <cell r="AL175">
            <v>7</v>
          </cell>
          <cell r="AM175">
            <v>73780</v>
          </cell>
          <cell r="AO175">
            <v>44773</v>
          </cell>
        </row>
        <row r="176">
          <cell r="D176" t="str">
            <v>A1162</v>
          </cell>
          <cell r="E176" t="str">
            <v>Lê Đình Bơ</v>
          </cell>
          <cell r="F176" t="str">
            <v>Trưởng Bộ Phận Ép Nhựa</v>
          </cell>
          <cell r="G176">
            <v>43388</v>
          </cell>
          <cell r="H176">
            <v>43449</v>
          </cell>
          <cell r="I176">
            <v>3.4712328767123286</v>
          </cell>
          <cell r="J176">
            <v>0.6942465753424657</v>
          </cell>
          <cell r="K176">
            <v>0</v>
          </cell>
          <cell r="M176">
            <v>12</v>
          </cell>
          <cell r="N176">
            <v>15</v>
          </cell>
          <cell r="O176">
            <v>3</v>
          </cell>
          <cell r="P176">
            <v>18</v>
          </cell>
          <cell r="Q176">
            <v>1</v>
          </cell>
          <cell r="R176">
            <v>4</v>
          </cell>
          <cell r="AC176">
            <v>5</v>
          </cell>
          <cell r="AD176">
            <v>0</v>
          </cell>
          <cell r="AE176">
            <v>10</v>
          </cell>
          <cell r="AF176">
            <v>3</v>
          </cell>
          <cell r="AG176">
            <v>13</v>
          </cell>
          <cell r="AI176">
            <v>13</v>
          </cell>
          <cell r="AJ176" t="str">
            <v>07/2022</v>
          </cell>
          <cell r="AL176">
            <v>5</v>
          </cell>
          <cell r="AM176">
            <v>73780</v>
          </cell>
          <cell r="AO176">
            <v>44773</v>
          </cell>
        </row>
        <row r="177">
          <cell r="D177" t="str">
            <v>A1168</v>
          </cell>
          <cell r="E177" t="str">
            <v>Đinh Thị Thúy Hằng</v>
          </cell>
          <cell r="F177" t="str">
            <v>Thủ Kho (Nguyên Vật Liệu)</v>
          </cell>
          <cell r="G177">
            <v>43409</v>
          </cell>
          <cell r="H177">
            <v>43439</v>
          </cell>
          <cell r="I177">
            <v>3.4136986301369863</v>
          </cell>
          <cell r="J177">
            <v>0.6827397260273973</v>
          </cell>
          <cell r="K177">
            <v>0</v>
          </cell>
          <cell r="M177">
            <v>12</v>
          </cell>
          <cell r="N177">
            <v>13</v>
          </cell>
          <cell r="O177">
            <v>3</v>
          </cell>
          <cell r="P177">
            <v>16</v>
          </cell>
          <cell r="Q177">
            <v>1</v>
          </cell>
          <cell r="R177">
            <v>2</v>
          </cell>
          <cell r="AC177">
            <v>3</v>
          </cell>
          <cell r="AD177">
            <v>0</v>
          </cell>
          <cell r="AE177">
            <v>10</v>
          </cell>
          <cell r="AF177">
            <v>3</v>
          </cell>
          <cell r="AG177">
            <v>13</v>
          </cell>
          <cell r="AI177">
            <v>13</v>
          </cell>
          <cell r="AJ177" t="str">
            <v>07/2022</v>
          </cell>
          <cell r="AL177">
            <v>3</v>
          </cell>
          <cell r="AM177">
            <v>73780</v>
          </cell>
          <cell r="AO177">
            <v>44773</v>
          </cell>
        </row>
        <row r="178">
          <cell r="D178" t="str">
            <v>A1188</v>
          </cell>
          <cell r="E178" t="str">
            <v>Huỳnh Thanh Vũ</v>
          </cell>
          <cell r="F178" t="str">
            <v>Công Nhân Xử Lý Nước</v>
          </cell>
          <cell r="G178">
            <v>43444</v>
          </cell>
          <cell r="H178">
            <v>43475</v>
          </cell>
          <cell r="I178">
            <v>3.3178082191780822</v>
          </cell>
          <cell r="J178">
            <v>0.66356164383561644</v>
          </cell>
          <cell r="K178">
            <v>0</v>
          </cell>
          <cell r="L178">
            <v>2</v>
          </cell>
          <cell r="M178">
            <v>14</v>
          </cell>
          <cell r="N178">
            <v>15.5</v>
          </cell>
          <cell r="O178">
            <v>5</v>
          </cell>
          <cell r="P178">
            <v>20.5</v>
          </cell>
          <cell r="Q178">
            <v>1</v>
          </cell>
          <cell r="R178">
            <v>0</v>
          </cell>
          <cell r="AC178">
            <v>1</v>
          </cell>
          <cell r="AD178">
            <v>0</v>
          </cell>
          <cell r="AE178">
            <v>14.5</v>
          </cell>
          <cell r="AF178">
            <v>5</v>
          </cell>
          <cell r="AG178">
            <v>19.5</v>
          </cell>
          <cell r="AI178">
            <v>19.5</v>
          </cell>
          <cell r="AJ178" t="str">
            <v>07/2022</v>
          </cell>
          <cell r="AL178">
            <v>1</v>
          </cell>
          <cell r="AM178">
            <v>73780</v>
          </cell>
          <cell r="AO178">
            <v>44773</v>
          </cell>
        </row>
        <row r="179">
          <cell r="D179" t="str">
            <v>A1213</v>
          </cell>
          <cell r="E179" t="str">
            <v>Trần Văn Hầu</v>
          </cell>
          <cell r="F179" t="str">
            <v>Công Nhân Ép Nhựa</v>
          </cell>
          <cell r="G179">
            <v>43514</v>
          </cell>
          <cell r="H179">
            <v>43542</v>
          </cell>
          <cell r="I179">
            <v>3.1260273972602741</v>
          </cell>
          <cell r="J179">
            <v>0.62520547945205485</v>
          </cell>
          <cell r="K179">
            <v>0</v>
          </cell>
          <cell r="L179">
            <v>2</v>
          </cell>
          <cell r="M179">
            <v>14</v>
          </cell>
          <cell r="N179">
            <v>6</v>
          </cell>
          <cell r="O179">
            <v>5</v>
          </cell>
          <cell r="P179">
            <v>11</v>
          </cell>
          <cell r="Q179">
            <v>4</v>
          </cell>
          <cell r="R179">
            <v>5</v>
          </cell>
          <cell r="AC179">
            <v>9</v>
          </cell>
          <cell r="AD179">
            <v>0</v>
          </cell>
          <cell r="AE179">
            <v>0</v>
          </cell>
          <cell r="AF179">
            <v>2</v>
          </cell>
          <cell r="AG179">
            <v>2</v>
          </cell>
          <cell r="AI179">
            <v>2</v>
          </cell>
          <cell r="AJ179" t="str">
            <v>07/2022</v>
          </cell>
          <cell r="AL179">
            <v>9</v>
          </cell>
          <cell r="AM179">
            <v>73780</v>
          </cell>
          <cell r="AO179">
            <v>44773</v>
          </cell>
        </row>
        <row r="180">
          <cell r="D180" t="str">
            <v>A1214</v>
          </cell>
          <cell r="E180" t="str">
            <v>Lê Thị Quế</v>
          </cell>
          <cell r="F180" t="str">
            <v>Kế Toán Quản Tri</v>
          </cell>
          <cell r="G180">
            <v>43514</v>
          </cell>
          <cell r="H180">
            <v>43573</v>
          </cell>
          <cell r="I180">
            <v>3.1260273972602741</v>
          </cell>
          <cell r="J180">
            <v>0.62520547945205485</v>
          </cell>
          <cell r="K180">
            <v>0</v>
          </cell>
          <cell r="M180">
            <v>12</v>
          </cell>
          <cell r="N180">
            <v>20.5</v>
          </cell>
          <cell r="O180">
            <v>3</v>
          </cell>
          <cell r="P180">
            <v>23.5</v>
          </cell>
          <cell r="Q180">
            <v>0</v>
          </cell>
          <cell r="R180">
            <v>1</v>
          </cell>
          <cell r="AC180">
            <v>1</v>
          </cell>
          <cell r="AD180">
            <v>0</v>
          </cell>
          <cell r="AE180">
            <v>19.5</v>
          </cell>
          <cell r="AF180">
            <v>3</v>
          </cell>
          <cell r="AG180">
            <v>22.5</v>
          </cell>
          <cell r="AI180">
            <v>22.5</v>
          </cell>
          <cell r="AJ180" t="str">
            <v>07/2022</v>
          </cell>
          <cell r="AL180">
            <v>1</v>
          </cell>
          <cell r="AM180">
            <v>73780</v>
          </cell>
          <cell r="AO180">
            <v>44773</v>
          </cell>
        </row>
        <row r="181">
          <cell r="D181" t="str">
            <v>A1215</v>
          </cell>
          <cell r="E181" t="str">
            <v>Lê Văn Vũ</v>
          </cell>
          <cell r="F181" t="str">
            <v>Công Nhân Ép Nhựa</v>
          </cell>
          <cell r="G181">
            <v>43515</v>
          </cell>
          <cell r="H181">
            <v>43543</v>
          </cell>
          <cell r="I181">
            <v>3.1232876712328768</v>
          </cell>
          <cell r="J181">
            <v>0.62465753424657533</v>
          </cell>
          <cell r="K181">
            <v>0</v>
          </cell>
          <cell r="M181">
            <v>12</v>
          </cell>
          <cell r="N181">
            <v>5</v>
          </cell>
          <cell r="O181">
            <v>3</v>
          </cell>
          <cell r="P181">
            <v>8</v>
          </cell>
          <cell r="Q181">
            <v>2</v>
          </cell>
          <cell r="R181">
            <v>1</v>
          </cell>
          <cell r="AC181">
            <v>3</v>
          </cell>
          <cell r="AD181">
            <v>0</v>
          </cell>
          <cell r="AE181">
            <v>2</v>
          </cell>
          <cell r="AF181">
            <v>3</v>
          </cell>
          <cell r="AG181">
            <v>5</v>
          </cell>
          <cell r="AI181">
            <v>5</v>
          </cell>
          <cell r="AJ181" t="str">
            <v>07/2022</v>
          </cell>
          <cell r="AL181">
            <v>3</v>
          </cell>
          <cell r="AM181">
            <v>73780</v>
          </cell>
          <cell r="AO181">
            <v>44773</v>
          </cell>
        </row>
        <row r="182">
          <cell r="D182" t="str">
            <v>A1216</v>
          </cell>
          <cell r="E182" t="str">
            <v>Lê Văn Thiện</v>
          </cell>
          <cell r="F182" t="str">
            <v>Công Nhân Ép Nhựa</v>
          </cell>
          <cell r="G182">
            <v>43515</v>
          </cell>
          <cell r="H182">
            <v>43543</v>
          </cell>
          <cell r="I182">
            <v>3.1232876712328768</v>
          </cell>
          <cell r="J182">
            <v>0.62465753424657533</v>
          </cell>
          <cell r="K182">
            <v>0</v>
          </cell>
          <cell r="M182">
            <v>12</v>
          </cell>
          <cell r="N182">
            <v>6</v>
          </cell>
          <cell r="O182">
            <v>3</v>
          </cell>
          <cell r="P182">
            <v>9</v>
          </cell>
          <cell r="Q182">
            <v>2</v>
          </cell>
          <cell r="R182">
            <v>4</v>
          </cell>
          <cell r="AC182">
            <v>6</v>
          </cell>
          <cell r="AD182">
            <v>0</v>
          </cell>
          <cell r="AE182">
            <v>0</v>
          </cell>
          <cell r="AF182">
            <v>3</v>
          </cell>
          <cell r="AG182">
            <v>3</v>
          </cell>
          <cell r="AI182">
            <v>3</v>
          </cell>
          <cell r="AJ182" t="str">
            <v>07/2022</v>
          </cell>
          <cell r="AL182">
            <v>6</v>
          </cell>
          <cell r="AM182">
            <v>73780</v>
          </cell>
          <cell r="AO182">
            <v>44773</v>
          </cell>
        </row>
        <row r="183">
          <cell r="D183" t="str">
            <v>A1218</v>
          </cell>
          <cell r="E183" t="str">
            <v>Nguyễn Văn Chất</v>
          </cell>
          <cell r="F183" t="str">
            <v>Công Nhân Ép Nhựa</v>
          </cell>
          <cell r="G183">
            <v>43515</v>
          </cell>
          <cell r="H183">
            <v>43543</v>
          </cell>
          <cell r="I183">
            <v>3.1232876712328768</v>
          </cell>
          <cell r="J183">
            <v>0.62465753424657533</v>
          </cell>
          <cell r="K183">
            <v>0</v>
          </cell>
          <cell r="M183">
            <v>12</v>
          </cell>
          <cell r="N183">
            <v>0</v>
          </cell>
          <cell r="O183">
            <v>3</v>
          </cell>
          <cell r="P183">
            <v>3</v>
          </cell>
          <cell r="Q183">
            <v>1</v>
          </cell>
          <cell r="R183">
            <v>1</v>
          </cell>
          <cell r="AC183">
            <v>2</v>
          </cell>
          <cell r="AD183">
            <v>0</v>
          </cell>
          <cell r="AE183">
            <v>0</v>
          </cell>
          <cell r="AF183">
            <v>1</v>
          </cell>
          <cell r="AG183">
            <v>1</v>
          </cell>
          <cell r="AI183">
            <v>1</v>
          </cell>
          <cell r="AJ183" t="str">
            <v>07/2022</v>
          </cell>
          <cell r="AL183">
            <v>2</v>
          </cell>
          <cell r="AM183">
            <v>73780</v>
          </cell>
          <cell r="AO183">
            <v>44773</v>
          </cell>
        </row>
        <row r="184">
          <cell r="D184" t="str">
            <v>A1220</v>
          </cell>
          <cell r="E184" t="str">
            <v>Nguyễn Văn Phụng</v>
          </cell>
          <cell r="F184" t="str">
            <v>Công Nhân Ép Nhựa</v>
          </cell>
          <cell r="G184">
            <v>43515</v>
          </cell>
          <cell r="H184">
            <v>43543</v>
          </cell>
          <cell r="I184">
            <v>3.1232876712328768</v>
          </cell>
          <cell r="J184">
            <v>0.62465753424657533</v>
          </cell>
          <cell r="K184">
            <v>0</v>
          </cell>
          <cell r="M184">
            <v>12</v>
          </cell>
          <cell r="N184">
            <v>1</v>
          </cell>
          <cell r="O184">
            <v>3</v>
          </cell>
          <cell r="P184">
            <v>4</v>
          </cell>
          <cell r="Q184">
            <v>2</v>
          </cell>
          <cell r="R184">
            <v>1</v>
          </cell>
          <cell r="AC184">
            <v>3</v>
          </cell>
          <cell r="AD184">
            <v>0</v>
          </cell>
          <cell r="AE184">
            <v>0</v>
          </cell>
          <cell r="AF184">
            <v>1</v>
          </cell>
          <cell r="AG184">
            <v>1</v>
          </cell>
          <cell r="AI184">
            <v>1</v>
          </cell>
          <cell r="AJ184" t="str">
            <v>07/2022</v>
          </cell>
          <cell r="AL184">
            <v>3</v>
          </cell>
          <cell r="AM184">
            <v>73780</v>
          </cell>
          <cell r="AO184">
            <v>44773</v>
          </cell>
        </row>
        <row r="185">
          <cell r="D185" t="str">
            <v>A1222</v>
          </cell>
          <cell r="E185" t="str">
            <v>Dương Ngọc Trạng</v>
          </cell>
          <cell r="F185" t="str">
            <v>Công Nhân Hairline</v>
          </cell>
          <cell r="G185">
            <v>43515</v>
          </cell>
          <cell r="H185">
            <v>43543</v>
          </cell>
          <cell r="I185">
            <v>3.1232876712328768</v>
          </cell>
          <cell r="J185">
            <v>0.62465753424657533</v>
          </cell>
          <cell r="K185">
            <v>0</v>
          </cell>
          <cell r="M185">
            <v>12</v>
          </cell>
          <cell r="N185">
            <v>0</v>
          </cell>
          <cell r="O185">
            <v>3</v>
          </cell>
          <cell r="P185">
            <v>3</v>
          </cell>
          <cell r="Q185">
            <v>1</v>
          </cell>
          <cell r="R185">
            <v>1</v>
          </cell>
          <cell r="AC185">
            <v>2</v>
          </cell>
          <cell r="AD185">
            <v>0</v>
          </cell>
          <cell r="AE185">
            <v>0</v>
          </cell>
          <cell r="AF185">
            <v>1</v>
          </cell>
          <cell r="AG185">
            <v>1</v>
          </cell>
          <cell r="AI185">
            <v>1</v>
          </cell>
          <cell r="AJ185" t="str">
            <v>07/2022</v>
          </cell>
          <cell r="AL185">
            <v>2</v>
          </cell>
          <cell r="AM185">
            <v>73780</v>
          </cell>
          <cell r="AO185">
            <v>44773</v>
          </cell>
        </row>
        <row r="186">
          <cell r="D186" t="str">
            <v>A1224</v>
          </cell>
          <cell r="E186" t="str">
            <v>Đoàn Thị Thúy</v>
          </cell>
          <cell r="F186" t="str">
            <v>Công Nhân Masking</v>
          </cell>
          <cell r="G186">
            <v>43517</v>
          </cell>
          <cell r="H186">
            <v>43545</v>
          </cell>
          <cell r="I186">
            <v>3.117808219178082</v>
          </cell>
          <cell r="J186">
            <v>0.62356164383561641</v>
          </cell>
          <cell r="K186">
            <v>0</v>
          </cell>
          <cell r="M186">
            <v>12</v>
          </cell>
          <cell r="N186">
            <v>2</v>
          </cell>
          <cell r="O186">
            <v>3</v>
          </cell>
          <cell r="P186">
            <v>5</v>
          </cell>
          <cell r="Q186">
            <v>1</v>
          </cell>
          <cell r="R186">
            <v>2</v>
          </cell>
          <cell r="AC186">
            <v>3</v>
          </cell>
          <cell r="AD186">
            <v>0</v>
          </cell>
          <cell r="AE186">
            <v>0</v>
          </cell>
          <cell r="AF186">
            <v>2</v>
          </cell>
          <cell r="AG186">
            <v>2</v>
          </cell>
          <cell r="AI186">
            <v>2</v>
          </cell>
          <cell r="AJ186" t="str">
            <v>07/2022</v>
          </cell>
          <cell r="AL186">
            <v>3</v>
          </cell>
          <cell r="AM186">
            <v>73780</v>
          </cell>
          <cell r="AO186">
            <v>44773</v>
          </cell>
        </row>
        <row r="187">
          <cell r="D187" t="str">
            <v>A1228</v>
          </cell>
          <cell r="E187" t="str">
            <v>Trần Văn Thấm</v>
          </cell>
          <cell r="F187" t="str">
            <v>Công Nhân Vận Hành Line A Ii-3</v>
          </cell>
          <cell r="G187">
            <v>43521</v>
          </cell>
          <cell r="H187">
            <v>43527</v>
          </cell>
          <cell r="I187">
            <v>3.106849315068493</v>
          </cell>
          <cell r="J187">
            <v>0.62136986301369856</v>
          </cell>
          <cell r="K187">
            <v>0</v>
          </cell>
          <cell r="M187">
            <v>12</v>
          </cell>
          <cell r="N187">
            <v>0.5</v>
          </cell>
          <cell r="O187">
            <v>3</v>
          </cell>
          <cell r="P187">
            <v>3.5</v>
          </cell>
          <cell r="Q187">
            <v>1</v>
          </cell>
          <cell r="R187">
            <v>1</v>
          </cell>
          <cell r="AC187">
            <v>2</v>
          </cell>
          <cell r="AD187">
            <v>0</v>
          </cell>
          <cell r="AE187">
            <v>0</v>
          </cell>
          <cell r="AF187">
            <v>1.5</v>
          </cell>
          <cell r="AG187">
            <v>1.5</v>
          </cell>
          <cell r="AI187">
            <v>1.5</v>
          </cell>
          <cell r="AJ187" t="str">
            <v>07/2022</v>
          </cell>
          <cell r="AL187">
            <v>2</v>
          </cell>
          <cell r="AM187">
            <v>73780</v>
          </cell>
          <cell r="AO187">
            <v>44773</v>
          </cell>
        </row>
        <row r="188">
          <cell r="D188" t="str">
            <v>A1237</v>
          </cell>
          <cell r="E188" t="str">
            <v>Nguyễn Hồng Phát</v>
          </cell>
          <cell r="F188" t="str">
            <v>Nhân Viên lập trình khuôn</v>
          </cell>
          <cell r="G188">
            <v>43525</v>
          </cell>
          <cell r="H188">
            <v>43556</v>
          </cell>
          <cell r="I188">
            <v>3.095890410958904</v>
          </cell>
          <cell r="J188">
            <v>0.61917808219178083</v>
          </cell>
          <cell r="K188">
            <v>0</v>
          </cell>
          <cell r="M188">
            <v>12</v>
          </cell>
          <cell r="N188">
            <v>13</v>
          </cell>
          <cell r="O188">
            <v>3</v>
          </cell>
          <cell r="P188">
            <v>16</v>
          </cell>
          <cell r="Q188">
            <v>1</v>
          </cell>
          <cell r="R188">
            <v>1</v>
          </cell>
          <cell r="AC188">
            <v>2</v>
          </cell>
          <cell r="AD188">
            <v>0</v>
          </cell>
          <cell r="AE188">
            <v>11</v>
          </cell>
          <cell r="AF188">
            <v>3</v>
          </cell>
          <cell r="AG188">
            <v>14</v>
          </cell>
          <cell r="AI188">
            <v>14</v>
          </cell>
          <cell r="AJ188" t="str">
            <v>07/2022</v>
          </cell>
          <cell r="AL188">
            <v>2</v>
          </cell>
          <cell r="AM188">
            <v>73780</v>
          </cell>
          <cell r="AO188">
            <v>44773</v>
          </cell>
        </row>
        <row r="189">
          <cell r="D189" t="str">
            <v>A1242</v>
          </cell>
          <cell r="E189" t="str">
            <v>Nguyễn Thanh Tuấn</v>
          </cell>
          <cell r="F189" t="str">
            <v>Trưởng Ca Xi Mạ</v>
          </cell>
          <cell r="G189">
            <v>43536</v>
          </cell>
          <cell r="H189">
            <v>43597</v>
          </cell>
          <cell r="I189">
            <v>3.0657534246575344</v>
          </cell>
          <cell r="J189">
            <v>0.61315068493150693</v>
          </cell>
          <cell r="K189">
            <v>0</v>
          </cell>
          <cell r="M189">
            <v>12</v>
          </cell>
          <cell r="N189">
            <v>16</v>
          </cell>
          <cell r="O189">
            <v>3</v>
          </cell>
          <cell r="P189">
            <v>19</v>
          </cell>
          <cell r="Q189">
            <v>0</v>
          </cell>
          <cell r="R189">
            <v>0</v>
          </cell>
          <cell r="AC189">
            <v>0</v>
          </cell>
          <cell r="AD189">
            <v>0</v>
          </cell>
          <cell r="AE189">
            <v>16</v>
          </cell>
          <cell r="AF189">
            <v>3</v>
          </cell>
          <cell r="AG189">
            <v>19</v>
          </cell>
          <cell r="AI189">
            <v>19</v>
          </cell>
          <cell r="AJ189" t="str">
            <v>07/2022</v>
          </cell>
          <cell r="AL189">
            <v>0</v>
          </cell>
          <cell r="AM189">
            <v>73780</v>
          </cell>
          <cell r="AO189">
            <v>44773</v>
          </cell>
        </row>
        <row r="190">
          <cell r="D190" t="str">
            <v>A1244</v>
          </cell>
          <cell r="E190" t="str">
            <v>Nguyễn Thị Tú Quyên</v>
          </cell>
          <cell r="F190" t="str">
            <v>Công Nhân Qc Xưởng 2</v>
          </cell>
          <cell r="G190">
            <v>43538</v>
          </cell>
          <cell r="H190">
            <v>43569</v>
          </cell>
          <cell r="I190">
            <v>3.0602739726027397</v>
          </cell>
          <cell r="J190">
            <v>0.6120547945205479</v>
          </cell>
          <cell r="K190">
            <v>0</v>
          </cell>
          <cell r="M190">
            <v>12</v>
          </cell>
          <cell r="N190">
            <v>2</v>
          </cell>
          <cell r="O190">
            <v>3</v>
          </cell>
          <cell r="P190">
            <v>5</v>
          </cell>
          <cell r="Q190">
            <v>2</v>
          </cell>
          <cell r="R190">
            <v>2</v>
          </cell>
          <cell r="AC190">
            <v>4</v>
          </cell>
          <cell r="AD190">
            <v>0</v>
          </cell>
          <cell r="AE190">
            <v>0</v>
          </cell>
          <cell r="AF190">
            <v>1</v>
          </cell>
          <cell r="AG190">
            <v>1</v>
          </cell>
          <cell r="AI190">
            <v>1</v>
          </cell>
          <cell r="AJ190" t="str">
            <v>07/2022</v>
          </cell>
          <cell r="AL190">
            <v>4</v>
          </cell>
          <cell r="AM190">
            <v>73780</v>
          </cell>
          <cell r="AO190">
            <v>44773</v>
          </cell>
        </row>
        <row r="191">
          <cell r="D191" t="str">
            <v>A1245</v>
          </cell>
          <cell r="E191" t="str">
            <v>Lê Tấn Thanh</v>
          </cell>
          <cell r="F191" t="str">
            <v>Công Nhân Xử Lý Nước</v>
          </cell>
          <cell r="G191">
            <v>43538</v>
          </cell>
          <cell r="H191">
            <v>43569</v>
          </cell>
          <cell r="I191">
            <v>3.0602739726027397</v>
          </cell>
          <cell r="J191">
            <v>0.6120547945205479</v>
          </cell>
          <cell r="K191">
            <v>0</v>
          </cell>
          <cell r="L191">
            <v>2</v>
          </cell>
          <cell r="M191">
            <v>14</v>
          </cell>
          <cell r="N191">
            <v>16</v>
          </cell>
          <cell r="O191">
            <v>5</v>
          </cell>
          <cell r="P191">
            <v>21</v>
          </cell>
          <cell r="Q191">
            <v>1</v>
          </cell>
          <cell r="R191">
            <v>1</v>
          </cell>
          <cell r="AC191">
            <v>2</v>
          </cell>
          <cell r="AD191">
            <v>0</v>
          </cell>
          <cell r="AE191">
            <v>14</v>
          </cell>
          <cell r="AF191">
            <v>5</v>
          </cell>
          <cell r="AG191">
            <v>19</v>
          </cell>
          <cell r="AI191">
            <v>19</v>
          </cell>
          <cell r="AJ191" t="str">
            <v>07/2022</v>
          </cell>
          <cell r="AL191">
            <v>2</v>
          </cell>
          <cell r="AM191">
            <v>73780</v>
          </cell>
          <cell r="AO191">
            <v>44773</v>
          </cell>
        </row>
        <row r="192">
          <cell r="D192" t="str">
            <v>A1246</v>
          </cell>
          <cell r="E192" t="str">
            <v>Lê Minh Tiến</v>
          </cell>
          <cell r="F192" t="str">
            <v>Công Nhân Xử Lý Nước</v>
          </cell>
          <cell r="G192">
            <v>43538</v>
          </cell>
          <cell r="H192">
            <v>43569</v>
          </cell>
          <cell r="I192">
            <v>3.0602739726027397</v>
          </cell>
          <cell r="J192">
            <v>0.6120547945205479</v>
          </cell>
          <cell r="K192">
            <v>0</v>
          </cell>
          <cell r="L192">
            <v>2</v>
          </cell>
          <cell r="M192">
            <v>14</v>
          </cell>
          <cell r="N192">
            <v>16.5</v>
          </cell>
          <cell r="O192">
            <v>5</v>
          </cell>
          <cell r="P192">
            <v>21.5</v>
          </cell>
          <cell r="Q192">
            <v>1</v>
          </cell>
          <cell r="R192">
            <v>1</v>
          </cell>
          <cell r="AC192">
            <v>2</v>
          </cell>
          <cell r="AD192">
            <v>0</v>
          </cell>
          <cell r="AE192">
            <v>14.5</v>
          </cell>
          <cell r="AF192">
            <v>5</v>
          </cell>
          <cell r="AG192">
            <v>19.5</v>
          </cell>
          <cell r="AI192">
            <v>19.5</v>
          </cell>
          <cell r="AJ192" t="str">
            <v>07/2022</v>
          </cell>
          <cell r="AL192">
            <v>2</v>
          </cell>
          <cell r="AM192">
            <v>73780</v>
          </cell>
          <cell r="AO192">
            <v>44773</v>
          </cell>
        </row>
        <row r="193">
          <cell r="D193" t="str">
            <v>A1252</v>
          </cell>
          <cell r="E193" t="str">
            <v>Nguyễn Văn Long</v>
          </cell>
          <cell r="F193" t="str">
            <v>Công Nhân Xử Lý Nước</v>
          </cell>
          <cell r="G193">
            <v>43544</v>
          </cell>
          <cell r="H193">
            <v>43575</v>
          </cell>
          <cell r="I193">
            <v>3.043835616438356</v>
          </cell>
          <cell r="J193">
            <v>0.60876712328767124</v>
          </cell>
          <cell r="K193">
            <v>0</v>
          </cell>
          <cell r="L193">
            <v>2</v>
          </cell>
          <cell r="M193">
            <v>14</v>
          </cell>
          <cell r="N193">
            <v>3.5</v>
          </cell>
          <cell r="O193">
            <v>5</v>
          </cell>
          <cell r="P193">
            <v>8.5</v>
          </cell>
          <cell r="Q193">
            <v>2</v>
          </cell>
          <cell r="R193">
            <v>1</v>
          </cell>
          <cell r="AC193">
            <v>3</v>
          </cell>
          <cell r="AD193">
            <v>0</v>
          </cell>
          <cell r="AE193">
            <v>0.5</v>
          </cell>
          <cell r="AF193">
            <v>5</v>
          </cell>
          <cell r="AG193">
            <v>5.5</v>
          </cell>
          <cell r="AI193">
            <v>5.5</v>
          </cell>
          <cell r="AJ193" t="str">
            <v>07/2022</v>
          </cell>
          <cell r="AL193">
            <v>3</v>
          </cell>
          <cell r="AM193">
            <v>73780</v>
          </cell>
          <cell r="AO193">
            <v>44773</v>
          </cell>
        </row>
        <row r="194">
          <cell r="D194" t="str">
            <v>A1256</v>
          </cell>
          <cell r="E194" t="str">
            <v>Trần Quang Minh</v>
          </cell>
          <cell r="F194" t="str">
            <v>Phó Giám Đốc Sản Xuất</v>
          </cell>
          <cell r="G194">
            <v>43557</v>
          </cell>
          <cell r="H194">
            <v>43618</v>
          </cell>
          <cell r="I194">
            <v>3.0082191780821916</v>
          </cell>
          <cell r="J194">
            <v>0.60164383561643831</v>
          </cell>
          <cell r="K194">
            <v>0</v>
          </cell>
          <cell r="M194">
            <v>12</v>
          </cell>
          <cell r="N194">
            <v>16</v>
          </cell>
          <cell r="O194">
            <v>3</v>
          </cell>
          <cell r="P194">
            <v>19</v>
          </cell>
          <cell r="Q194">
            <v>0</v>
          </cell>
          <cell r="R194">
            <v>1.5</v>
          </cell>
          <cell r="AC194">
            <v>1.5</v>
          </cell>
          <cell r="AD194">
            <v>0</v>
          </cell>
          <cell r="AE194">
            <v>14.5</v>
          </cell>
          <cell r="AF194">
            <v>3</v>
          </cell>
          <cell r="AG194">
            <v>17.5</v>
          </cell>
          <cell r="AI194">
            <v>17.5</v>
          </cell>
          <cell r="AJ194" t="str">
            <v>07/2022</v>
          </cell>
          <cell r="AL194">
            <v>1.5</v>
          </cell>
          <cell r="AM194">
            <v>73780</v>
          </cell>
          <cell r="AO194">
            <v>44773</v>
          </cell>
        </row>
        <row r="195">
          <cell r="D195" t="str">
            <v>A1257</v>
          </cell>
          <cell r="E195" t="str">
            <v>Dương Thanh Hân</v>
          </cell>
          <cell r="F195" t="str">
            <v>Phó Phòng Kinh Doanh</v>
          </cell>
          <cell r="G195">
            <v>43556</v>
          </cell>
          <cell r="H195">
            <v>43617</v>
          </cell>
          <cell r="I195">
            <v>3.010958904109589</v>
          </cell>
          <cell r="J195">
            <v>0.60219178082191782</v>
          </cell>
          <cell r="K195">
            <v>0</v>
          </cell>
          <cell r="M195">
            <v>12</v>
          </cell>
          <cell r="N195">
            <v>22</v>
          </cell>
          <cell r="O195">
            <v>3</v>
          </cell>
          <cell r="P195">
            <v>25</v>
          </cell>
          <cell r="Q195">
            <v>7</v>
          </cell>
          <cell r="R195">
            <v>6</v>
          </cell>
          <cell r="AC195">
            <v>13</v>
          </cell>
          <cell r="AD195">
            <v>0</v>
          </cell>
          <cell r="AE195">
            <v>9</v>
          </cell>
          <cell r="AF195">
            <v>3</v>
          </cell>
          <cell r="AG195">
            <v>12</v>
          </cell>
          <cell r="AI195">
            <v>12</v>
          </cell>
          <cell r="AJ195" t="str">
            <v>07/2022</v>
          </cell>
          <cell r="AL195">
            <v>13</v>
          </cell>
          <cell r="AM195">
            <v>73780</v>
          </cell>
          <cell r="AO195">
            <v>44773</v>
          </cell>
        </row>
        <row r="196">
          <cell r="D196" t="str">
            <v>A1258</v>
          </cell>
          <cell r="E196" t="str">
            <v>Tô Thành Quyễn</v>
          </cell>
          <cell r="F196" t="str">
            <v>Công Nhân Ép Nhựa</v>
          </cell>
          <cell r="G196">
            <v>43556</v>
          </cell>
          <cell r="H196">
            <v>43586</v>
          </cell>
          <cell r="I196">
            <v>3.010958904109589</v>
          </cell>
          <cell r="J196">
            <v>0.60219178082191782</v>
          </cell>
          <cell r="K196">
            <v>0</v>
          </cell>
          <cell r="M196">
            <v>12</v>
          </cell>
          <cell r="N196">
            <v>1.5</v>
          </cell>
          <cell r="O196">
            <v>3</v>
          </cell>
          <cell r="P196">
            <v>4.5</v>
          </cell>
          <cell r="Q196">
            <v>2</v>
          </cell>
          <cell r="R196">
            <v>1</v>
          </cell>
          <cell r="AC196">
            <v>3</v>
          </cell>
          <cell r="AD196">
            <v>0</v>
          </cell>
          <cell r="AE196">
            <v>0</v>
          </cell>
          <cell r="AF196">
            <v>1.5</v>
          </cell>
          <cell r="AG196">
            <v>1.5</v>
          </cell>
          <cell r="AI196">
            <v>1.5</v>
          </cell>
          <cell r="AJ196" t="str">
            <v>07/2022</v>
          </cell>
          <cell r="AL196">
            <v>3</v>
          </cell>
          <cell r="AM196">
            <v>73780</v>
          </cell>
          <cell r="AO196">
            <v>44773</v>
          </cell>
        </row>
        <row r="197">
          <cell r="D197" t="str">
            <v>A1275</v>
          </cell>
          <cell r="E197" t="str">
            <v>Nguyễn Minh Sử</v>
          </cell>
          <cell r="F197" t="str">
            <v>Công Nhân Gá – Bẻ Râu</v>
          </cell>
          <cell r="G197">
            <v>43573</v>
          </cell>
          <cell r="H197">
            <v>43603</v>
          </cell>
          <cell r="I197">
            <v>2.9643835616438357</v>
          </cell>
          <cell r="J197">
            <v>0.59287671232876715</v>
          </cell>
          <cell r="K197">
            <v>0</v>
          </cell>
          <cell r="L197">
            <v>2</v>
          </cell>
          <cell r="M197">
            <v>14</v>
          </cell>
          <cell r="N197">
            <v>0</v>
          </cell>
          <cell r="O197">
            <v>5</v>
          </cell>
          <cell r="P197">
            <v>5</v>
          </cell>
          <cell r="Q197">
            <v>2</v>
          </cell>
          <cell r="R197">
            <v>2</v>
          </cell>
          <cell r="AC197">
            <v>4</v>
          </cell>
          <cell r="AD197">
            <v>0</v>
          </cell>
          <cell r="AE197">
            <v>0</v>
          </cell>
          <cell r="AF197">
            <v>1</v>
          </cell>
          <cell r="AG197">
            <v>1</v>
          </cell>
          <cell r="AI197">
            <v>1</v>
          </cell>
          <cell r="AJ197" t="str">
            <v>07/2022</v>
          </cell>
          <cell r="AL197">
            <v>4</v>
          </cell>
          <cell r="AM197">
            <v>73780</v>
          </cell>
          <cell r="AO197">
            <v>44773</v>
          </cell>
        </row>
        <row r="198">
          <cell r="D198" t="str">
            <v>A1278</v>
          </cell>
          <cell r="E198" t="str">
            <v>Nguyễn Võ Sơn Trà</v>
          </cell>
          <cell r="F198" t="str">
            <v>Nhân Viên Ehs</v>
          </cell>
          <cell r="G198">
            <v>43591</v>
          </cell>
          <cell r="H198">
            <v>43652</v>
          </cell>
          <cell r="I198">
            <v>2.9150684931506849</v>
          </cell>
          <cell r="J198">
            <v>0.58301369863013697</v>
          </cell>
          <cell r="K198">
            <v>0</v>
          </cell>
          <cell r="M198">
            <v>12</v>
          </cell>
          <cell r="N198">
            <v>8</v>
          </cell>
          <cell r="O198">
            <v>3</v>
          </cell>
          <cell r="P198">
            <v>11</v>
          </cell>
          <cell r="Q198">
            <v>3</v>
          </cell>
          <cell r="R198">
            <v>3</v>
          </cell>
          <cell r="AC198">
            <v>6</v>
          </cell>
          <cell r="AD198">
            <v>0</v>
          </cell>
          <cell r="AE198">
            <v>2</v>
          </cell>
          <cell r="AF198">
            <v>3</v>
          </cell>
          <cell r="AG198">
            <v>5</v>
          </cell>
          <cell r="AI198">
            <v>5</v>
          </cell>
          <cell r="AJ198" t="str">
            <v>07/2022</v>
          </cell>
          <cell r="AL198">
            <v>6</v>
          </cell>
          <cell r="AM198">
            <v>73780</v>
          </cell>
          <cell r="AO198">
            <v>44773</v>
          </cell>
        </row>
        <row r="199">
          <cell r="D199" t="str">
            <v>A1280</v>
          </cell>
          <cell r="E199" t="str">
            <v>Nguyễn Ngọc Giào</v>
          </cell>
          <cell r="F199" t="str">
            <v>Nhân Viên Bảo Trì</v>
          </cell>
          <cell r="G199">
            <v>43598</v>
          </cell>
          <cell r="H199">
            <v>43659</v>
          </cell>
          <cell r="I199">
            <v>2.8958904109589043</v>
          </cell>
          <cell r="J199">
            <v>0.57917808219178091</v>
          </cell>
          <cell r="K199">
            <v>0</v>
          </cell>
          <cell r="M199">
            <v>12</v>
          </cell>
          <cell r="N199">
            <v>1.5</v>
          </cell>
          <cell r="O199">
            <v>3</v>
          </cell>
          <cell r="P199">
            <v>4.5</v>
          </cell>
          <cell r="Q199">
            <v>0</v>
          </cell>
          <cell r="R199">
            <v>1</v>
          </cell>
          <cell r="AC199">
            <v>1</v>
          </cell>
          <cell r="AD199">
            <v>0</v>
          </cell>
          <cell r="AE199">
            <v>0.5</v>
          </cell>
          <cell r="AF199">
            <v>3</v>
          </cell>
          <cell r="AG199">
            <v>3.5</v>
          </cell>
          <cell r="AI199">
            <v>3.5</v>
          </cell>
          <cell r="AJ199" t="str">
            <v>07/2022</v>
          </cell>
          <cell r="AL199">
            <v>1</v>
          </cell>
          <cell r="AM199">
            <v>73780</v>
          </cell>
          <cell r="AO199">
            <v>44773</v>
          </cell>
        </row>
        <row r="200">
          <cell r="D200" t="str">
            <v>A1283</v>
          </cell>
          <cell r="E200" t="str">
            <v>Nguyễn Minh Trí</v>
          </cell>
          <cell r="F200" t="str">
            <v>Công Nhân Masking</v>
          </cell>
          <cell r="G200">
            <v>43593</v>
          </cell>
          <cell r="H200">
            <v>43624</v>
          </cell>
          <cell r="I200">
            <v>2.9095890410958902</v>
          </cell>
          <cell r="J200">
            <v>0.58191780821917805</v>
          </cell>
          <cell r="K200">
            <v>0</v>
          </cell>
          <cell r="M200">
            <v>12</v>
          </cell>
          <cell r="N200">
            <v>0</v>
          </cell>
          <cell r="O200">
            <v>3</v>
          </cell>
          <cell r="P200">
            <v>3</v>
          </cell>
          <cell r="Q200">
            <v>1</v>
          </cell>
          <cell r="R200">
            <v>1</v>
          </cell>
          <cell r="AC200">
            <v>2</v>
          </cell>
          <cell r="AD200">
            <v>0</v>
          </cell>
          <cell r="AE200">
            <v>0</v>
          </cell>
          <cell r="AF200">
            <v>1</v>
          </cell>
          <cell r="AG200">
            <v>1</v>
          </cell>
          <cell r="AI200">
            <v>1</v>
          </cell>
          <cell r="AJ200" t="str">
            <v>07/2022</v>
          </cell>
          <cell r="AL200">
            <v>2</v>
          </cell>
          <cell r="AM200">
            <v>73780</v>
          </cell>
          <cell r="AO200">
            <v>44773</v>
          </cell>
        </row>
        <row r="201">
          <cell r="D201" t="str">
            <v>A1290</v>
          </cell>
          <cell r="E201" t="str">
            <v>Huỳnh Thị Ngọc Hằng</v>
          </cell>
          <cell r="F201" t="str">
            <v>Công Nhân Lau Niken Hóa</v>
          </cell>
          <cell r="G201">
            <v>43607</v>
          </cell>
          <cell r="H201">
            <v>43638</v>
          </cell>
          <cell r="I201">
            <v>2.871232876712329</v>
          </cell>
          <cell r="J201">
            <v>0.57424657534246581</v>
          </cell>
          <cell r="K201">
            <v>0</v>
          </cell>
          <cell r="M201">
            <v>12</v>
          </cell>
          <cell r="N201">
            <v>1</v>
          </cell>
          <cell r="O201">
            <v>3</v>
          </cell>
          <cell r="P201">
            <v>4</v>
          </cell>
          <cell r="Q201">
            <v>1</v>
          </cell>
          <cell r="R201">
            <v>2</v>
          </cell>
          <cell r="AC201">
            <v>3</v>
          </cell>
          <cell r="AD201">
            <v>0</v>
          </cell>
          <cell r="AE201">
            <v>0</v>
          </cell>
          <cell r="AF201">
            <v>1</v>
          </cell>
          <cell r="AG201">
            <v>1</v>
          </cell>
          <cell r="AI201">
            <v>1</v>
          </cell>
          <cell r="AJ201" t="str">
            <v>07/2022</v>
          </cell>
          <cell r="AL201">
            <v>3</v>
          </cell>
          <cell r="AM201">
            <v>73780</v>
          </cell>
          <cell r="AO201">
            <v>44773</v>
          </cell>
        </row>
        <row r="202">
          <cell r="D202" t="str">
            <v>A1296</v>
          </cell>
          <cell r="E202" t="str">
            <v>Trần Kim Phượng</v>
          </cell>
          <cell r="F202" t="str">
            <v>Công Nhân Masking</v>
          </cell>
          <cell r="G202">
            <v>43619</v>
          </cell>
          <cell r="H202">
            <v>43649</v>
          </cell>
          <cell r="I202">
            <v>2.8383561643835615</v>
          </cell>
          <cell r="J202">
            <v>0.56767123287671228</v>
          </cell>
          <cell r="K202">
            <v>0</v>
          </cell>
          <cell r="M202">
            <v>12</v>
          </cell>
          <cell r="N202">
            <v>4.5</v>
          </cell>
          <cell r="O202">
            <v>3</v>
          </cell>
          <cell r="P202">
            <v>7.5</v>
          </cell>
          <cell r="Q202">
            <v>2</v>
          </cell>
          <cell r="R202">
            <v>3</v>
          </cell>
          <cell r="AC202">
            <v>5</v>
          </cell>
          <cell r="AD202">
            <v>0</v>
          </cell>
          <cell r="AE202">
            <v>0</v>
          </cell>
          <cell r="AF202">
            <v>2.5</v>
          </cell>
          <cell r="AG202">
            <v>2.5</v>
          </cell>
          <cell r="AI202">
            <v>2.5</v>
          </cell>
          <cell r="AJ202" t="str">
            <v>07/2022</v>
          </cell>
          <cell r="AL202">
            <v>5</v>
          </cell>
          <cell r="AM202">
            <v>73780</v>
          </cell>
          <cell r="AO202">
            <v>44773</v>
          </cell>
        </row>
        <row r="203">
          <cell r="D203" t="str">
            <v>A1297</v>
          </cell>
          <cell r="E203" t="str">
            <v>Nguyễn Xuân Đạt</v>
          </cell>
          <cell r="F203" t="str">
            <v>Kỹ Thuật Xi Mạ</v>
          </cell>
          <cell r="G203">
            <v>43619</v>
          </cell>
          <cell r="H203">
            <v>43680</v>
          </cell>
          <cell r="I203">
            <v>2.8383561643835615</v>
          </cell>
          <cell r="J203">
            <v>0.56767123287671228</v>
          </cell>
          <cell r="K203">
            <v>0</v>
          </cell>
          <cell r="M203">
            <v>12</v>
          </cell>
          <cell r="N203">
            <v>0</v>
          </cell>
          <cell r="O203">
            <v>3</v>
          </cell>
          <cell r="P203">
            <v>3</v>
          </cell>
          <cell r="Q203">
            <v>1</v>
          </cell>
          <cell r="R203">
            <v>1</v>
          </cell>
          <cell r="AC203">
            <v>2</v>
          </cell>
          <cell r="AD203">
            <v>0</v>
          </cell>
          <cell r="AE203">
            <v>0</v>
          </cell>
          <cell r="AF203">
            <v>1</v>
          </cell>
          <cell r="AG203">
            <v>1</v>
          </cell>
          <cell r="AI203">
            <v>1</v>
          </cell>
          <cell r="AJ203" t="str">
            <v>07/2022</v>
          </cell>
          <cell r="AL203">
            <v>2</v>
          </cell>
          <cell r="AM203">
            <v>73780</v>
          </cell>
          <cell r="AO203">
            <v>44773</v>
          </cell>
        </row>
        <row r="204">
          <cell r="D204" t="str">
            <v>A1299</v>
          </cell>
          <cell r="E204" t="str">
            <v>Huỳnh Văn Tuấn</v>
          </cell>
          <cell r="F204" t="str">
            <v>Công Nhân Gỡ Hàng</v>
          </cell>
          <cell r="G204">
            <v>43621</v>
          </cell>
          <cell r="H204">
            <v>43651</v>
          </cell>
          <cell r="I204">
            <v>2.8328767123287673</v>
          </cell>
          <cell r="J204">
            <v>0.56657534246575347</v>
          </cell>
          <cell r="K204">
            <v>0</v>
          </cell>
          <cell r="M204">
            <v>12</v>
          </cell>
          <cell r="N204">
            <v>2</v>
          </cell>
          <cell r="O204">
            <v>3</v>
          </cell>
          <cell r="P204">
            <v>5</v>
          </cell>
          <cell r="Q204">
            <v>1</v>
          </cell>
          <cell r="R204">
            <v>3</v>
          </cell>
          <cell r="AC204">
            <v>4</v>
          </cell>
          <cell r="AD204">
            <v>0</v>
          </cell>
          <cell r="AE204">
            <v>0</v>
          </cell>
          <cell r="AF204">
            <v>1</v>
          </cell>
          <cell r="AG204">
            <v>1</v>
          </cell>
          <cell r="AI204">
            <v>1</v>
          </cell>
          <cell r="AJ204" t="str">
            <v>07/2022</v>
          </cell>
          <cell r="AL204">
            <v>4</v>
          </cell>
          <cell r="AM204">
            <v>73780</v>
          </cell>
          <cell r="AO204">
            <v>44773</v>
          </cell>
        </row>
        <row r="205">
          <cell r="D205" t="str">
            <v>A1300</v>
          </cell>
          <cell r="E205" t="str">
            <v>Nguyễn Lê Tường Vi</v>
          </cell>
          <cell r="F205" t="str">
            <v>Nhân Viên Lab (2)</v>
          </cell>
          <cell r="G205">
            <v>43626</v>
          </cell>
          <cell r="H205">
            <v>43687</v>
          </cell>
          <cell r="I205">
            <v>2.8191780821917809</v>
          </cell>
          <cell r="J205">
            <v>0.56383561643835622</v>
          </cell>
          <cell r="K205">
            <v>0</v>
          </cell>
          <cell r="M205">
            <v>12</v>
          </cell>
          <cell r="N205">
            <v>3</v>
          </cell>
          <cell r="O205">
            <v>3</v>
          </cell>
          <cell r="P205">
            <v>6</v>
          </cell>
          <cell r="Q205">
            <v>0</v>
          </cell>
          <cell r="R205">
            <v>1</v>
          </cell>
          <cell r="AC205">
            <v>1</v>
          </cell>
          <cell r="AD205">
            <v>0</v>
          </cell>
          <cell r="AE205">
            <v>2</v>
          </cell>
          <cell r="AF205">
            <v>3</v>
          </cell>
          <cell r="AG205">
            <v>5</v>
          </cell>
          <cell r="AI205">
            <v>5</v>
          </cell>
          <cell r="AJ205" t="str">
            <v>07/2022</v>
          </cell>
          <cell r="AL205">
            <v>1</v>
          </cell>
          <cell r="AM205">
            <v>73780</v>
          </cell>
          <cell r="AO205">
            <v>44773</v>
          </cell>
        </row>
        <row r="206">
          <cell r="D206" t="str">
            <v>A1301</v>
          </cell>
          <cell r="E206" t="str">
            <v>Lê Trung Hiếu</v>
          </cell>
          <cell r="F206" t="str">
            <v>Kỹ thuật Ép nhựa</v>
          </cell>
          <cell r="G206">
            <v>43626</v>
          </cell>
          <cell r="H206">
            <v>43687</v>
          </cell>
          <cell r="I206">
            <v>2.8191780821917809</v>
          </cell>
          <cell r="J206">
            <v>0.56383561643835622</v>
          </cell>
          <cell r="K206">
            <v>0</v>
          </cell>
          <cell r="L206">
            <v>2</v>
          </cell>
          <cell r="M206">
            <v>14</v>
          </cell>
          <cell r="N206">
            <v>2</v>
          </cell>
          <cell r="O206">
            <v>5</v>
          </cell>
          <cell r="P206">
            <v>7</v>
          </cell>
          <cell r="Q206">
            <v>0</v>
          </cell>
          <cell r="R206">
            <v>2</v>
          </cell>
          <cell r="AC206">
            <v>2</v>
          </cell>
          <cell r="AD206">
            <v>0</v>
          </cell>
          <cell r="AE206">
            <v>0</v>
          </cell>
          <cell r="AF206">
            <v>5</v>
          </cell>
          <cell r="AG206">
            <v>5</v>
          </cell>
          <cell r="AI206">
            <v>5</v>
          </cell>
          <cell r="AJ206" t="str">
            <v>07/2022</v>
          </cell>
          <cell r="AL206">
            <v>2</v>
          </cell>
          <cell r="AM206">
            <v>73780</v>
          </cell>
          <cell r="AO206">
            <v>44773</v>
          </cell>
        </row>
        <row r="207">
          <cell r="D207" t="str">
            <v>A1314</v>
          </cell>
          <cell r="E207" t="str">
            <v>Nguyễn Văn Thiện</v>
          </cell>
          <cell r="F207" t="str">
            <v>Kỹ Thuật Xi Mạ</v>
          </cell>
          <cell r="G207">
            <v>43635</v>
          </cell>
          <cell r="H207">
            <v>43696</v>
          </cell>
          <cell r="I207">
            <v>2.7945205479452055</v>
          </cell>
          <cell r="J207">
            <v>0.55890410958904113</v>
          </cell>
          <cell r="K207">
            <v>0</v>
          </cell>
          <cell r="M207">
            <v>12</v>
          </cell>
          <cell r="N207">
            <v>9</v>
          </cell>
          <cell r="O207">
            <v>3</v>
          </cell>
          <cell r="P207">
            <v>12</v>
          </cell>
          <cell r="Q207">
            <v>3</v>
          </cell>
          <cell r="R207">
            <v>2</v>
          </cell>
          <cell r="AC207">
            <v>5</v>
          </cell>
          <cell r="AD207">
            <v>0</v>
          </cell>
          <cell r="AE207">
            <v>4</v>
          </cell>
          <cell r="AF207">
            <v>3</v>
          </cell>
          <cell r="AG207">
            <v>7</v>
          </cell>
          <cell r="AI207">
            <v>7</v>
          </cell>
          <cell r="AJ207" t="str">
            <v>07/2022</v>
          </cell>
          <cell r="AL207">
            <v>5</v>
          </cell>
          <cell r="AM207">
            <v>73780</v>
          </cell>
          <cell r="AO207">
            <v>44773</v>
          </cell>
        </row>
        <row r="208">
          <cell r="D208" t="str">
            <v>A1316</v>
          </cell>
          <cell r="E208" t="str">
            <v>Đặng Sĩ Liêm</v>
          </cell>
          <cell r="F208" t="str">
            <v>Nhân Viên Lab ((1) - Phân Tích Hóa Chất)</v>
          </cell>
          <cell r="G208">
            <v>43636</v>
          </cell>
          <cell r="H208">
            <v>43697</v>
          </cell>
          <cell r="I208">
            <v>2.7917808219178082</v>
          </cell>
          <cell r="J208">
            <v>0.55835616438356162</v>
          </cell>
          <cell r="K208">
            <v>0</v>
          </cell>
          <cell r="M208">
            <v>12</v>
          </cell>
          <cell r="N208">
            <v>7</v>
          </cell>
          <cell r="O208">
            <v>3</v>
          </cell>
          <cell r="P208">
            <v>10</v>
          </cell>
          <cell r="Q208">
            <v>1</v>
          </cell>
          <cell r="R208">
            <v>2</v>
          </cell>
          <cell r="AC208">
            <v>3</v>
          </cell>
          <cell r="AD208">
            <v>0</v>
          </cell>
          <cell r="AE208">
            <v>4</v>
          </cell>
          <cell r="AF208">
            <v>3</v>
          </cell>
          <cell r="AG208">
            <v>7</v>
          </cell>
          <cell r="AI208">
            <v>7</v>
          </cell>
          <cell r="AJ208" t="str">
            <v>07/2022</v>
          </cell>
          <cell r="AL208">
            <v>3</v>
          </cell>
          <cell r="AM208">
            <v>73780</v>
          </cell>
          <cell r="AO208">
            <v>44773</v>
          </cell>
        </row>
        <row r="209">
          <cell r="D209" t="str">
            <v>A1324</v>
          </cell>
          <cell r="E209" t="str">
            <v>Võ Thị Ngọc Tuyết</v>
          </cell>
          <cell r="F209" t="str">
            <v>Công Nhân Xử Lý Phôi Nhựa</v>
          </cell>
          <cell r="G209">
            <v>43636</v>
          </cell>
          <cell r="H209">
            <v>43667</v>
          </cell>
          <cell r="I209">
            <v>2.7917808219178082</v>
          </cell>
          <cell r="J209">
            <v>0.55835616438356162</v>
          </cell>
          <cell r="K209">
            <v>0</v>
          </cell>
          <cell r="M209">
            <v>12</v>
          </cell>
          <cell r="N209">
            <v>0.5</v>
          </cell>
          <cell r="O209">
            <v>3</v>
          </cell>
          <cell r="P209">
            <v>3.5</v>
          </cell>
          <cell r="Q209">
            <v>0</v>
          </cell>
          <cell r="R209">
            <v>2</v>
          </cell>
          <cell r="AC209">
            <v>2</v>
          </cell>
          <cell r="AD209">
            <v>0</v>
          </cell>
          <cell r="AE209">
            <v>0</v>
          </cell>
          <cell r="AF209">
            <v>1.5</v>
          </cell>
          <cell r="AG209">
            <v>1.5</v>
          </cell>
          <cell r="AI209">
            <v>1.5</v>
          </cell>
          <cell r="AJ209" t="str">
            <v>07/2022</v>
          </cell>
          <cell r="AL209">
            <v>2</v>
          </cell>
          <cell r="AM209">
            <v>73780</v>
          </cell>
          <cell r="AO209">
            <v>44773</v>
          </cell>
        </row>
        <row r="210">
          <cell r="D210" t="str">
            <v>A1336</v>
          </cell>
          <cell r="E210" t="str">
            <v>Nguyễn Thị Cẩm Thu</v>
          </cell>
          <cell r="F210" t="str">
            <v>Công Nhân Ép Nhựa</v>
          </cell>
          <cell r="G210">
            <v>43649</v>
          </cell>
          <cell r="H210">
            <v>43680</v>
          </cell>
          <cell r="I210">
            <v>2.7561643835616438</v>
          </cell>
          <cell r="J210">
            <v>0.55123287671232879</v>
          </cell>
          <cell r="K210">
            <v>0</v>
          </cell>
          <cell r="M210">
            <v>12</v>
          </cell>
          <cell r="N210">
            <v>2</v>
          </cell>
          <cell r="O210">
            <v>3</v>
          </cell>
          <cell r="P210">
            <v>5</v>
          </cell>
          <cell r="Q210">
            <v>1</v>
          </cell>
          <cell r="R210">
            <v>1</v>
          </cell>
          <cell r="AC210">
            <v>2</v>
          </cell>
          <cell r="AD210">
            <v>0</v>
          </cell>
          <cell r="AE210">
            <v>0</v>
          </cell>
          <cell r="AF210">
            <v>3</v>
          </cell>
          <cell r="AG210">
            <v>3</v>
          </cell>
          <cell r="AI210">
            <v>3</v>
          </cell>
          <cell r="AJ210" t="str">
            <v>07/2022</v>
          </cell>
          <cell r="AL210">
            <v>2</v>
          </cell>
          <cell r="AM210">
            <v>73780</v>
          </cell>
          <cell r="AO210">
            <v>44773</v>
          </cell>
        </row>
        <row r="211">
          <cell r="D211" t="str">
            <v>A1340</v>
          </cell>
          <cell r="E211" t="str">
            <v>Phạm Thị Ngọc Huyền</v>
          </cell>
          <cell r="F211" t="str">
            <v>Công Nhân Qa Line I-1</v>
          </cell>
          <cell r="G211">
            <v>43662</v>
          </cell>
          <cell r="H211">
            <v>43693</v>
          </cell>
          <cell r="I211">
            <v>2.7205479452054795</v>
          </cell>
          <cell r="J211">
            <v>0.54410958904109585</v>
          </cell>
          <cell r="K211">
            <v>0</v>
          </cell>
          <cell r="M211">
            <v>12</v>
          </cell>
          <cell r="N211">
            <v>0.5</v>
          </cell>
          <cell r="O211">
            <v>3</v>
          </cell>
          <cell r="P211">
            <v>3.5</v>
          </cell>
          <cell r="Q211">
            <v>1</v>
          </cell>
          <cell r="R211">
            <v>1</v>
          </cell>
          <cell r="AC211">
            <v>2</v>
          </cell>
          <cell r="AD211">
            <v>0</v>
          </cell>
          <cell r="AE211">
            <v>0</v>
          </cell>
          <cell r="AF211">
            <v>1.5</v>
          </cell>
          <cell r="AG211">
            <v>1.5</v>
          </cell>
          <cell r="AI211">
            <v>1.5</v>
          </cell>
          <cell r="AJ211" t="str">
            <v>07/2022</v>
          </cell>
          <cell r="AL211">
            <v>2</v>
          </cell>
          <cell r="AM211">
            <v>73780</v>
          </cell>
          <cell r="AO211">
            <v>44773</v>
          </cell>
        </row>
        <row r="212">
          <cell r="D212" t="str">
            <v>A1345</v>
          </cell>
          <cell r="E212" t="str">
            <v>Nguyễn Thanh Nhàn</v>
          </cell>
          <cell r="F212" t="str">
            <v>BAOVE</v>
          </cell>
          <cell r="G212">
            <v>43669</v>
          </cell>
          <cell r="H212">
            <v>43700</v>
          </cell>
          <cell r="I212">
            <v>2.7013698630136984</v>
          </cell>
          <cell r="J212">
            <v>0.54027397260273968</v>
          </cell>
          <cell r="K212">
            <v>0</v>
          </cell>
          <cell r="M212">
            <v>12</v>
          </cell>
          <cell r="N212">
            <v>8</v>
          </cell>
          <cell r="O212">
            <v>3</v>
          </cell>
          <cell r="P212">
            <v>11</v>
          </cell>
          <cell r="Q212">
            <v>2</v>
          </cell>
          <cell r="R212">
            <v>1</v>
          </cell>
          <cell r="AC212">
            <v>3</v>
          </cell>
          <cell r="AD212">
            <v>0</v>
          </cell>
          <cell r="AE212">
            <v>5</v>
          </cell>
          <cell r="AF212">
            <v>3</v>
          </cell>
          <cell r="AG212">
            <v>8</v>
          </cell>
          <cell r="AI212">
            <v>8</v>
          </cell>
          <cell r="AJ212" t="str">
            <v>07/2022</v>
          </cell>
          <cell r="AL212">
            <v>3</v>
          </cell>
          <cell r="AM212">
            <v>73780</v>
          </cell>
          <cell r="AO212">
            <v>44773</v>
          </cell>
        </row>
        <row r="213">
          <cell r="D213" t="str">
            <v>A1353</v>
          </cell>
          <cell r="E213" t="str">
            <v>Hà Vi Huynh</v>
          </cell>
          <cell r="F213" t="str">
            <v>Trưởng Phòng Kỹ Thuật</v>
          </cell>
          <cell r="G213">
            <v>43678</v>
          </cell>
          <cell r="H213">
            <v>43739</v>
          </cell>
          <cell r="I213">
            <v>2.6767123287671235</v>
          </cell>
          <cell r="J213">
            <v>0.5353424657534247</v>
          </cell>
          <cell r="K213">
            <v>0</v>
          </cell>
          <cell r="M213">
            <v>12</v>
          </cell>
          <cell r="N213">
            <v>12</v>
          </cell>
          <cell r="O213">
            <v>3</v>
          </cell>
          <cell r="P213">
            <v>15</v>
          </cell>
          <cell r="Q213">
            <v>5</v>
          </cell>
          <cell r="R213">
            <v>1</v>
          </cell>
          <cell r="AC213">
            <v>6</v>
          </cell>
          <cell r="AD213">
            <v>0</v>
          </cell>
          <cell r="AE213">
            <v>6</v>
          </cell>
          <cell r="AF213">
            <v>3</v>
          </cell>
          <cell r="AG213">
            <v>9</v>
          </cell>
          <cell r="AI213">
            <v>9</v>
          </cell>
          <cell r="AJ213" t="str">
            <v>07/2022</v>
          </cell>
          <cell r="AL213">
            <v>6</v>
          </cell>
          <cell r="AM213">
            <v>73780</v>
          </cell>
          <cell r="AO213">
            <v>44773</v>
          </cell>
        </row>
        <row r="214">
          <cell r="D214" t="str">
            <v>A1356</v>
          </cell>
          <cell r="E214" t="str">
            <v>Trần Đỗ Quỳnh Thy</v>
          </cell>
          <cell r="F214" t="str">
            <v>Nhân Viên Qa (Iqa &amp; Oqa)</v>
          </cell>
          <cell r="G214">
            <v>43683</v>
          </cell>
          <cell r="H214">
            <v>43744</v>
          </cell>
          <cell r="I214">
            <v>2.6630136986301371</v>
          </cell>
          <cell r="J214">
            <v>0.53260273972602745</v>
          </cell>
          <cell r="K214">
            <v>0</v>
          </cell>
          <cell r="M214">
            <v>12</v>
          </cell>
          <cell r="N214">
            <v>0</v>
          </cell>
          <cell r="O214">
            <v>3</v>
          </cell>
          <cell r="P214">
            <v>3</v>
          </cell>
          <cell r="Q214">
            <v>0</v>
          </cell>
          <cell r="R214">
            <v>2</v>
          </cell>
          <cell r="AC214">
            <v>2</v>
          </cell>
          <cell r="AD214">
            <v>0</v>
          </cell>
          <cell r="AE214">
            <v>0</v>
          </cell>
          <cell r="AF214">
            <v>1</v>
          </cell>
          <cell r="AG214">
            <v>1</v>
          </cell>
          <cell r="AI214">
            <v>1</v>
          </cell>
          <cell r="AJ214" t="str">
            <v>07/2022</v>
          </cell>
          <cell r="AL214">
            <v>2</v>
          </cell>
          <cell r="AM214">
            <v>73780</v>
          </cell>
          <cell r="AO214">
            <v>44773</v>
          </cell>
        </row>
        <row r="215">
          <cell r="D215" t="str">
            <v>A1365</v>
          </cell>
          <cell r="E215" t="str">
            <v>Nguyễn Thanh Hiền</v>
          </cell>
          <cell r="F215" t="str">
            <v>Công Nhân Ép Nhựa</v>
          </cell>
          <cell r="G215">
            <v>43693</v>
          </cell>
          <cell r="H215">
            <v>43723</v>
          </cell>
          <cell r="I215">
            <v>2.6356164383561644</v>
          </cell>
          <cell r="J215">
            <v>0.52712328767123284</v>
          </cell>
          <cell r="K215">
            <v>0</v>
          </cell>
          <cell r="M215">
            <v>12</v>
          </cell>
          <cell r="N215">
            <v>7</v>
          </cell>
          <cell r="O215">
            <v>3</v>
          </cell>
          <cell r="P215">
            <v>10</v>
          </cell>
          <cell r="Q215">
            <v>1</v>
          </cell>
          <cell r="R215">
            <v>2</v>
          </cell>
          <cell r="AC215">
            <v>3</v>
          </cell>
          <cell r="AD215">
            <v>0</v>
          </cell>
          <cell r="AE215">
            <v>4</v>
          </cell>
          <cell r="AF215">
            <v>3</v>
          </cell>
          <cell r="AG215">
            <v>7</v>
          </cell>
          <cell r="AI215">
            <v>7</v>
          </cell>
          <cell r="AJ215" t="str">
            <v>07/2022</v>
          </cell>
          <cell r="AL215">
            <v>3</v>
          </cell>
          <cell r="AM215">
            <v>73780</v>
          </cell>
          <cell r="AO215">
            <v>44773</v>
          </cell>
        </row>
        <row r="216">
          <cell r="D216" t="str">
            <v>A1370</v>
          </cell>
          <cell r="E216" t="str">
            <v>Nguyễn Thanh Phương</v>
          </cell>
          <cell r="F216" t="str">
            <v>Nhân Viên Thiết Kế Khuôn</v>
          </cell>
          <cell r="G216">
            <v>43703</v>
          </cell>
          <cell r="H216">
            <v>43763</v>
          </cell>
          <cell r="I216">
            <v>2.6082191780821917</v>
          </cell>
          <cell r="J216">
            <v>0.52164383561643834</v>
          </cell>
          <cell r="K216">
            <v>0</v>
          </cell>
          <cell r="M216">
            <v>12</v>
          </cell>
          <cell r="N216">
            <v>11</v>
          </cell>
          <cell r="O216">
            <v>3</v>
          </cell>
          <cell r="P216">
            <v>14</v>
          </cell>
          <cell r="Q216">
            <v>3</v>
          </cell>
          <cell r="R216">
            <v>1</v>
          </cell>
          <cell r="AC216">
            <v>4</v>
          </cell>
          <cell r="AD216">
            <v>0</v>
          </cell>
          <cell r="AE216">
            <v>7</v>
          </cell>
          <cell r="AF216">
            <v>3</v>
          </cell>
          <cell r="AG216">
            <v>10</v>
          </cell>
          <cell r="AI216">
            <v>10</v>
          </cell>
          <cell r="AJ216" t="str">
            <v>07/2022</v>
          </cell>
          <cell r="AL216">
            <v>4</v>
          </cell>
          <cell r="AM216">
            <v>73780</v>
          </cell>
          <cell r="AO216">
            <v>44773</v>
          </cell>
        </row>
        <row r="217">
          <cell r="D217" t="str">
            <v>A1374</v>
          </cell>
          <cell r="E217" t="str">
            <v>Nguyễn Hoàng Phúc</v>
          </cell>
          <cell r="F217" t="str">
            <v>Công Nhân Qc Xưởng 2</v>
          </cell>
          <cell r="G217">
            <v>43706</v>
          </cell>
          <cell r="H217">
            <v>43736</v>
          </cell>
          <cell r="I217">
            <v>2.6</v>
          </cell>
          <cell r="J217">
            <v>0.52</v>
          </cell>
          <cell r="K217">
            <v>0</v>
          </cell>
          <cell r="M217">
            <v>12</v>
          </cell>
          <cell r="N217">
            <v>6.5</v>
          </cell>
          <cell r="O217">
            <v>2</v>
          </cell>
          <cell r="P217">
            <v>8.5</v>
          </cell>
          <cell r="Q217">
            <v>2</v>
          </cell>
          <cell r="R217">
            <v>5</v>
          </cell>
          <cell r="AC217">
            <v>7</v>
          </cell>
          <cell r="AD217">
            <v>0</v>
          </cell>
          <cell r="AE217">
            <v>0</v>
          </cell>
          <cell r="AF217">
            <v>1.5</v>
          </cell>
          <cell r="AG217">
            <v>1.5</v>
          </cell>
          <cell r="AI217">
            <v>1.5</v>
          </cell>
          <cell r="AJ217" t="str">
            <v>07/2022</v>
          </cell>
          <cell r="AL217">
            <v>7</v>
          </cell>
          <cell r="AM217">
            <v>44630</v>
          </cell>
          <cell r="AO217">
            <v>44773</v>
          </cell>
        </row>
        <row r="218">
          <cell r="D218" t="str">
            <v>A1376</v>
          </cell>
          <cell r="E218" t="str">
            <v>Trần Minh Trọng</v>
          </cell>
          <cell r="F218" t="str">
            <v>Công Nhân Masking</v>
          </cell>
          <cell r="G218">
            <v>43706</v>
          </cell>
          <cell r="H218">
            <v>43736</v>
          </cell>
          <cell r="I218">
            <v>2.6</v>
          </cell>
          <cell r="J218">
            <v>0.52</v>
          </cell>
          <cell r="K218">
            <v>0</v>
          </cell>
          <cell r="M218">
            <v>12</v>
          </cell>
          <cell r="N218">
            <v>2</v>
          </cell>
          <cell r="O218">
            <v>3</v>
          </cell>
          <cell r="P218">
            <v>5</v>
          </cell>
          <cell r="Q218">
            <v>1</v>
          </cell>
          <cell r="R218">
            <v>3</v>
          </cell>
          <cell r="AC218">
            <v>4</v>
          </cell>
          <cell r="AD218">
            <v>0</v>
          </cell>
          <cell r="AE218">
            <v>0</v>
          </cell>
          <cell r="AF218">
            <v>1</v>
          </cell>
          <cell r="AG218">
            <v>1</v>
          </cell>
          <cell r="AI218">
            <v>1</v>
          </cell>
          <cell r="AJ218" t="str">
            <v>07/2022</v>
          </cell>
          <cell r="AL218">
            <v>4</v>
          </cell>
          <cell r="AM218">
            <v>73780</v>
          </cell>
          <cell r="AO218">
            <v>44773</v>
          </cell>
        </row>
        <row r="219">
          <cell r="D219" t="str">
            <v>A1382</v>
          </cell>
          <cell r="E219" t="str">
            <v>Nguyễn Thị Kim Châu</v>
          </cell>
          <cell r="F219" t="str">
            <v>Công Nhân Qa Line I-1</v>
          </cell>
          <cell r="G219">
            <v>43720</v>
          </cell>
          <cell r="H219">
            <v>43749</v>
          </cell>
          <cell r="I219">
            <v>2.5616438356164384</v>
          </cell>
          <cell r="J219">
            <v>0.51232876712328768</v>
          </cell>
          <cell r="K219">
            <v>0</v>
          </cell>
          <cell r="M219">
            <v>12</v>
          </cell>
          <cell r="N219">
            <v>7</v>
          </cell>
          <cell r="O219">
            <v>2</v>
          </cell>
          <cell r="P219">
            <v>9</v>
          </cell>
          <cell r="Q219">
            <v>1</v>
          </cell>
          <cell r="R219">
            <v>3</v>
          </cell>
          <cell r="AC219">
            <v>4</v>
          </cell>
          <cell r="AD219">
            <v>0</v>
          </cell>
          <cell r="AE219">
            <v>3</v>
          </cell>
          <cell r="AF219">
            <v>2</v>
          </cell>
          <cell r="AG219">
            <v>5</v>
          </cell>
          <cell r="AI219">
            <v>5</v>
          </cell>
          <cell r="AJ219" t="str">
            <v>07/2022</v>
          </cell>
          <cell r="AL219">
            <v>4</v>
          </cell>
          <cell r="AM219">
            <v>44628</v>
          </cell>
          <cell r="AO219">
            <v>44773</v>
          </cell>
        </row>
        <row r="220">
          <cell r="D220" t="str">
            <v>A1387</v>
          </cell>
          <cell r="E220" t="str">
            <v>Nguyễn Văn Vẹn</v>
          </cell>
          <cell r="F220" t="str">
            <v>Phụ Kho</v>
          </cell>
          <cell r="G220">
            <v>43725</v>
          </cell>
          <cell r="H220">
            <v>43754</v>
          </cell>
          <cell r="I220">
            <v>2.547945205479452</v>
          </cell>
          <cell r="J220">
            <v>0.50958904109589043</v>
          </cell>
          <cell r="K220">
            <v>0</v>
          </cell>
          <cell r="M220">
            <v>12</v>
          </cell>
          <cell r="N220">
            <v>8.5</v>
          </cell>
          <cell r="O220">
            <v>3</v>
          </cell>
          <cell r="P220">
            <v>11.5</v>
          </cell>
          <cell r="Q220">
            <v>2</v>
          </cell>
          <cell r="R220">
            <v>2</v>
          </cell>
          <cell r="AC220">
            <v>4</v>
          </cell>
          <cell r="AD220">
            <v>0</v>
          </cell>
          <cell r="AE220">
            <v>4.5</v>
          </cell>
          <cell r="AF220">
            <v>3</v>
          </cell>
          <cell r="AG220">
            <v>7.5</v>
          </cell>
          <cell r="AI220">
            <v>7.5</v>
          </cell>
          <cell r="AJ220" t="str">
            <v>07/2022</v>
          </cell>
          <cell r="AL220">
            <v>4</v>
          </cell>
          <cell r="AM220">
            <v>73780</v>
          </cell>
          <cell r="AO220">
            <v>44773</v>
          </cell>
        </row>
        <row r="221">
          <cell r="D221" t="str">
            <v>A1395</v>
          </cell>
          <cell r="E221" t="str">
            <v>Nguyễn Duy Phong</v>
          </cell>
          <cell r="F221" t="str">
            <v>Nhân Viên Bảo Trì</v>
          </cell>
          <cell r="G221">
            <v>43727</v>
          </cell>
          <cell r="H221">
            <v>43788</v>
          </cell>
          <cell r="I221">
            <v>2.5424657534246577</v>
          </cell>
          <cell r="J221">
            <v>0.50849315068493151</v>
          </cell>
          <cell r="K221">
            <v>0</v>
          </cell>
          <cell r="L221">
            <v>2</v>
          </cell>
          <cell r="M221">
            <v>14</v>
          </cell>
          <cell r="N221">
            <v>5.5</v>
          </cell>
          <cell r="O221">
            <v>5</v>
          </cell>
          <cell r="P221">
            <v>10.5</v>
          </cell>
          <cell r="Q221">
            <v>2</v>
          </cell>
          <cell r="R221">
            <v>3</v>
          </cell>
          <cell r="AC221">
            <v>5</v>
          </cell>
          <cell r="AD221">
            <v>0</v>
          </cell>
          <cell r="AE221">
            <v>0.5</v>
          </cell>
          <cell r="AF221">
            <v>5</v>
          </cell>
          <cell r="AG221">
            <v>5.5</v>
          </cell>
          <cell r="AI221">
            <v>5.5</v>
          </cell>
          <cell r="AJ221" t="str">
            <v>07/2022</v>
          </cell>
          <cell r="AL221">
            <v>5</v>
          </cell>
          <cell r="AM221">
            <v>73780</v>
          </cell>
          <cell r="AO221">
            <v>44773</v>
          </cell>
        </row>
        <row r="222">
          <cell r="D222" t="str">
            <v>A1407</v>
          </cell>
          <cell r="E222" t="str">
            <v>Trần Thị Bích Trâm</v>
          </cell>
          <cell r="F222" t="str">
            <v>Công Nhân Pqc</v>
          </cell>
          <cell r="G222">
            <v>43733</v>
          </cell>
          <cell r="H222">
            <v>43762</v>
          </cell>
          <cell r="I222">
            <v>2.526027397260274</v>
          </cell>
          <cell r="J222">
            <v>0.50520547945205485</v>
          </cell>
          <cell r="K222">
            <v>0</v>
          </cell>
          <cell r="M222">
            <v>12</v>
          </cell>
          <cell r="N222">
            <v>1</v>
          </cell>
          <cell r="O222">
            <v>3</v>
          </cell>
          <cell r="P222">
            <v>4</v>
          </cell>
          <cell r="Q222">
            <v>1</v>
          </cell>
          <cell r="R222">
            <v>2</v>
          </cell>
          <cell r="AC222">
            <v>3</v>
          </cell>
          <cell r="AD222">
            <v>0</v>
          </cell>
          <cell r="AE222">
            <v>0</v>
          </cell>
          <cell r="AF222">
            <v>1</v>
          </cell>
          <cell r="AG222">
            <v>1</v>
          </cell>
          <cell r="AI222">
            <v>1</v>
          </cell>
          <cell r="AJ222" t="str">
            <v>07/2022</v>
          </cell>
          <cell r="AL222">
            <v>3</v>
          </cell>
          <cell r="AM222">
            <v>73780</v>
          </cell>
          <cell r="AO222">
            <v>44773</v>
          </cell>
        </row>
        <row r="223">
          <cell r="D223" t="str">
            <v>A1418</v>
          </cell>
          <cell r="E223" t="str">
            <v>Lê Hoàng Hoài Chân</v>
          </cell>
          <cell r="F223" t="str">
            <v>Nhân Viên Kinh Doanh</v>
          </cell>
          <cell r="G223">
            <v>43739</v>
          </cell>
          <cell r="H223">
            <v>43800</v>
          </cell>
          <cell r="I223">
            <v>2.5095890410958903</v>
          </cell>
          <cell r="J223">
            <v>0.50191780821917809</v>
          </cell>
          <cell r="K223">
            <v>0</v>
          </cell>
          <cell r="M223">
            <v>12</v>
          </cell>
          <cell r="N223">
            <v>5</v>
          </cell>
          <cell r="O223">
            <v>3</v>
          </cell>
          <cell r="P223">
            <v>8</v>
          </cell>
          <cell r="Q223">
            <v>0</v>
          </cell>
          <cell r="R223">
            <v>5</v>
          </cell>
          <cell r="AC223">
            <v>5</v>
          </cell>
          <cell r="AD223">
            <v>0</v>
          </cell>
          <cell r="AE223">
            <v>0</v>
          </cell>
          <cell r="AF223">
            <v>3</v>
          </cell>
          <cell r="AG223">
            <v>3</v>
          </cell>
          <cell r="AI223">
            <v>3</v>
          </cell>
          <cell r="AJ223" t="str">
            <v>07/2022</v>
          </cell>
          <cell r="AL223">
            <v>5</v>
          </cell>
          <cell r="AM223">
            <v>73780</v>
          </cell>
          <cell r="AO223">
            <v>44773</v>
          </cell>
        </row>
        <row r="224">
          <cell r="D224" t="str">
            <v>A1419</v>
          </cell>
          <cell r="E224" t="str">
            <v>Nguyễn Đình Duyệt</v>
          </cell>
          <cell r="F224" t="str">
            <v>Nhân Viên Bảo Trì</v>
          </cell>
          <cell r="G224">
            <v>43739</v>
          </cell>
          <cell r="H224">
            <v>43800</v>
          </cell>
          <cell r="I224">
            <v>2.5095890410958903</v>
          </cell>
          <cell r="J224">
            <v>0.50191780821917809</v>
          </cell>
          <cell r="K224">
            <v>0</v>
          </cell>
          <cell r="M224">
            <v>12</v>
          </cell>
          <cell r="N224">
            <v>7</v>
          </cell>
          <cell r="O224">
            <v>3</v>
          </cell>
          <cell r="P224">
            <v>10</v>
          </cell>
          <cell r="Q224">
            <v>2</v>
          </cell>
          <cell r="R224">
            <v>1</v>
          </cell>
          <cell r="AC224">
            <v>3</v>
          </cell>
          <cell r="AD224">
            <v>0</v>
          </cell>
          <cell r="AE224">
            <v>4</v>
          </cell>
          <cell r="AF224">
            <v>3</v>
          </cell>
          <cell r="AG224">
            <v>7</v>
          </cell>
          <cell r="AI224">
            <v>7</v>
          </cell>
          <cell r="AJ224" t="str">
            <v>07/2022</v>
          </cell>
          <cell r="AL224">
            <v>3</v>
          </cell>
          <cell r="AM224">
            <v>73780</v>
          </cell>
          <cell r="AO224">
            <v>44773</v>
          </cell>
        </row>
        <row r="225">
          <cell r="D225" t="str">
            <v>A1426</v>
          </cell>
          <cell r="E225" t="str">
            <v>Trương Hoài Nhân</v>
          </cell>
          <cell r="F225" t="str">
            <v>Công Nhân Gỡ Hàng</v>
          </cell>
          <cell r="G225">
            <v>43753</v>
          </cell>
          <cell r="H225">
            <v>43784</v>
          </cell>
          <cell r="I225">
            <v>2.4712328767123286</v>
          </cell>
          <cell r="J225">
            <v>0.49424657534246574</v>
          </cell>
          <cell r="K225">
            <v>0</v>
          </cell>
          <cell r="M225">
            <v>12</v>
          </cell>
          <cell r="N225">
            <v>5</v>
          </cell>
          <cell r="O225">
            <v>3</v>
          </cell>
          <cell r="P225">
            <v>8</v>
          </cell>
          <cell r="Q225">
            <v>4</v>
          </cell>
          <cell r="R225">
            <v>3</v>
          </cell>
          <cell r="AC225">
            <v>7</v>
          </cell>
          <cell r="AD225">
            <v>0</v>
          </cell>
          <cell r="AE225">
            <v>0</v>
          </cell>
          <cell r="AF225">
            <v>1</v>
          </cell>
          <cell r="AG225">
            <v>1</v>
          </cell>
          <cell r="AI225">
            <v>1</v>
          </cell>
          <cell r="AJ225" t="str">
            <v>07/2022</v>
          </cell>
          <cell r="AL225">
            <v>7</v>
          </cell>
          <cell r="AM225">
            <v>73780</v>
          </cell>
          <cell r="AO225">
            <v>44773</v>
          </cell>
        </row>
        <row r="226">
          <cell r="D226" t="str">
            <v>A1428</v>
          </cell>
          <cell r="E226" t="str">
            <v>Lê Văn Phước</v>
          </cell>
          <cell r="F226" t="str">
            <v>Công Nhân Gỡ Hàng – Sấy Hàng</v>
          </cell>
          <cell r="G226">
            <v>43756</v>
          </cell>
          <cell r="H226">
            <v>43787</v>
          </cell>
          <cell r="I226">
            <v>2.463013698630137</v>
          </cell>
          <cell r="J226">
            <v>0.49260273972602742</v>
          </cell>
          <cell r="K226">
            <v>0</v>
          </cell>
          <cell r="M226">
            <v>12</v>
          </cell>
          <cell r="N226">
            <v>0</v>
          </cell>
          <cell r="O226">
            <v>3</v>
          </cell>
          <cell r="P226">
            <v>3</v>
          </cell>
          <cell r="Q226">
            <v>1</v>
          </cell>
          <cell r="R226">
            <v>1</v>
          </cell>
          <cell r="AC226">
            <v>2</v>
          </cell>
          <cell r="AD226">
            <v>0</v>
          </cell>
          <cell r="AE226">
            <v>0</v>
          </cell>
          <cell r="AF226">
            <v>1</v>
          </cell>
          <cell r="AG226">
            <v>1</v>
          </cell>
          <cell r="AI226">
            <v>1</v>
          </cell>
          <cell r="AJ226" t="str">
            <v>07/2022</v>
          </cell>
          <cell r="AL226">
            <v>2</v>
          </cell>
          <cell r="AM226">
            <v>73780</v>
          </cell>
          <cell r="AO226">
            <v>44773</v>
          </cell>
        </row>
        <row r="227">
          <cell r="D227" t="str">
            <v>A1434</v>
          </cell>
          <cell r="E227" t="str">
            <v>Lê Thanh Bảo</v>
          </cell>
          <cell r="F227" t="str">
            <v>Công Nhân Ép Nhựa</v>
          </cell>
          <cell r="G227">
            <v>43760</v>
          </cell>
          <cell r="H227">
            <v>43791</v>
          </cell>
          <cell r="I227">
            <v>2.452054794520548</v>
          </cell>
          <cell r="J227">
            <v>0.49041095890410957</v>
          </cell>
          <cell r="K227">
            <v>0</v>
          </cell>
          <cell r="M227">
            <v>12</v>
          </cell>
          <cell r="N227">
            <v>1</v>
          </cell>
          <cell r="O227">
            <v>3</v>
          </cell>
          <cell r="P227">
            <v>4</v>
          </cell>
          <cell r="Q227">
            <v>2</v>
          </cell>
          <cell r="R227">
            <v>1</v>
          </cell>
          <cell r="AC227">
            <v>3</v>
          </cell>
          <cell r="AD227">
            <v>0</v>
          </cell>
          <cell r="AE227">
            <v>0</v>
          </cell>
          <cell r="AF227">
            <v>1</v>
          </cell>
          <cell r="AG227">
            <v>1</v>
          </cell>
          <cell r="AI227">
            <v>1</v>
          </cell>
          <cell r="AJ227" t="str">
            <v>07/2022</v>
          </cell>
          <cell r="AL227">
            <v>3</v>
          </cell>
          <cell r="AM227">
            <v>73780</v>
          </cell>
          <cell r="AO227">
            <v>44773</v>
          </cell>
        </row>
        <row r="228">
          <cell r="D228" t="str">
            <v>A1437</v>
          </cell>
          <cell r="E228" t="str">
            <v>Phạm Thị Thương</v>
          </cell>
          <cell r="F228" t="str">
            <v>Nhân Viên Tạp Vụ</v>
          </cell>
          <cell r="G228">
            <v>43768</v>
          </cell>
          <cell r="H228">
            <v>43799</v>
          </cell>
          <cell r="I228">
            <v>2.43013698630137</v>
          </cell>
          <cell r="J228">
            <v>0.486027397260274</v>
          </cell>
          <cell r="K228">
            <v>0</v>
          </cell>
          <cell r="M228">
            <v>12</v>
          </cell>
          <cell r="N228">
            <v>3</v>
          </cell>
          <cell r="O228">
            <v>3</v>
          </cell>
          <cell r="P228">
            <v>6</v>
          </cell>
          <cell r="Q228">
            <v>4</v>
          </cell>
          <cell r="R228">
            <v>1</v>
          </cell>
          <cell r="AC228">
            <v>5</v>
          </cell>
          <cell r="AD228">
            <v>0</v>
          </cell>
          <cell r="AE228">
            <v>0</v>
          </cell>
          <cell r="AF228">
            <v>1</v>
          </cell>
          <cell r="AG228">
            <v>1</v>
          </cell>
          <cell r="AI228">
            <v>1</v>
          </cell>
          <cell r="AJ228" t="str">
            <v>07/2022</v>
          </cell>
          <cell r="AL228">
            <v>5</v>
          </cell>
          <cell r="AM228">
            <v>73780</v>
          </cell>
          <cell r="AO228">
            <v>44773</v>
          </cell>
        </row>
        <row r="229">
          <cell r="D229" t="str">
            <v>A1449</v>
          </cell>
          <cell r="E229" t="str">
            <v>Lê Sỹ Lộc</v>
          </cell>
          <cell r="F229" t="str">
            <v>Nhân Viên Kinh Doanh</v>
          </cell>
          <cell r="G229">
            <v>43794</v>
          </cell>
          <cell r="H229">
            <v>43855</v>
          </cell>
          <cell r="I229">
            <v>2.3589041095890413</v>
          </cell>
          <cell r="J229">
            <v>0.47178082191780824</v>
          </cell>
          <cell r="K229">
            <v>0</v>
          </cell>
          <cell r="M229">
            <v>12</v>
          </cell>
          <cell r="N229">
            <v>16.5</v>
          </cell>
          <cell r="O229">
            <v>3</v>
          </cell>
          <cell r="P229">
            <v>19.5</v>
          </cell>
          <cell r="Q229">
            <v>1</v>
          </cell>
          <cell r="R229">
            <v>1</v>
          </cell>
          <cell r="AC229">
            <v>2</v>
          </cell>
          <cell r="AD229">
            <v>0</v>
          </cell>
          <cell r="AE229">
            <v>14.5</v>
          </cell>
          <cell r="AF229">
            <v>3</v>
          </cell>
          <cell r="AG229">
            <v>17.5</v>
          </cell>
          <cell r="AI229">
            <v>17.5</v>
          </cell>
          <cell r="AJ229" t="str">
            <v>07/2022</v>
          </cell>
          <cell r="AL229">
            <v>2</v>
          </cell>
          <cell r="AM229">
            <v>73780</v>
          </cell>
          <cell r="AO229">
            <v>44773</v>
          </cell>
        </row>
        <row r="230">
          <cell r="D230" t="str">
            <v>A1440</v>
          </cell>
          <cell r="E230" t="str">
            <v>Nguyễn Bá Hoàng</v>
          </cell>
          <cell r="F230" t="str">
            <v>Nhân Viên R&amp;D</v>
          </cell>
          <cell r="G230">
            <v>43770</v>
          </cell>
          <cell r="H230">
            <v>43831</v>
          </cell>
          <cell r="I230">
            <v>2.4246575342465753</v>
          </cell>
          <cell r="J230">
            <v>0.48493150684931507</v>
          </cell>
          <cell r="K230">
            <v>0</v>
          </cell>
          <cell r="M230">
            <v>12</v>
          </cell>
          <cell r="N230">
            <v>8.5</v>
          </cell>
          <cell r="O230">
            <v>3</v>
          </cell>
          <cell r="P230">
            <v>11.5</v>
          </cell>
          <cell r="Q230">
            <v>3</v>
          </cell>
          <cell r="R230">
            <v>2</v>
          </cell>
          <cell r="AC230">
            <v>5</v>
          </cell>
          <cell r="AD230">
            <v>0</v>
          </cell>
          <cell r="AE230">
            <v>3.5</v>
          </cell>
          <cell r="AF230">
            <v>3</v>
          </cell>
          <cell r="AG230">
            <v>6.5</v>
          </cell>
          <cell r="AI230">
            <v>6.5</v>
          </cell>
          <cell r="AJ230" t="str">
            <v>07/2022</v>
          </cell>
          <cell r="AL230">
            <v>5</v>
          </cell>
          <cell r="AM230">
            <v>73780</v>
          </cell>
          <cell r="AO230">
            <v>44773</v>
          </cell>
        </row>
        <row r="231">
          <cell r="D231" t="str">
            <v>A1443</v>
          </cell>
          <cell r="E231" t="str">
            <v>Nguyễn Tuấn Nam</v>
          </cell>
          <cell r="F231" t="str">
            <v>Phụ Kho</v>
          </cell>
          <cell r="G231">
            <v>43775</v>
          </cell>
          <cell r="H231">
            <v>43805</v>
          </cell>
          <cell r="I231">
            <v>2.4109589041095889</v>
          </cell>
          <cell r="J231">
            <v>0.48219178082191777</v>
          </cell>
          <cell r="K231">
            <v>0</v>
          </cell>
          <cell r="M231">
            <v>12</v>
          </cell>
          <cell r="N231">
            <v>4</v>
          </cell>
          <cell r="O231">
            <v>2</v>
          </cell>
          <cell r="P231">
            <v>6</v>
          </cell>
          <cell r="Q231">
            <v>5</v>
          </cell>
          <cell r="R231">
            <v>0</v>
          </cell>
          <cell r="AC231">
            <v>5</v>
          </cell>
          <cell r="AD231">
            <v>0</v>
          </cell>
          <cell r="AE231">
            <v>0</v>
          </cell>
          <cell r="AF231">
            <v>1</v>
          </cell>
          <cell r="AG231">
            <v>1</v>
          </cell>
          <cell r="AI231">
            <v>1</v>
          </cell>
          <cell r="AJ231" t="str">
            <v>07/2022</v>
          </cell>
          <cell r="AL231">
            <v>5</v>
          </cell>
          <cell r="AM231">
            <v>44602</v>
          </cell>
          <cell r="AO231">
            <v>44773</v>
          </cell>
        </row>
        <row r="232">
          <cell r="D232" t="str">
            <v>A1442</v>
          </cell>
          <cell r="E232" t="str">
            <v>Đỗ Thành Tài</v>
          </cell>
          <cell r="F232" t="str">
            <v>Nhân Viên Bảo Trì</v>
          </cell>
          <cell r="G232">
            <v>43774</v>
          </cell>
          <cell r="H232">
            <v>43835</v>
          </cell>
          <cell r="I232">
            <v>2.4136986301369863</v>
          </cell>
          <cell r="J232">
            <v>0.48273972602739723</v>
          </cell>
          <cell r="K232">
            <v>0</v>
          </cell>
          <cell r="M232">
            <v>12</v>
          </cell>
          <cell r="N232">
            <v>1</v>
          </cell>
          <cell r="O232">
            <v>3</v>
          </cell>
          <cell r="P232">
            <v>4</v>
          </cell>
          <cell r="Q232">
            <v>1</v>
          </cell>
          <cell r="R232">
            <v>1</v>
          </cell>
          <cell r="AC232">
            <v>2</v>
          </cell>
          <cell r="AD232">
            <v>0</v>
          </cell>
          <cell r="AE232">
            <v>0</v>
          </cell>
          <cell r="AF232">
            <v>2</v>
          </cell>
          <cell r="AG232">
            <v>2</v>
          </cell>
          <cell r="AI232">
            <v>2</v>
          </cell>
          <cell r="AJ232" t="str">
            <v>07/2022</v>
          </cell>
          <cell r="AL232">
            <v>2</v>
          </cell>
          <cell r="AM232">
            <v>73780</v>
          </cell>
          <cell r="AO232">
            <v>44773</v>
          </cell>
        </row>
        <row r="233">
          <cell r="D233" t="str">
            <v>A1439</v>
          </cell>
          <cell r="E233" t="str">
            <v>Nguyễn Hữu Khương</v>
          </cell>
          <cell r="F233" t="str">
            <v>Kỹ Sư Dự Án</v>
          </cell>
          <cell r="G233">
            <v>43770</v>
          </cell>
          <cell r="H233">
            <v>43831</v>
          </cell>
          <cell r="I233">
            <v>2.4246575342465753</v>
          </cell>
          <cell r="J233">
            <v>0.48493150684931507</v>
          </cell>
          <cell r="K233">
            <v>0</v>
          </cell>
          <cell r="M233">
            <v>12</v>
          </cell>
          <cell r="N233">
            <v>9</v>
          </cell>
          <cell r="O233">
            <v>3</v>
          </cell>
          <cell r="P233">
            <v>12</v>
          </cell>
          <cell r="Q233">
            <v>4</v>
          </cell>
          <cell r="R233">
            <v>1</v>
          </cell>
          <cell r="AC233">
            <v>5</v>
          </cell>
          <cell r="AD233">
            <v>0</v>
          </cell>
          <cell r="AE233">
            <v>4</v>
          </cell>
          <cell r="AF233">
            <v>3</v>
          </cell>
          <cell r="AG233">
            <v>7</v>
          </cell>
          <cell r="AI233">
            <v>7</v>
          </cell>
          <cell r="AJ233" t="str">
            <v>07/2022</v>
          </cell>
          <cell r="AL233">
            <v>5</v>
          </cell>
          <cell r="AM233">
            <v>73780</v>
          </cell>
          <cell r="AO233">
            <v>44773</v>
          </cell>
        </row>
        <row r="234">
          <cell r="D234" t="str">
            <v>A1441</v>
          </cell>
          <cell r="E234" t="str">
            <v>Trần Như Ý</v>
          </cell>
          <cell r="F234" t="str">
            <v>Nhân Viên Vận Hành Máy Cnc</v>
          </cell>
          <cell r="G234">
            <v>43770</v>
          </cell>
          <cell r="H234">
            <v>43800</v>
          </cell>
          <cell r="I234">
            <v>2.4246575342465753</v>
          </cell>
          <cell r="J234">
            <v>0.48493150684931507</v>
          </cell>
          <cell r="K234">
            <v>0</v>
          </cell>
          <cell r="L234">
            <v>2</v>
          </cell>
          <cell r="M234">
            <v>14</v>
          </cell>
          <cell r="N234">
            <v>8</v>
          </cell>
          <cell r="O234">
            <v>5</v>
          </cell>
          <cell r="P234">
            <v>13</v>
          </cell>
          <cell r="Q234">
            <v>2</v>
          </cell>
          <cell r="R234">
            <v>3</v>
          </cell>
          <cell r="AC234">
            <v>5</v>
          </cell>
          <cell r="AD234">
            <v>0</v>
          </cell>
          <cell r="AE234">
            <v>3</v>
          </cell>
          <cell r="AF234">
            <v>5</v>
          </cell>
          <cell r="AG234">
            <v>8</v>
          </cell>
          <cell r="AI234">
            <v>8</v>
          </cell>
          <cell r="AJ234" t="str">
            <v>07/2022</v>
          </cell>
          <cell r="AL234">
            <v>5</v>
          </cell>
          <cell r="AM234">
            <v>73780</v>
          </cell>
          <cell r="AO234">
            <v>44773</v>
          </cell>
        </row>
        <row r="235">
          <cell r="D235" t="str">
            <v>A1446</v>
          </cell>
          <cell r="E235" t="str">
            <v>Phạm Đình Quân</v>
          </cell>
          <cell r="F235" t="str">
            <v>Kỹ Thuật Sơn In</v>
          </cell>
          <cell r="G235">
            <v>43787</v>
          </cell>
          <cell r="H235">
            <v>43817</v>
          </cell>
          <cell r="I235">
            <v>2.3780821917808219</v>
          </cell>
          <cell r="J235">
            <v>0.47561643835616441</v>
          </cell>
          <cell r="K235">
            <v>0</v>
          </cell>
          <cell r="L235">
            <v>2</v>
          </cell>
          <cell r="M235">
            <v>14</v>
          </cell>
          <cell r="N235">
            <v>5</v>
          </cell>
          <cell r="O235">
            <v>5</v>
          </cell>
          <cell r="P235">
            <v>10</v>
          </cell>
          <cell r="Q235">
            <v>1.5</v>
          </cell>
          <cell r="R235">
            <v>2</v>
          </cell>
          <cell r="AC235">
            <v>3.5</v>
          </cell>
          <cell r="AD235">
            <v>0</v>
          </cell>
          <cell r="AE235">
            <v>1.5</v>
          </cell>
          <cell r="AF235">
            <v>5</v>
          </cell>
          <cell r="AG235">
            <v>6.5</v>
          </cell>
          <cell r="AI235">
            <v>6.5</v>
          </cell>
          <cell r="AJ235" t="str">
            <v>07/2022</v>
          </cell>
          <cell r="AL235">
            <v>3.5</v>
          </cell>
          <cell r="AM235">
            <v>73780</v>
          </cell>
          <cell r="AO235">
            <v>44773</v>
          </cell>
        </row>
        <row r="236">
          <cell r="D236" t="str">
            <v>A1448</v>
          </cell>
          <cell r="E236" t="str">
            <v>Hoàng Văn Hùng</v>
          </cell>
          <cell r="F236" t="str">
            <v>Kỹ Thuật Sơn In</v>
          </cell>
          <cell r="G236">
            <v>43787</v>
          </cell>
          <cell r="H236">
            <v>43817</v>
          </cell>
          <cell r="I236">
            <v>2.3780821917808219</v>
          </cell>
          <cell r="J236">
            <v>0.47561643835616441</v>
          </cell>
          <cell r="K236">
            <v>0</v>
          </cell>
          <cell r="L236">
            <v>2</v>
          </cell>
          <cell r="M236">
            <v>14</v>
          </cell>
          <cell r="N236">
            <v>2</v>
          </cell>
          <cell r="O236">
            <v>5</v>
          </cell>
          <cell r="P236">
            <v>7</v>
          </cell>
          <cell r="Q236">
            <v>4</v>
          </cell>
          <cell r="R236">
            <v>2</v>
          </cell>
          <cell r="AC236">
            <v>6</v>
          </cell>
          <cell r="AD236">
            <v>0</v>
          </cell>
          <cell r="AE236">
            <v>0</v>
          </cell>
          <cell r="AF236">
            <v>1</v>
          </cell>
          <cell r="AG236">
            <v>1</v>
          </cell>
          <cell r="AI236">
            <v>1</v>
          </cell>
          <cell r="AJ236" t="str">
            <v>07/2022</v>
          </cell>
          <cell r="AL236">
            <v>6</v>
          </cell>
          <cell r="AM236">
            <v>73780</v>
          </cell>
          <cell r="AO236">
            <v>44773</v>
          </cell>
        </row>
        <row r="237">
          <cell r="D237" t="str">
            <v>A1451</v>
          </cell>
          <cell r="E237" t="str">
            <v>Nguyễn Thị Ý Nhi</v>
          </cell>
          <cell r="F237" t="str">
            <v>Trưởng Phòng Kinh Doanh</v>
          </cell>
          <cell r="G237">
            <v>43818</v>
          </cell>
          <cell r="H237">
            <v>43879</v>
          </cell>
          <cell r="I237">
            <v>2.2931506849315069</v>
          </cell>
          <cell r="J237">
            <v>0.4586301369863014</v>
          </cell>
          <cell r="K237">
            <v>0</v>
          </cell>
          <cell r="M237">
            <v>12</v>
          </cell>
          <cell r="N237">
            <v>5</v>
          </cell>
          <cell r="O237">
            <v>3</v>
          </cell>
          <cell r="P237">
            <v>8</v>
          </cell>
          <cell r="Q237">
            <v>3</v>
          </cell>
          <cell r="R237">
            <v>3.5</v>
          </cell>
          <cell r="AC237">
            <v>6.5</v>
          </cell>
          <cell r="AD237">
            <v>0</v>
          </cell>
          <cell r="AE237">
            <v>0</v>
          </cell>
          <cell r="AF237">
            <v>1.5</v>
          </cell>
          <cell r="AG237">
            <v>1.5</v>
          </cell>
          <cell r="AI237">
            <v>1.5</v>
          </cell>
          <cell r="AJ237" t="str">
            <v>07/2022</v>
          </cell>
          <cell r="AL237">
            <v>6.5</v>
          </cell>
          <cell r="AM237">
            <v>73780</v>
          </cell>
          <cell r="AO237">
            <v>44773</v>
          </cell>
        </row>
        <row r="238">
          <cell r="D238" t="str">
            <v>A1160</v>
          </cell>
          <cell r="E238" t="str">
            <v>Lê Văn Tiến</v>
          </cell>
          <cell r="F238" t="str">
            <v>Phó Giám Đốc Tài Chính</v>
          </cell>
          <cell r="G238">
            <v>43367</v>
          </cell>
          <cell r="H238">
            <v>43428</v>
          </cell>
          <cell r="I238">
            <v>3.5287671232876714</v>
          </cell>
          <cell r="J238">
            <v>0.70575342465753432</v>
          </cell>
          <cell r="K238">
            <v>0</v>
          </cell>
          <cell r="M238">
            <v>12</v>
          </cell>
          <cell r="N238">
            <v>10</v>
          </cell>
          <cell r="O238">
            <v>3</v>
          </cell>
          <cell r="P238">
            <v>13</v>
          </cell>
          <cell r="Q238">
            <v>0</v>
          </cell>
          <cell r="R238">
            <v>1</v>
          </cell>
          <cell r="AC238">
            <v>1</v>
          </cell>
          <cell r="AD238">
            <v>0</v>
          </cell>
          <cell r="AE238">
            <v>9</v>
          </cell>
          <cell r="AF238">
            <v>3</v>
          </cell>
          <cell r="AG238">
            <v>12</v>
          </cell>
          <cell r="AI238">
            <v>12</v>
          </cell>
          <cell r="AJ238" t="str">
            <v>07/2022</v>
          </cell>
          <cell r="AL238">
            <v>1</v>
          </cell>
          <cell r="AM238">
            <v>73780</v>
          </cell>
          <cell r="AO238">
            <v>44773</v>
          </cell>
        </row>
        <row r="239">
          <cell r="D239" t="str">
            <v>A1396</v>
          </cell>
          <cell r="E239" t="str">
            <v>Thạch Chí Linh</v>
          </cell>
          <cell r="F239" t="str">
            <v>Phụ Kho</v>
          </cell>
          <cell r="G239">
            <v>43728</v>
          </cell>
          <cell r="H239">
            <v>43758</v>
          </cell>
          <cell r="I239">
            <v>2.5397260273972604</v>
          </cell>
          <cell r="J239">
            <v>0.5079452054794521</v>
          </cell>
          <cell r="K239">
            <v>0</v>
          </cell>
          <cell r="M239">
            <v>12</v>
          </cell>
          <cell r="N239">
            <v>3</v>
          </cell>
          <cell r="O239">
            <v>3</v>
          </cell>
          <cell r="P239">
            <v>6</v>
          </cell>
          <cell r="Q239">
            <v>4</v>
          </cell>
          <cell r="R239">
            <v>1</v>
          </cell>
          <cell r="AC239">
            <v>5</v>
          </cell>
          <cell r="AD239">
            <v>0</v>
          </cell>
          <cell r="AE239">
            <v>0</v>
          </cell>
          <cell r="AF239">
            <v>1</v>
          </cell>
          <cell r="AG239">
            <v>1</v>
          </cell>
          <cell r="AI239">
            <v>1</v>
          </cell>
          <cell r="AJ239" t="str">
            <v>07/2022</v>
          </cell>
          <cell r="AL239">
            <v>5</v>
          </cell>
          <cell r="AM239">
            <v>73780</v>
          </cell>
          <cell r="AO239">
            <v>44773</v>
          </cell>
        </row>
        <row r="240">
          <cell r="D240" t="str">
            <v>A1473</v>
          </cell>
          <cell r="E240" t="str">
            <v>Quách Chí Hải</v>
          </cell>
          <cell r="F240" t="str">
            <v>Phụ Kho</v>
          </cell>
          <cell r="G240">
            <v>43892</v>
          </cell>
          <cell r="H240">
            <v>43923</v>
          </cell>
          <cell r="I240">
            <v>2.0904109589041098</v>
          </cell>
          <cell r="J240">
            <v>0.41808219178082195</v>
          </cell>
          <cell r="K240">
            <v>0</v>
          </cell>
          <cell r="M240">
            <v>12</v>
          </cell>
          <cell r="N240">
            <v>1</v>
          </cell>
          <cell r="O240">
            <v>3</v>
          </cell>
          <cell r="P240">
            <v>4</v>
          </cell>
          <cell r="Q240">
            <v>1</v>
          </cell>
          <cell r="R240">
            <v>2</v>
          </cell>
          <cell r="AC240">
            <v>3</v>
          </cell>
          <cell r="AD240">
            <v>0</v>
          </cell>
          <cell r="AE240">
            <v>0</v>
          </cell>
          <cell r="AF240">
            <v>1</v>
          </cell>
          <cell r="AG240">
            <v>1</v>
          </cell>
          <cell r="AI240">
            <v>1</v>
          </cell>
          <cell r="AJ240" t="str">
            <v>07/2022</v>
          </cell>
          <cell r="AL240">
            <v>3</v>
          </cell>
          <cell r="AM240">
            <v>73780</v>
          </cell>
          <cell r="AO240">
            <v>44773</v>
          </cell>
        </row>
        <row r="241">
          <cell r="D241" t="str">
            <v>A1457</v>
          </cell>
          <cell r="E241" t="str">
            <v>Bùi Thị Thanh Hà</v>
          </cell>
          <cell r="F241" t="str">
            <v>Công Nhân Qa Line I-1</v>
          </cell>
          <cell r="G241">
            <v>43878</v>
          </cell>
          <cell r="H241">
            <v>43907</v>
          </cell>
          <cell r="I241">
            <v>2.128767123287671</v>
          </cell>
          <cell r="J241">
            <v>0.42575342465753419</v>
          </cell>
          <cell r="K241">
            <v>0</v>
          </cell>
          <cell r="M241">
            <v>12</v>
          </cell>
          <cell r="N241">
            <v>1</v>
          </cell>
          <cell r="O241">
            <v>3</v>
          </cell>
          <cell r="P241">
            <v>4</v>
          </cell>
          <cell r="Q241">
            <v>0</v>
          </cell>
          <cell r="R241">
            <v>2</v>
          </cell>
          <cell r="AC241">
            <v>2</v>
          </cell>
          <cell r="AD241">
            <v>0</v>
          </cell>
          <cell r="AE241">
            <v>0</v>
          </cell>
          <cell r="AF241">
            <v>2</v>
          </cell>
          <cell r="AG241">
            <v>2</v>
          </cell>
          <cell r="AI241">
            <v>2</v>
          </cell>
          <cell r="AJ241" t="str">
            <v>07/2022</v>
          </cell>
          <cell r="AL241">
            <v>2</v>
          </cell>
          <cell r="AM241">
            <v>73780</v>
          </cell>
          <cell r="AO241">
            <v>44773</v>
          </cell>
        </row>
        <row r="242">
          <cell r="D242" t="str">
            <v>A1459</v>
          </cell>
          <cell r="E242" t="str">
            <v>Phạm Thanh Nhật Hào</v>
          </cell>
          <cell r="F242" t="str">
            <v>Công Nhân Qa Line I-1</v>
          </cell>
          <cell r="G242">
            <v>43878</v>
          </cell>
          <cell r="H242">
            <v>43907</v>
          </cell>
          <cell r="I242">
            <v>2.128767123287671</v>
          </cell>
          <cell r="J242">
            <v>0.42575342465753419</v>
          </cell>
          <cell r="K242">
            <v>0</v>
          </cell>
          <cell r="M242">
            <v>12</v>
          </cell>
          <cell r="N242">
            <v>0.5</v>
          </cell>
          <cell r="O242">
            <v>3</v>
          </cell>
          <cell r="P242">
            <v>3.5</v>
          </cell>
          <cell r="Q242">
            <v>0</v>
          </cell>
          <cell r="R242">
            <v>2</v>
          </cell>
          <cell r="AC242">
            <v>2</v>
          </cell>
          <cell r="AD242">
            <v>0</v>
          </cell>
          <cell r="AE242">
            <v>0</v>
          </cell>
          <cell r="AF242">
            <v>1.5</v>
          </cell>
          <cell r="AG242">
            <v>1.5</v>
          </cell>
          <cell r="AI242">
            <v>1.5</v>
          </cell>
          <cell r="AJ242" t="str">
            <v>07/2022</v>
          </cell>
          <cell r="AL242">
            <v>2</v>
          </cell>
          <cell r="AM242">
            <v>73780</v>
          </cell>
          <cell r="AO242">
            <v>44773</v>
          </cell>
        </row>
        <row r="243">
          <cell r="D243" t="str">
            <v>A1460</v>
          </cell>
          <cell r="E243" t="str">
            <v>Nguyễn Thị Thanh Thanh</v>
          </cell>
          <cell r="F243" t="str">
            <v>Công Nhân Qa Line I-1</v>
          </cell>
          <cell r="G243">
            <v>43878</v>
          </cell>
          <cell r="H243">
            <v>43907</v>
          </cell>
          <cell r="I243">
            <v>2.128767123287671</v>
          </cell>
          <cell r="J243">
            <v>0.42575342465753419</v>
          </cell>
          <cell r="K243">
            <v>0</v>
          </cell>
          <cell r="M243">
            <v>12</v>
          </cell>
          <cell r="N243">
            <v>2.5</v>
          </cell>
          <cell r="O243">
            <v>2</v>
          </cell>
          <cell r="P243">
            <v>4.5</v>
          </cell>
          <cell r="Q243">
            <v>1</v>
          </cell>
          <cell r="R243">
            <v>2</v>
          </cell>
          <cell r="AC243">
            <v>3</v>
          </cell>
          <cell r="AD243">
            <v>0</v>
          </cell>
          <cell r="AE243">
            <v>0</v>
          </cell>
          <cell r="AF243">
            <v>1.5</v>
          </cell>
          <cell r="AG243">
            <v>1.5</v>
          </cell>
          <cell r="AI243">
            <v>1.5</v>
          </cell>
          <cell r="AJ243" t="str">
            <v>07/2022</v>
          </cell>
          <cell r="AL243">
            <v>3</v>
          </cell>
          <cell r="AM243">
            <v>44632</v>
          </cell>
          <cell r="AO243">
            <v>44773</v>
          </cell>
        </row>
        <row r="244">
          <cell r="D244" t="str">
            <v>A1491</v>
          </cell>
          <cell r="E244" t="str">
            <v>Trần Thành Đạt</v>
          </cell>
          <cell r="F244" t="str">
            <v>Nhân Viên thiết kế bao bì</v>
          </cell>
          <cell r="G244">
            <v>43913</v>
          </cell>
          <cell r="H244">
            <v>43974</v>
          </cell>
          <cell r="I244">
            <v>2.032876712328767</v>
          </cell>
          <cell r="J244">
            <v>0.40657534246575339</v>
          </cell>
          <cell r="K244">
            <v>0</v>
          </cell>
          <cell r="M244">
            <v>12</v>
          </cell>
          <cell r="N244">
            <v>7</v>
          </cell>
          <cell r="O244">
            <v>3</v>
          </cell>
          <cell r="P244">
            <v>10</v>
          </cell>
          <cell r="Q244">
            <v>1.5</v>
          </cell>
          <cell r="R244">
            <v>1.5</v>
          </cell>
          <cell r="AC244">
            <v>3</v>
          </cell>
          <cell r="AD244">
            <v>0</v>
          </cell>
          <cell r="AE244">
            <v>4</v>
          </cell>
          <cell r="AF244">
            <v>3</v>
          </cell>
          <cell r="AG244">
            <v>7</v>
          </cell>
          <cell r="AI244">
            <v>7</v>
          </cell>
          <cell r="AJ244" t="str">
            <v>07/2022</v>
          </cell>
          <cell r="AL244">
            <v>3</v>
          </cell>
          <cell r="AM244">
            <v>73780</v>
          </cell>
          <cell r="AO244">
            <v>44773</v>
          </cell>
        </row>
        <row r="245">
          <cell r="D245" t="str">
            <v>A1507</v>
          </cell>
          <cell r="E245" t="str">
            <v>Lê Hải Đăng</v>
          </cell>
          <cell r="F245" t="str">
            <v>Phụ Kho</v>
          </cell>
          <cell r="G245">
            <v>43916</v>
          </cell>
          <cell r="H245">
            <v>43947</v>
          </cell>
          <cell r="I245">
            <v>2.0246575342465754</v>
          </cell>
          <cell r="J245">
            <v>0.40493150684931506</v>
          </cell>
          <cell r="K245">
            <v>0</v>
          </cell>
          <cell r="M245">
            <v>12</v>
          </cell>
          <cell r="N245">
            <v>7</v>
          </cell>
          <cell r="O245">
            <v>3</v>
          </cell>
          <cell r="P245">
            <v>10</v>
          </cell>
          <cell r="Q245">
            <v>8</v>
          </cell>
          <cell r="R245">
            <v>1</v>
          </cell>
          <cell r="AC245">
            <v>9</v>
          </cell>
          <cell r="AD245">
            <v>0</v>
          </cell>
          <cell r="AE245">
            <v>0</v>
          </cell>
          <cell r="AF245">
            <v>1</v>
          </cell>
          <cell r="AG245">
            <v>1</v>
          </cell>
          <cell r="AI245">
            <v>1</v>
          </cell>
          <cell r="AJ245" t="str">
            <v>07/2022</v>
          </cell>
          <cell r="AL245">
            <v>9</v>
          </cell>
          <cell r="AM245">
            <v>73780</v>
          </cell>
          <cell r="AO245">
            <v>44773</v>
          </cell>
        </row>
        <row r="246">
          <cell r="D246" t="str">
            <v>A1509</v>
          </cell>
          <cell r="E246" t="str">
            <v>Lê Minh Quân</v>
          </cell>
          <cell r="F246" t="str">
            <v>Nhân Viên Kế Hoạch Kho</v>
          </cell>
          <cell r="G246">
            <v>43916</v>
          </cell>
          <cell r="H246">
            <v>43977</v>
          </cell>
          <cell r="I246">
            <v>2.0246575342465754</v>
          </cell>
          <cell r="J246">
            <v>0.40493150684931506</v>
          </cell>
          <cell r="K246">
            <v>0</v>
          </cell>
          <cell r="M246">
            <v>12</v>
          </cell>
          <cell r="N246">
            <v>14</v>
          </cell>
          <cell r="O246">
            <v>3</v>
          </cell>
          <cell r="P246">
            <v>17</v>
          </cell>
          <cell r="Q246">
            <v>0</v>
          </cell>
          <cell r="R246">
            <v>3</v>
          </cell>
          <cell r="AC246">
            <v>3</v>
          </cell>
          <cell r="AD246">
            <v>0</v>
          </cell>
          <cell r="AE246">
            <v>11</v>
          </cell>
          <cell r="AF246">
            <v>3</v>
          </cell>
          <cell r="AG246">
            <v>14</v>
          </cell>
          <cell r="AI246">
            <v>14</v>
          </cell>
          <cell r="AJ246" t="str">
            <v>07/2022</v>
          </cell>
          <cell r="AL246">
            <v>3</v>
          </cell>
          <cell r="AM246">
            <v>73780</v>
          </cell>
          <cell r="AO246">
            <v>44773</v>
          </cell>
        </row>
        <row r="247">
          <cell r="D247" t="str">
            <v>A1493</v>
          </cell>
          <cell r="E247" t="str">
            <v>Phan Văn Cương</v>
          </cell>
          <cell r="F247" t="str">
            <v>Tài Xế Xe Tải</v>
          </cell>
          <cell r="G247">
            <v>43913</v>
          </cell>
          <cell r="H247">
            <v>43944</v>
          </cell>
          <cell r="I247">
            <v>2.032876712328767</v>
          </cell>
          <cell r="J247">
            <v>0.40657534246575339</v>
          </cell>
          <cell r="K247">
            <v>0</v>
          </cell>
          <cell r="M247">
            <v>12</v>
          </cell>
          <cell r="N247">
            <v>0.5</v>
          </cell>
          <cell r="O247">
            <v>3</v>
          </cell>
          <cell r="P247">
            <v>3.5</v>
          </cell>
          <cell r="Q247">
            <v>0</v>
          </cell>
          <cell r="R247">
            <v>1</v>
          </cell>
          <cell r="AC247">
            <v>1</v>
          </cell>
          <cell r="AD247">
            <v>0</v>
          </cell>
          <cell r="AE247">
            <v>0</v>
          </cell>
          <cell r="AF247">
            <v>2.5</v>
          </cell>
          <cell r="AG247">
            <v>2.5</v>
          </cell>
          <cell r="AI247">
            <v>2.5</v>
          </cell>
          <cell r="AJ247" t="str">
            <v>07/2022</v>
          </cell>
          <cell r="AL247">
            <v>1</v>
          </cell>
          <cell r="AM247">
            <v>73780</v>
          </cell>
          <cell r="AO247">
            <v>44773</v>
          </cell>
        </row>
        <row r="248">
          <cell r="D248" t="str">
            <v>A1463</v>
          </cell>
          <cell r="E248" t="str">
            <v>Võ Thị Thu Thủy</v>
          </cell>
          <cell r="F248" t="str">
            <v>Công Nhân Qc Xưởng 2</v>
          </cell>
          <cell r="G248">
            <v>43892</v>
          </cell>
          <cell r="H248">
            <v>43923</v>
          </cell>
          <cell r="I248">
            <v>2.0904109589041098</v>
          </cell>
          <cell r="J248">
            <v>0.41808219178082195</v>
          </cell>
          <cell r="K248">
            <v>0</v>
          </cell>
          <cell r="M248">
            <v>12</v>
          </cell>
          <cell r="N248">
            <v>13</v>
          </cell>
          <cell r="O248">
            <v>3</v>
          </cell>
          <cell r="P248">
            <v>16</v>
          </cell>
          <cell r="Q248">
            <v>0</v>
          </cell>
          <cell r="R248">
            <v>2</v>
          </cell>
          <cell r="AC248">
            <v>2</v>
          </cell>
          <cell r="AD248">
            <v>0</v>
          </cell>
          <cell r="AE248">
            <v>11</v>
          </cell>
          <cell r="AF248">
            <v>3</v>
          </cell>
          <cell r="AG248">
            <v>14</v>
          </cell>
          <cell r="AI248">
            <v>14</v>
          </cell>
          <cell r="AJ248" t="str">
            <v>07/2022</v>
          </cell>
          <cell r="AL248">
            <v>2</v>
          </cell>
          <cell r="AM248">
            <v>73780</v>
          </cell>
          <cell r="AO248">
            <v>44773</v>
          </cell>
        </row>
        <row r="249">
          <cell r="D249" t="str">
            <v>A1464</v>
          </cell>
          <cell r="E249" t="str">
            <v>Tô Dương Thanh</v>
          </cell>
          <cell r="F249" t="str">
            <v>Công Nhân Qc Xưởng 2</v>
          </cell>
          <cell r="G249">
            <v>43892</v>
          </cell>
          <cell r="H249">
            <v>43923</v>
          </cell>
          <cell r="I249">
            <v>2.0904109589041098</v>
          </cell>
          <cell r="J249">
            <v>0.41808219178082195</v>
          </cell>
          <cell r="K249">
            <v>0</v>
          </cell>
          <cell r="M249">
            <v>12</v>
          </cell>
          <cell r="N249">
            <v>5</v>
          </cell>
          <cell r="O249">
            <v>3</v>
          </cell>
          <cell r="P249">
            <v>8</v>
          </cell>
          <cell r="Q249">
            <v>3</v>
          </cell>
          <cell r="R249">
            <v>4</v>
          </cell>
          <cell r="AC249">
            <v>7</v>
          </cell>
          <cell r="AD249">
            <v>0</v>
          </cell>
          <cell r="AE249">
            <v>0</v>
          </cell>
          <cell r="AF249">
            <v>1</v>
          </cell>
          <cell r="AG249">
            <v>1</v>
          </cell>
          <cell r="AI249">
            <v>1</v>
          </cell>
          <cell r="AJ249" t="str">
            <v>07/2022</v>
          </cell>
          <cell r="AL249">
            <v>7</v>
          </cell>
          <cell r="AM249">
            <v>73780</v>
          </cell>
          <cell r="AO249">
            <v>44773</v>
          </cell>
        </row>
        <row r="250">
          <cell r="D250" t="str">
            <v>A1467</v>
          </cell>
          <cell r="E250" t="str">
            <v>Ngô Thị Thanh Thảo</v>
          </cell>
          <cell r="F250" t="str">
            <v>Công Nhân Qa Line I-1</v>
          </cell>
          <cell r="G250">
            <v>43894</v>
          </cell>
          <cell r="H250">
            <v>43925</v>
          </cell>
          <cell r="I250">
            <v>2.0849315068493151</v>
          </cell>
          <cell r="J250">
            <v>0.41698630136986303</v>
          </cell>
          <cell r="K250">
            <v>0</v>
          </cell>
          <cell r="M250">
            <v>12</v>
          </cell>
          <cell r="N250">
            <v>8</v>
          </cell>
          <cell r="O250">
            <v>3</v>
          </cell>
          <cell r="P250">
            <v>11</v>
          </cell>
          <cell r="Q250">
            <v>0</v>
          </cell>
          <cell r="R250">
            <v>3</v>
          </cell>
          <cell r="AC250">
            <v>3</v>
          </cell>
          <cell r="AD250">
            <v>0</v>
          </cell>
          <cell r="AE250">
            <v>5</v>
          </cell>
          <cell r="AF250">
            <v>3</v>
          </cell>
          <cell r="AG250">
            <v>8</v>
          </cell>
          <cell r="AI250">
            <v>8</v>
          </cell>
          <cell r="AJ250" t="str">
            <v>07/2022</v>
          </cell>
          <cell r="AL250">
            <v>3</v>
          </cell>
          <cell r="AM250">
            <v>73780</v>
          </cell>
          <cell r="AO250">
            <v>44773</v>
          </cell>
        </row>
        <row r="251">
          <cell r="D251" t="str">
            <v>A1483</v>
          </cell>
          <cell r="E251" t="str">
            <v>Nguyễn Trọng Nghĩa</v>
          </cell>
          <cell r="F251" t="str">
            <v>Công Nhân Qc Xưởng 2</v>
          </cell>
          <cell r="G251">
            <v>43902</v>
          </cell>
          <cell r="H251">
            <v>43933</v>
          </cell>
          <cell r="I251">
            <v>2.0630136986301371</v>
          </cell>
          <cell r="J251">
            <v>0.4126027397260274</v>
          </cell>
          <cell r="K251">
            <v>0</v>
          </cell>
          <cell r="M251">
            <v>12</v>
          </cell>
          <cell r="N251">
            <v>0</v>
          </cell>
          <cell r="O251">
            <v>3</v>
          </cell>
          <cell r="P251">
            <v>3</v>
          </cell>
          <cell r="Q251">
            <v>1</v>
          </cell>
          <cell r="R251">
            <v>1</v>
          </cell>
          <cell r="AC251">
            <v>2</v>
          </cell>
          <cell r="AD251">
            <v>0</v>
          </cell>
          <cell r="AE251">
            <v>0</v>
          </cell>
          <cell r="AF251">
            <v>1</v>
          </cell>
          <cell r="AG251">
            <v>1</v>
          </cell>
          <cell r="AI251">
            <v>1</v>
          </cell>
          <cell r="AJ251" t="str">
            <v>07/2022</v>
          </cell>
          <cell r="AL251">
            <v>2</v>
          </cell>
          <cell r="AM251">
            <v>73780</v>
          </cell>
          <cell r="AO251">
            <v>44773</v>
          </cell>
        </row>
        <row r="252">
          <cell r="D252" t="str">
            <v>A1480</v>
          </cell>
          <cell r="E252" t="str">
            <v>Hoàng Trọng Vinh</v>
          </cell>
          <cell r="F252" t="str">
            <v>Nhân Viên Vận Hành Máy Cnc</v>
          </cell>
          <cell r="G252">
            <v>43902</v>
          </cell>
          <cell r="H252">
            <v>43933</v>
          </cell>
          <cell r="I252">
            <v>2.0630136986301371</v>
          </cell>
          <cell r="J252">
            <v>0.4126027397260274</v>
          </cell>
          <cell r="K252">
            <v>0</v>
          </cell>
          <cell r="L252">
            <v>2</v>
          </cell>
          <cell r="M252">
            <v>14</v>
          </cell>
          <cell r="N252">
            <v>6</v>
          </cell>
          <cell r="O252">
            <v>5</v>
          </cell>
          <cell r="P252">
            <v>11</v>
          </cell>
          <cell r="Q252">
            <v>1</v>
          </cell>
          <cell r="R252">
            <v>2.5</v>
          </cell>
          <cell r="AC252">
            <v>3.5</v>
          </cell>
          <cell r="AD252">
            <v>0</v>
          </cell>
          <cell r="AE252">
            <v>2.5</v>
          </cell>
          <cell r="AF252">
            <v>5</v>
          </cell>
          <cell r="AG252">
            <v>7.5</v>
          </cell>
          <cell r="AI252">
            <v>7.5</v>
          </cell>
          <cell r="AJ252" t="str">
            <v>07/2022</v>
          </cell>
          <cell r="AL252">
            <v>3.5</v>
          </cell>
          <cell r="AM252">
            <v>73780</v>
          </cell>
          <cell r="AO252">
            <v>44773</v>
          </cell>
        </row>
        <row r="253">
          <cell r="D253" t="str">
            <v>A1494</v>
          </cell>
          <cell r="E253" t="str">
            <v>Nguyễn Ái Hậu</v>
          </cell>
          <cell r="F253" t="str">
            <v>Nhân viên bảo trì sửa chữa khuôn</v>
          </cell>
          <cell r="G253">
            <v>43913</v>
          </cell>
          <cell r="H253">
            <v>43944</v>
          </cell>
          <cell r="I253">
            <v>2.032876712328767</v>
          </cell>
          <cell r="J253">
            <v>0.40657534246575339</v>
          </cell>
          <cell r="K253">
            <v>0</v>
          </cell>
          <cell r="L253">
            <v>2</v>
          </cell>
          <cell r="M253">
            <v>14</v>
          </cell>
          <cell r="N253">
            <v>2</v>
          </cell>
          <cell r="O253">
            <v>5</v>
          </cell>
          <cell r="P253">
            <v>7</v>
          </cell>
          <cell r="Q253">
            <v>0</v>
          </cell>
          <cell r="R253">
            <v>5</v>
          </cell>
          <cell r="AC253">
            <v>5</v>
          </cell>
          <cell r="AD253">
            <v>0</v>
          </cell>
          <cell r="AE253">
            <v>0</v>
          </cell>
          <cell r="AF253">
            <v>2</v>
          </cell>
          <cell r="AG253">
            <v>2</v>
          </cell>
          <cell r="AI253">
            <v>2</v>
          </cell>
          <cell r="AJ253" t="str">
            <v>07/2022</v>
          </cell>
          <cell r="AL253">
            <v>5</v>
          </cell>
          <cell r="AM253">
            <v>73780</v>
          </cell>
          <cell r="AO253">
            <v>44773</v>
          </cell>
        </row>
        <row r="254">
          <cell r="D254" t="str">
            <v>A1471</v>
          </cell>
          <cell r="E254" t="str">
            <v>Kim Thị Thanh Sơn</v>
          </cell>
          <cell r="F254" t="str">
            <v>Công Nhân Ép Nhựa</v>
          </cell>
          <cell r="G254">
            <v>43892</v>
          </cell>
          <cell r="H254">
            <v>43923</v>
          </cell>
          <cell r="I254">
            <v>2.0904109589041098</v>
          </cell>
          <cell r="J254">
            <v>0.41808219178082195</v>
          </cell>
          <cell r="K254">
            <v>0</v>
          </cell>
          <cell r="M254">
            <v>12</v>
          </cell>
          <cell r="N254">
            <v>2</v>
          </cell>
          <cell r="O254">
            <v>3</v>
          </cell>
          <cell r="P254">
            <v>5</v>
          </cell>
          <cell r="Q254">
            <v>2</v>
          </cell>
          <cell r="R254">
            <v>2</v>
          </cell>
          <cell r="AC254">
            <v>4</v>
          </cell>
          <cell r="AD254">
            <v>0</v>
          </cell>
          <cell r="AE254">
            <v>0</v>
          </cell>
          <cell r="AF254">
            <v>1</v>
          </cell>
          <cell r="AG254">
            <v>1</v>
          </cell>
          <cell r="AI254">
            <v>1</v>
          </cell>
          <cell r="AJ254" t="str">
            <v>07/2022</v>
          </cell>
          <cell r="AL254">
            <v>4</v>
          </cell>
          <cell r="AM254">
            <v>73780</v>
          </cell>
          <cell r="AO254">
            <v>44773</v>
          </cell>
        </row>
        <row r="255">
          <cell r="D255" t="str">
            <v>A1466</v>
          </cell>
          <cell r="E255" t="str">
            <v>Nguyễn Ngọc Dể</v>
          </cell>
          <cell r="F255" t="str">
            <v>Công Nhân Ép Nhựa</v>
          </cell>
          <cell r="G255">
            <v>43893</v>
          </cell>
          <cell r="H255">
            <v>43924</v>
          </cell>
          <cell r="I255">
            <v>2.0876712328767124</v>
          </cell>
          <cell r="J255">
            <v>0.41753424657534249</v>
          </cell>
          <cell r="K255">
            <v>0</v>
          </cell>
          <cell r="M255">
            <v>12</v>
          </cell>
          <cell r="N255">
            <v>0</v>
          </cell>
          <cell r="O255">
            <v>3</v>
          </cell>
          <cell r="P255">
            <v>3</v>
          </cell>
          <cell r="Q255">
            <v>1</v>
          </cell>
          <cell r="R255">
            <v>1</v>
          </cell>
          <cell r="AC255">
            <v>2</v>
          </cell>
          <cell r="AD255">
            <v>0</v>
          </cell>
          <cell r="AE255">
            <v>0</v>
          </cell>
          <cell r="AF255">
            <v>1</v>
          </cell>
          <cell r="AG255">
            <v>1</v>
          </cell>
          <cell r="AI255">
            <v>1</v>
          </cell>
          <cell r="AJ255" t="str">
            <v>07/2022</v>
          </cell>
          <cell r="AL255">
            <v>2</v>
          </cell>
          <cell r="AM255">
            <v>73780</v>
          </cell>
          <cell r="AO255">
            <v>44773</v>
          </cell>
        </row>
        <row r="256">
          <cell r="D256" t="str">
            <v>A1481</v>
          </cell>
          <cell r="E256" t="str">
            <v>Nguyễn Thị Thanh Hương</v>
          </cell>
          <cell r="F256" t="str">
            <v>Công Nhân Ép Nhựa</v>
          </cell>
          <cell r="G256">
            <v>43899</v>
          </cell>
          <cell r="H256">
            <v>43930</v>
          </cell>
          <cell r="I256">
            <v>2.0712328767123287</v>
          </cell>
          <cell r="J256">
            <v>0.41424657534246573</v>
          </cell>
          <cell r="K256">
            <v>0</v>
          </cell>
          <cell r="M256">
            <v>12</v>
          </cell>
          <cell r="N256">
            <v>1</v>
          </cell>
          <cell r="O256">
            <v>3</v>
          </cell>
          <cell r="P256">
            <v>4</v>
          </cell>
          <cell r="Q256">
            <v>2</v>
          </cell>
          <cell r="R256">
            <v>1</v>
          </cell>
          <cell r="AC256">
            <v>3</v>
          </cell>
          <cell r="AD256">
            <v>0</v>
          </cell>
          <cell r="AE256">
            <v>0</v>
          </cell>
          <cell r="AF256">
            <v>1</v>
          </cell>
          <cell r="AG256">
            <v>1</v>
          </cell>
          <cell r="AI256">
            <v>1</v>
          </cell>
          <cell r="AJ256" t="str">
            <v>07/2022</v>
          </cell>
          <cell r="AL256">
            <v>3</v>
          </cell>
          <cell r="AM256">
            <v>73780</v>
          </cell>
          <cell r="AO256">
            <v>44773</v>
          </cell>
        </row>
        <row r="257">
          <cell r="D257" t="str">
            <v>A1482</v>
          </cell>
          <cell r="E257" t="str">
            <v>Nguyễn Thị Tuyền</v>
          </cell>
          <cell r="F257" t="str">
            <v>Công Nhân Ép Nhựa</v>
          </cell>
          <cell r="G257">
            <v>43899</v>
          </cell>
          <cell r="H257">
            <v>43930</v>
          </cell>
          <cell r="I257">
            <v>2.0712328767123287</v>
          </cell>
          <cell r="J257">
            <v>0.41424657534246573</v>
          </cell>
          <cell r="K257">
            <v>0</v>
          </cell>
          <cell r="M257">
            <v>12</v>
          </cell>
          <cell r="N257">
            <v>2</v>
          </cell>
          <cell r="O257">
            <v>3</v>
          </cell>
          <cell r="P257">
            <v>5</v>
          </cell>
          <cell r="Q257">
            <v>2</v>
          </cell>
          <cell r="R257">
            <v>2</v>
          </cell>
          <cell r="AC257">
            <v>4</v>
          </cell>
          <cell r="AD257">
            <v>0</v>
          </cell>
          <cell r="AE257">
            <v>0</v>
          </cell>
          <cell r="AF257">
            <v>1</v>
          </cell>
          <cell r="AG257">
            <v>1</v>
          </cell>
          <cell r="AI257">
            <v>1</v>
          </cell>
          <cell r="AJ257" t="str">
            <v>07/2022</v>
          </cell>
          <cell r="AL257">
            <v>4</v>
          </cell>
          <cell r="AM257">
            <v>73780</v>
          </cell>
          <cell r="AO257">
            <v>44773</v>
          </cell>
        </row>
        <row r="258">
          <cell r="D258" t="str">
            <v>A1488</v>
          </cell>
          <cell r="E258" t="str">
            <v>Lê Thị Minh Thư</v>
          </cell>
          <cell r="F258" t="str">
            <v>Công Nhân Ép Nhựa</v>
          </cell>
          <cell r="G258">
            <v>43901</v>
          </cell>
          <cell r="H258">
            <v>43932</v>
          </cell>
          <cell r="I258">
            <v>2.0657534246575344</v>
          </cell>
          <cell r="J258">
            <v>0.41315068493150686</v>
          </cell>
          <cell r="K258">
            <v>0</v>
          </cell>
          <cell r="M258">
            <v>12</v>
          </cell>
          <cell r="N258">
            <v>2</v>
          </cell>
          <cell r="O258">
            <v>3</v>
          </cell>
          <cell r="P258">
            <v>5</v>
          </cell>
          <cell r="Q258">
            <v>1</v>
          </cell>
          <cell r="R258">
            <v>3</v>
          </cell>
          <cell r="AC258">
            <v>4</v>
          </cell>
          <cell r="AD258">
            <v>0</v>
          </cell>
          <cell r="AE258">
            <v>0</v>
          </cell>
          <cell r="AF258">
            <v>1</v>
          </cell>
          <cell r="AG258">
            <v>1</v>
          </cell>
          <cell r="AI258">
            <v>1</v>
          </cell>
          <cell r="AJ258" t="str">
            <v>07/2022</v>
          </cell>
          <cell r="AL258">
            <v>4</v>
          </cell>
          <cell r="AM258">
            <v>73780</v>
          </cell>
          <cell r="AO258">
            <v>44773</v>
          </cell>
        </row>
        <row r="259">
          <cell r="D259" t="str">
            <v>A1486</v>
          </cell>
          <cell r="E259" t="str">
            <v>Nguyễn Cán</v>
          </cell>
          <cell r="F259" t="str">
            <v>Công Nhân Gá – Bẻ Râu</v>
          </cell>
          <cell r="G259">
            <v>43901</v>
          </cell>
          <cell r="H259">
            <v>43932</v>
          </cell>
          <cell r="I259">
            <v>2.0657534246575344</v>
          </cell>
          <cell r="J259">
            <v>0.41315068493150686</v>
          </cell>
          <cell r="K259">
            <v>0</v>
          </cell>
          <cell r="L259">
            <v>2</v>
          </cell>
          <cell r="M259">
            <v>14</v>
          </cell>
          <cell r="N259">
            <v>5</v>
          </cell>
          <cell r="O259">
            <v>5</v>
          </cell>
          <cell r="P259">
            <v>10</v>
          </cell>
          <cell r="Q259">
            <v>3</v>
          </cell>
          <cell r="R259">
            <v>6</v>
          </cell>
          <cell r="AC259">
            <v>9</v>
          </cell>
          <cell r="AD259">
            <v>0</v>
          </cell>
          <cell r="AE259">
            <v>0</v>
          </cell>
          <cell r="AF259">
            <v>1</v>
          </cell>
          <cell r="AG259">
            <v>1</v>
          </cell>
          <cell r="AI259">
            <v>1</v>
          </cell>
          <cell r="AJ259" t="str">
            <v>07/2022</v>
          </cell>
          <cell r="AL259">
            <v>9</v>
          </cell>
          <cell r="AM259">
            <v>73780</v>
          </cell>
          <cell r="AO259">
            <v>44773</v>
          </cell>
        </row>
        <row r="260">
          <cell r="D260" t="str">
            <v>A1492</v>
          </cell>
          <cell r="E260" t="str">
            <v>Nguyễn An Phú</v>
          </cell>
          <cell r="F260" t="str">
            <v>Công Nhân Gá – Bẻ Râu</v>
          </cell>
          <cell r="G260">
            <v>43908</v>
          </cell>
          <cell r="H260">
            <v>43939</v>
          </cell>
          <cell r="I260">
            <v>2.0465753424657533</v>
          </cell>
          <cell r="J260">
            <v>0.40931506849315069</v>
          </cell>
          <cell r="K260">
            <v>0</v>
          </cell>
          <cell r="L260">
            <v>2</v>
          </cell>
          <cell r="M260">
            <v>14</v>
          </cell>
          <cell r="N260">
            <v>8</v>
          </cell>
          <cell r="O260">
            <v>5</v>
          </cell>
          <cell r="P260">
            <v>13</v>
          </cell>
          <cell r="Q260">
            <v>0</v>
          </cell>
          <cell r="R260">
            <v>4</v>
          </cell>
          <cell r="AC260">
            <v>4</v>
          </cell>
          <cell r="AD260">
            <v>0</v>
          </cell>
          <cell r="AE260">
            <v>4</v>
          </cell>
          <cell r="AF260">
            <v>5</v>
          </cell>
          <cell r="AG260">
            <v>9</v>
          </cell>
          <cell r="AI260">
            <v>9</v>
          </cell>
          <cell r="AJ260" t="str">
            <v>07/2022</v>
          </cell>
          <cell r="AL260">
            <v>4</v>
          </cell>
          <cell r="AM260">
            <v>73780</v>
          </cell>
          <cell r="AO260">
            <v>44773</v>
          </cell>
        </row>
        <row r="261">
          <cell r="D261" t="str">
            <v>A1501</v>
          </cell>
          <cell r="E261" t="str">
            <v>Võ Duy Tân</v>
          </cell>
          <cell r="F261" t="str">
            <v>Công Nhân Gá – Lên Khung</v>
          </cell>
          <cell r="G261">
            <v>43915</v>
          </cell>
          <cell r="H261">
            <v>43946</v>
          </cell>
          <cell r="I261">
            <v>2.0273972602739727</v>
          </cell>
          <cell r="J261">
            <v>0.40547945205479452</v>
          </cell>
          <cell r="K261">
            <v>0</v>
          </cell>
          <cell r="L261">
            <v>2</v>
          </cell>
          <cell r="M261">
            <v>14</v>
          </cell>
          <cell r="N261">
            <v>4</v>
          </cell>
          <cell r="O261">
            <v>5</v>
          </cell>
          <cell r="P261">
            <v>9</v>
          </cell>
          <cell r="Q261">
            <v>2</v>
          </cell>
          <cell r="R261">
            <v>1</v>
          </cell>
          <cell r="AC261">
            <v>3</v>
          </cell>
          <cell r="AD261">
            <v>0</v>
          </cell>
          <cell r="AE261">
            <v>1</v>
          </cell>
          <cell r="AF261">
            <v>5</v>
          </cell>
          <cell r="AG261">
            <v>6</v>
          </cell>
          <cell r="AI261">
            <v>6</v>
          </cell>
          <cell r="AJ261" t="str">
            <v>07/2022</v>
          </cell>
          <cell r="AL261">
            <v>3</v>
          </cell>
          <cell r="AM261">
            <v>73780</v>
          </cell>
          <cell r="AO261">
            <v>44773</v>
          </cell>
        </row>
        <row r="262">
          <cell r="D262" t="str">
            <v>A1514</v>
          </cell>
          <cell r="E262" t="str">
            <v>Trương Thị Ngọc Trang</v>
          </cell>
          <cell r="F262" t="str">
            <v>Kế toán kho</v>
          </cell>
          <cell r="G262">
            <v>43941</v>
          </cell>
          <cell r="H262">
            <v>44002</v>
          </cell>
          <cell r="I262">
            <v>1.9561643835616438</v>
          </cell>
          <cell r="J262">
            <v>0.39123287671232876</v>
          </cell>
          <cell r="K262">
            <v>0</v>
          </cell>
          <cell r="M262">
            <v>12</v>
          </cell>
          <cell r="N262">
            <v>7.5</v>
          </cell>
          <cell r="O262">
            <v>2</v>
          </cell>
          <cell r="P262">
            <v>9.5</v>
          </cell>
          <cell r="Q262">
            <v>0</v>
          </cell>
          <cell r="R262">
            <v>0</v>
          </cell>
          <cell r="AC262">
            <v>0</v>
          </cell>
          <cell r="AD262">
            <v>0</v>
          </cell>
          <cell r="AE262">
            <v>7.5</v>
          </cell>
          <cell r="AF262">
            <v>2</v>
          </cell>
          <cell r="AG262">
            <v>9.5</v>
          </cell>
          <cell r="AI262">
            <v>9.5</v>
          </cell>
          <cell r="AJ262" t="str">
            <v>07/2022</v>
          </cell>
          <cell r="AL262">
            <v>0</v>
          </cell>
          <cell r="AM262">
            <v>44562</v>
          </cell>
          <cell r="AO262">
            <v>44773</v>
          </cell>
        </row>
        <row r="263">
          <cell r="D263" t="str">
            <v>A1511</v>
          </cell>
          <cell r="E263" t="str">
            <v>Lê Duy Tuấn</v>
          </cell>
          <cell r="F263" t="str">
            <v>Thủ kho</v>
          </cell>
          <cell r="G263">
            <v>43922</v>
          </cell>
          <cell r="H263">
            <v>43952</v>
          </cell>
          <cell r="I263">
            <v>2.0082191780821916</v>
          </cell>
          <cell r="J263">
            <v>0.40164383561643835</v>
          </cell>
          <cell r="K263">
            <v>0</v>
          </cell>
          <cell r="M263">
            <v>12</v>
          </cell>
          <cell r="N263">
            <v>0</v>
          </cell>
          <cell r="O263">
            <v>3</v>
          </cell>
          <cell r="P263">
            <v>3</v>
          </cell>
          <cell r="Q263">
            <v>1</v>
          </cell>
          <cell r="R263">
            <v>1</v>
          </cell>
          <cell r="AC263">
            <v>2</v>
          </cell>
          <cell r="AD263">
            <v>0</v>
          </cell>
          <cell r="AE263">
            <v>0</v>
          </cell>
          <cell r="AF263">
            <v>1</v>
          </cell>
          <cell r="AG263">
            <v>1</v>
          </cell>
          <cell r="AI263">
            <v>1</v>
          </cell>
          <cell r="AJ263" t="str">
            <v>07/2022</v>
          </cell>
          <cell r="AL263">
            <v>2</v>
          </cell>
          <cell r="AM263">
            <v>73780</v>
          </cell>
          <cell r="AO263">
            <v>44773</v>
          </cell>
        </row>
        <row r="264">
          <cell r="D264" t="str">
            <v>A1510</v>
          </cell>
          <cell r="E264" t="str">
            <v>Nguyễn Văn Hòa</v>
          </cell>
          <cell r="F264" t="str">
            <v>Công Nhân Gá – Lên Khung</v>
          </cell>
          <cell r="G264">
            <v>43922</v>
          </cell>
          <cell r="H264">
            <v>43952</v>
          </cell>
          <cell r="I264">
            <v>2.0082191780821916</v>
          </cell>
          <cell r="J264">
            <v>0.40164383561643835</v>
          </cell>
          <cell r="K264">
            <v>0</v>
          </cell>
          <cell r="L264">
            <v>2</v>
          </cell>
          <cell r="M264">
            <v>14</v>
          </cell>
          <cell r="N264">
            <v>3</v>
          </cell>
          <cell r="O264">
            <v>5</v>
          </cell>
          <cell r="P264">
            <v>8</v>
          </cell>
          <cell r="Q264">
            <v>1</v>
          </cell>
          <cell r="R264">
            <v>1</v>
          </cell>
          <cell r="AC264">
            <v>2</v>
          </cell>
          <cell r="AD264">
            <v>0</v>
          </cell>
          <cell r="AE264">
            <v>1</v>
          </cell>
          <cell r="AF264">
            <v>5</v>
          </cell>
          <cell r="AG264">
            <v>6</v>
          </cell>
          <cell r="AI264">
            <v>6</v>
          </cell>
          <cell r="AJ264" t="str">
            <v>07/2022</v>
          </cell>
          <cell r="AL264">
            <v>2</v>
          </cell>
          <cell r="AM264">
            <v>73780</v>
          </cell>
          <cell r="AO264">
            <v>44773</v>
          </cell>
        </row>
        <row r="265">
          <cell r="D265" t="str">
            <v>A1517</v>
          </cell>
          <cell r="E265" t="str">
            <v>Nguyễn Thị Tuyết Hồng</v>
          </cell>
          <cell r="F265" t="str">
            <v>Kế toán kho</v>
          </cell>
          <cell r="G265">
            <v>43965</v>
          </cell>
          <cell r="H265">
            <v>44026</v>
          </cell>
          <cell r="I265">
            <v>1.8904109589041096</v>
          </cell>
          <cell r="J265">
            <v>0.37808219178082192</v>
          </cell>
          <cell r="K265">
            <v>0</v>
          </cell>
          <cell r="M265">
            <v>12</v>
          </cell>
          <cell r="N265">
            <v>15.5</v>
          </cell>
          <cell r="O265">
            <v>3</v>
          </cell>
          <cell r="P265">
            <v>18.5</v>
          </cell>
          <cell r="Q265">
            <v>1</v>
          </cell>
          <cell r="R265">
            <v>1</v>
          </cell>
          <cell r="AC265">
            <v>2</v>
          </cell>
          <cell r="AD265">
            <v>0</v>
          </cell>
          <cell r="AE265">
            <v>13.5</v>
          </cell>
          <cell r="AF265">
            <v>3</v>
          </cell>
          <cell r="AG265">
            <v>16.5</v>
          </cell>
          <cell r="AI265">
            <v>16.5</v>
          </cell>
          <cell r="AJ265" t="str">
            <v>07/2022</v>
          </cell>
          <cell r="AL265">
            <v>2</v>
          </cell>
          <cell r="AM265">
            <v>73780</v>
          </cell>
          <cell r="AO265">
            <v>44773</v>
          </cell>
        </row>
        <row r="266">
          <cell r="D266" t="str">
            <v>A1519</v>
          </cell>
          <cell r="E266" t="str">
            <v>Nguyễn Tấn Lộc</v>
          </cell>
          <cell r="F266" t="str">
            <v>Nhân Viên Vận Hành Máy Cnc</v>
          </cell>
          <cell r="G266">
            <v>43977</v>
          </cell>
          <cell r="H266">
            <v>44008</v>
          </cell>
          <cell r="I266">
            <v>1.8575342465753424</v>
          </cell>
          <cell r="J266">
            <v>0.3715068493150685</v>
          </cell>
          <cell r="K266">
            <v>0</v>
          </cell>
          <cell r="L266">
            <v>2</v>
          </cell>
          <cell r="M266">
            <v>14</v>
          </cell>
          <cell r="N266">
            <v>2</v>
          </cell>
          <cell r="O266">
            <v>5</v>
          </cell>
          <cell r="P266">
            <v>7</v>
          </cell>
          <cell r="Q266">
            <v>1</v>
          </cell>
          <cell r="R266">
            <v>2</v>
          </cell>
          <cell r="AC266">
            <v>3</v>
          </cell>
          <cell r="AD266">
            <v>0</v>
          </cell>
          <cell r="AE266">
            <v>0</v>
          </cell>
          <cell r="AF266">
            <v>4</v>
          </cell>
          <cell r="AG266">
            <v>4</v>
          </cell>
          <cell r="AI266">
            <v>4</v>
          </cell>
          <cell r="AJ266" t="str">
            <v>07/2022</v>
          </cell>
          <cell r="AL266">
            <v>3</v>
          </cell>
          <cell r="AM266">
            <v>73780</v>
          </cell>
          <cell r="AO266">
            <v>44773</v>
          </cell>
        </row>
        <row r="267">
          <cell r="D267" t="str">
            <v>A1518</v>
          </cell>
          <cell r="E267" t="str">
            <v>Phùng Văn Thảo</v>
          </cell>
          <cell r="F267" t="str">
            <v>Kỹ thuật Ép nhựa</v>
          </cell>
          <cell r="G267">
            <v>43969</v>
          </cell>
          <cell r="H267">
            <v>44000</v>
          </cell>
          <cell r="I267">
            <v>1.8794520547945206</v>
          </cell>
          <cell r="J267">
            <v>0.37589041095890413</v>
          </cell>
          <cell r="K267">
            <v>0</v>
          </cell>
          <cell r="L267">
            <v>2</v>
          </cell>
          <cell r="M267">
            <v>14</v>
          </cell>
          <cell r="N267">
            <v>10</v>
          </cell>
          <cell r="O267">
            <v>5</v>
          </cell>
          <cell r="P267">
            <v>15</v>
          </cell>
          <cell r="Q267">
            <v>2</v>
          </cell>
          <cell r="R267">
            <v>12</v>
          </cell>
          <cell r="AC267">
            <v>14</v>
          </cell>
          <cell r="AD267">
            <v>0</v>
          </cell>
          <cell r="AE267">
            <v>0</v>
          </cell>
          <cell r="AF267">
            <v>1</v>
          </cell>
          <cell r="AG267">
            <v>1</v>
          </cell>
          <cell r="AI267">
            <v>1</v>
          </cell>
          <cell r="AJ267" t="str">
            <v>07/2022</v>
          </cell>
          <cell r="AL267">
            <v>14</v>
          </cell>
          <cell r="AM267">
            <v>73780</v>
          </cell>
          <cell r="AO267">
            <v>44773</v>
          </cell>
        </row>
        <row r="268">
          <cell r="D268" t="str">
            <v>A1515</v>
          </cell>
          <cell r="E268" t="str">
            <v>Nguyễn Thái Nguyên</v>
          </cell>
          <cell r="F268" t="str">
            <v>Trưởng Ca Xi Mạ</v>
          </cell>
          <cell r="G268">
            <v>43955</v>
          </cell>
          <cell r="H268">
            <v>44016</v>
          </cell>
          <cell r="I268">
            <v>1.9178082191780821</v>
          </cell>
          <cell r="J268">
            <v>0.38356164383561642</v>
          </cell>
          <cell r="K268">
            <v>0</v>
          </cell>
          <cell r="M268">
            <v>12</v>
          </cell>
          <cell r="N268">
            <v>1</v>
          </cell>
          <cell r="O268">
            <v>3</v>
          </cell>
          <cell r="P268">
            <v>4</v>
          </cell>
          <cell r="Q268">
            <v>1</v>
          </cell>
          <cell r="R268">
            <v>1</v>
          </cell>
          <cell r="AC268">
            <v>2</v>
          </cell>
          <cell r="AD268">
            <v>0</v>
          </cell>
          <cell r="AE268">
            <v>0</v>
          </cell>
          <cell r="AF268">
            <v>2</v>
          </cell>
          <cell r="AG268">
            <v>2</v>
          </cell>
          <cell r="AI268">
            <v>2</v>
          </cell>
          <cell r="AJ268" t="str">
            <v>07/2022</v>
          </cell>
          <cell r="AL268">
            <v>2</v>
          </cell>
          <cell r="AM268">
            <v>73780</v>
          </cell>
          <cell r="AO268">
            <v>44773</v>
          </cell>
        </row>
        <row r="269">
          <cell r="D269" t="str">
            <v>A1560</v>
          </cell>
          <cell r="E269" t="str">
            <v>Lê Tấn Tâm</v>
          </cell>
          <cell r="F269" t="str">
            <v>Công Nhân Xử Lý Nước</v>
          </cell>
          <cell r="G269">
            <v>43993</v>
          </cell>
          <cell r="H269">
            <v>44023</v>
          </cell>
          <cell r="I269">
            <v>1.8136986301369864</v>
          </cell>
          <cell r="J269">
            <v>0.36273972602739729</v>
          </cell>
          <cell r="K269">
            <v>0</v>
          </cell>
          <cell r="L269">
            <v>2</v>
          </cell>
          <cell r="M269">
            <v>14</v>
          </cell>
          <cell r="N269">
            <v>16</v>
          </cell>
          <cell r="O269">
            <v>5</v>
          </cell>
          <cell r="P269">
            <v>21</v>
          </cell>
          <cell r="Q269">
            <v>0</v>
          </cell>
          <cell r="R269">
            <v>1</v>
          </cell>
          <cell r="AC269">
            <v>1</v>
          </cell>
          <cell r="AD269">
            <v>0</v>
          </cell>
          <cell r="AE269">
            <v>15</v>
          </cell>
          <cell r="AF269">
            <v>5</v>
          </cell>
          <cell r="AG269">
            <v>20</v>
          </cell>
          <cell r="AI269">
            <v>20</v>
          </cell>
          <cell r="AJ269" t="str">
            <v>07/2022</v>
          </cell>
          <cell r="AL269">
            <v>1</v>
          </cell>
          <cell r="AM269">
            <v>73780</v>
          </cell>
          <cell r="AO269">
            <v>44773</v>
          </cell>
        </row>
        <row r="270">
          <cell r="D270" t="str">
            <v>A1532</v>
          </cell>
          <cell r="E270" t="str">
            <v>Trần Hoàng Sinh</v>
          </cell>
          <cell r="F270" t="str">
            <v>Phụ Kho</v>
          </cell>
          <cell r="G270">
            <v>43983</v>
          </cell>
          <cell r="H270">
            <v>44013</v>
          </cell>
          <cell r="I270">
            <v>1.8410958904109589</v>
          </cell>
          <cell r="J270">
            <v>0.36821917808219179</v>
          </cell>
          <cell r="K270">
            <v>0</v>
          </cell>
          <cell r="M270">
            <v>12</v>
          </cell>
          <cell r="N270">
            <v>7.5</v>
          </cell>
          <cell r="O270">
            <v>3</v>
          </cell>
          <cell r="P270">
            <v>10.5</v>
          </cell>
          <cell r="Q270">
            <v>8</v>
          </cell>
          <cell r="R270">
            <v>1</v>
          </cell>
          <cell r="AC270">
            <v>9</v>
          </cell>
          <cell r="AD270">
            <v>0</v>
          </cell>
          <cell r="AE270">
            <v>0</v>
          </cell>
          <cell r="AF270">
            <v>1.5</v>
          </cell>
          <cell r="AG270">
            <v>1.5</v>
          </cell>
          <cell r="AI270">
            <v>1.5</v>
          </cell>
          <cell r="AJ270" t="str">
            <v>07/2022</v>
          </cell>
          <cell r="AL270">
            <v>9</v>
          </cell>
          <cell r="AM270">
            <v>73780</v>
          </cell>
          <cell r="AO270">
            <v>44773</v>
          </cell>
        </row>
        <row r="271">
          <cell r="D271" t="str">
            <v>A1522</v>
          </cell>
          <cell r="E271" t="str">
            <v>Nguyễn Ngọc Danh</v>
          </cell>
          <cell r="F271" t="str">
            <v>Nhân Viên Bảo Trì</v>
          </cell>
          <cell r="G271">
            <v>43983</v>
          </cell>
          <cell r="H271">
            <v>44044</v>
          </cell>
          <cell r="I271">
            <v>1.8410958904109589</v>
          </cell>
          <cell r="J271">
            <v>0.36821917808219179</v>
          </cell>
          <cell r="K271">
            <v>0</v>
          </cell>
          <cell r="M271">
            <v>12</v>
          </cell>
          <cell r="N271">
            <v>11</v>
          </cell>
          <cell r="O271">
            <v>3</v>
          </cell>
          <cell r="P271">
            <v>14</v>
          </cell>
          <cell r="Q271">
            <v>0</v>
          </cell>
          <cell r="R271">
            <v>1</v>
          </cell>
          <cell r="AC271">
            <v>1</v>
          </cell>
          <cell r="AD271">
            <v>0</v>
          </cell>
          <cell r="AE271">
            <v>10</v>
          </cell>
          <cell r="AF271">
            <v>3</v>
          </cell>
          <cell r="AG271">
            <v>13</v>
          </cell>
          <cell r="AI271">
            <v>13</v>
          </cell>
          <cell r="AJ271" t="str">
            <v>07/2022</v>
          </cell>
          <cell r="AL271">
            <v>1</v>
          </cell>
          <cell r="AM271">
            <v>73780</v>
          </cell>
          <cell r="AO271">
            <v>44773</v>
          </cell>
        </row>
        <row r="272">
          <cell r="D272" t="str">
            <v>A1558</v>
          </cell>
          <cell r="E272" t="str">
            <v>Bùi Thị Cẩm Nhung</v>
          </cell>
          <cell r="F272" t="str">
            <v>Công Nhân Qa Line I-1</v>
          </cell>
          <cell r="G272">
            <v>43997</v>
          </cell>
          <cell r="H272">
            <v>44027</v>
          </cell>
          <cell r="I272">
            <v>1.8027397260273972</v>
          </cell>
          <cell r="J272">
            <v>0.36054794520547945</v>
          </cell>
          <cell r="K272">
            <v>0</v>
          </cell>
          <cell r="M272">
            <v>12</v>
          </cell>
          <cell r="N272">
            <v>0.5</v>
          </cell>
          <cell r="O272">
            <v>3</v>
          </cell>
          <cell r="P272">
            <v>3.5</v>
          </cell>
          <cell r="Q272">
            <v>1</v>
          </cell>
          <cell r="R272">
            <v>0</v>
          </cell>
          <cell r="AC272">
            <v>1</v>
          </cell>
          <cell r="AD272">
            <v>0</v>
          </cell>
          <cell r="AE272">
            <v>0</v>
          </cell>
          <cell r="AF272">
            <v>2.5</v>
          </cell>
          <cell r="AG272">
            <v>2.5</v>
          </cell>
          <cell r="AI272">
            <v>2.5</v>
          </cell>
          <cell r="AJ272" t="str">
            <v>07/2022</v>
          </cell>
          <cell r="AL272">
            <v>1</v>
          </cell>
          <cell r="AM272">
            <v>73780</v>
          </cell>
          <cell r="AO272">
            <v>44773</v>
          </cell>
        </row>
        <row r="273">
          <cell r="D273" t="str">
            <v>A1573</v>
          </cell>
          <cell r="E273" t="str">
            <v>Lê Xuân Bằng</v>
          </cell>
          <cell r="F273" t="str">
            <v>Công Nhân Qa Line I-1</v>
          </cell>
          <cell r="G273">
            <v>44001</v>
          </cell>
          <cell r="H273">
            <v>44031</v>
          </cell>
          <cell r="I273">
            <v>1.7917808219178082</v>
          </cell>
          <cell r="J273">
            <v>0.35835616438356166</v>
          </cell>
          <cell r="K273">
            <v>0</v>
          </cell>
          <cell r="M273">
            <v>12</v>
          </cell>
          <cell r="N273">
            <v>1</v>
          </cell>
          <cell r="O273">
            <v>3</v>
          </cell>
          <cell r="P273">
            <v>4</v>
          </cell>
          <cell r="Q273">
            <v>0</v>
          </cell>
          <cell r="R273">
            <v>2</v>
          </cell>
          <cell r="AC273">
            <v>2</v>
          </cell>
          <cell r="AD273">
            <v>0</v>
          </cell>
          <cell r="AE273">
            <v>0</v>
          </cell>
          <cell r="AF273">
            <v>2</v>
          </cell>
          <cell r="AG273">
            <v>2</v>
          </cell>
          <cell r="AI273">
            <v>2</v>
          </cell>
          <cell r="AJ273" t="str">
            <v>07/2022</v>
          </cell>
          <cell r="AL273">
            <v>2</v>
          </cell>
          <cell r="AM273">
            <v>73780</v>
          </cell>
          <cell r="AO273">
            <v>44773</v>
          </cell>
        </row>
        <row r="274">
          <cell r="D274" t="str">
            <v>A1520</v>
          </cell>
          <cell r="E274" t="str">
            <v>Võ Duy Ngọc</v>
          </cell>
          <cell r="F274" t="str">
            <v>Nhân Viên Công Nghệ - Lập Trình Khuôn</v>
          </cell>
          <cell r="G274">
            <v>43983</v>
          </cell>
          <cell r="H274">
            <v>44044</v>
          </cell>
          <cell r="I274">
            <v>1.8410958904109589</v>
          </cell>
          <cell r="J274">
            <v>0.36821917808219179</v>
          </cell>
          <cell r="K274">
            <v>0</v>
          </cell>
          <cell r="M274">
            <v>12</v>
          </cell>
          <cell r="N274">
            <v>13</v>
          </cell>
          <cell r="O274">
            <v>2</v>
          </cell>
          <cell r="P274">
            <v>15</v>
          </cell>
          <cell r="Q274">
            <v>1.5</v>
          </cell>
          <cell r="R274">
            <v>4</v>
          </cell>
          <cell r="AC274">
            <v>5.5</v>
          </cell>
          <cell r="AD274">
            <v>0</v>
          </cell>
          <cell r="AE274">
            <v>7.5</v>
          </cell>
          <cell r="AF274">
            <v>2</v>
          </cell>
          <cell r="AG274">
            <v>9.5</v>
          </cell>
          <cell r="AI274">
            <v>9.5</v>
          </cell>
          <cell r="AJ274" t="str">
            <v>07/2022</v>
          </cell>
          <cell r="AL274">
            <v>5.5</v>
          </cell>
          <cell r="AM274">
            <v>44627</v>
          </cell>
          <cell r="AO274">
            <v>44773</v>
          </cell>
        </row>
        <row r="275">
          <cell r="D275" t="str">
            <v>A1574</v>
          </cell>
          <cell r="E275" t="str">
            <v>Lâm Trung Trí</v>
          </cell>
          <cell r="F275" t="str">
            <v>Nhân Viên Vận Hành Máy Cnc</v>
          </cell>
          <cell r="G275">
            <v>44004</v>
          </cell>
          <cell r="H275">
            <v>44034</v>
          </cell>
          <cell r="I275">
            <v>1.7835616438356163</v>
          </cell>
          <cell r="J275">
            <v>0.35671232876712328</v>
          </cell>
          <cell r="K275">
            <v>0</v>
          </cell>
          <cell r="L275">
            <v>2</v>
          </cell>
          <cell r="M275">
            <v>14</v>
          </cell>
          <cell r="N275">
            <v>12</v>
          </cell>
          <cell r="O275">
            <v>5</v>
          </cell>
          <cell r="P275">
            <v>17</v>
          </cell>
          <cell r="Q275">
            <v>0</v>
          </cell>
          <cell r="R275">
            <v>2</v>
          </cell>
          <cell r="AC275">
            <v>2</v>
          </cell>
          <cell r="AD275">
            <v>0</v>
          </cell>
          <cell r="AE275">
            <v>10</v>
          </cell>
          <cell r="AF275">
            <v>5</v>
          </cell>
          <cell r="AG275">
            <v>15</v>
          </cell>
          <cell r="AI275">
            <v>15</v>
          </cell>
          <cell r="AJ275" t="str">
            <v>07/2022</v>
          </cell>
          <cell r="AL275">
            <v>2</v>
          </cell>
          <cell r="AM275">
            <v>73780</v>
          </cell>
          <cell r="AO275">
            <v>44773</v>
          </cell>
        </row>
        <row r="276">
          <cell r="D276" t="str">
            <v>A1528</v>
          </cell>
          <cell r="E276" t="str">
            <v>Nguyễn Thiện Chí</v>
          </cell>
          <cell r="F276" t="str">
            <v>Công Nhân Ép Nhựa</v>
          </cell>
          <cell r="G276">
            <v>43983</v>
          </cell>
          <cell r="H276">
            <v>44013</v>
          </cell>
          <cell r="I276">
            <v>1.8410958904109589</v>
          </cell>
          <cell r="J276">
            <v>0.36821917808219179</v>
          </cell>
          <cell r="K276">
            <v>0</v>
          </cell>
          <cell r="M276">
            <v>12</v>
          </cell>
          <cell r="N276">
            <v>2</v>
          </cell>
          <cell r="O276">
            <v>3</v>
          </cell>
          <cell r="P276">
            <v>5</v>
          </cell>
          <cell r="Q276">
            <v>1</v>
          </cell>
          <cell r="R276">
            <v>1</v>
          </cell>
          <cell r="AC276">
            <v>2</v>
          </cell>
          <cell r="AD276">
            <v>0</v>
          </cell>
          <cell r="AE276">
            <v>0</v>
          </cell>
          <cell r="AF276">
            <v>3</v>
          </cell>
          <cell r="AG276">
            <v>3</v>
          </cell>
          <cell r="AI276">
            <v>3</v>
          </cell>
          <cell r="AJ276" t="str">
            <v>07/2022</v>
          </cell>
          <cell r="AL276">
            <v>2</v>
          </cell>
          <cell r="AM276">
            <v>73780</v>
          </cell>
          <cell r="AO276">
            <v>44773</v>
          </cell>
        </row>
        <row r="277">
          <cell r="D277" t="str">
            <v>A1535</v>
          </cell>
          <cell r="E277" t="str">
            <v>Trần Thị Thu Loan</v>
          </cell>
          <cell r="F277" t="str">
            <v>Công Nhân Ép Nhựa</v>
          </cell>
          <cell r="G277">
            <v>43984</v>
          </cell>
          <cell r="H277">
            <v>44014</v>
          </cell>
          <cell r="I277">
            <v>1.8383561643835618</v>
          </cell>
          <cell r="J277">
            <v>0.36767123287671233</v>
          </cell>
          <cell r="K277">
            <v>0</v>
          </cell>
          <cell r="M277">
            <v>12</v>
          </cell>
          <cell r="N277">
            <v>5</v>
          </cell>
          <cell r="O277">
            <v>3</v>
          </cell>
          <cell r="P277">
            <v>8</v>
          </cell>
          <cell r="Q277">
            <v>3</v>
          </cell>
          <cell r="R277">
            <v>2</v>
          </cell>
          <cell r="AC277">
            <v>5</v>
          </cell>
          <cell r="AD277">
            <v>0</v>
          </cell>
          <cell r="AE277">
            <v>0</v>
          </cell>
          <cell r="AF277">
            <v>3</v>
          </cell>
          <cell r="AG277">
            <v>3</v>
          </cell>
          <cell r="AI277">
            <v>3</v>
          </cell>
          <cell r="AJ277" t="str">
            <v>07/2022</v>
          </cell>
          <cell r="AL277">
            <v>5</v>
          </cell>
          <cell r="AM277">
            <v>73780</v>
          </cell>
          <cell r="AO277">
            <v>44773</v>
          </cell>
        </row>
        <row r="278">
          <cell r="D278" t="str">
            <v>A1540</v>
          </cell>
          <cell r="E278" t="str">
            <v>Huỳnh Bé Hai</v>
          </cell>
          <cell r="F278" t="str">
            <v>Công Nhân Ép Nhựa</v>
          </cell>
          <cell r="G278">
            <v>43984</v>
          </cell>
          <cell r="H278">
            <v>44014</v>
          </cell>
          <cell r="I278">
            <v>1.8383561643835618</v>
          </cell>
          <cell r="J278">
            <v>0.36767123287671233</v>
          </cell>
          <cell r="K278">
            <v>0</v>
          </cell>
          <cell r="M278">
            <v>12</v>
          </cell>
          <cell r="N278">
            <v>3.5</v>
          </cell>
          <cell r="O278">
            <v>3</v>
          </cell>
          <cell r="P278">
            <v>6.5</v>
          </cell>
          <cell r="Q278">
            <v>2.5</v>
          </cell>
          <cell r="R278">
            <v>2</v>
          </cell>
          <cell r="AC278">
            <v>4.5</v>
          </cell>
          <cell r="AD278">
            <v>0</v>
          </cell>
          <cell r="AE278">
            <v>0</v>
          </cell>
          <cell r="AF278">
            <v>2</v>
          </cell>
          <cell r="AG278">
            <v>2</v>
          </cell>
          <cell r="AI278">
            <v>2</v>
          </cell>
          <cell r="AJ278" t="str">
            <v>07/2022</v>
          </cell>
          <cell r="AL278">
            <v>4.5</v>
          </cell>
          <cell r="AM278">
            <v>73780</v>
          </cell>
          <cell r="AO278">
            <v>44773</v>
          </cell>
        </row>
        <row r="279">
          <cell r="D279" t="str">
            <v>A1554</v>
          </cell>
          <cell r="E279" t="str">
            <v>Lê Minh Quyền</v>
          </cell>
          <cell r="F279" t="str">
            <v>Công Nhân Ép Nhựa</v>
          </cell>
          <cell r="G279">
            <v>43990</v>
          </cell>
          <cell r="H279">
            <v>44020</v>
          </cell>
          <cell r="I279">
            <v>1.821917808219178</v>
          </cell>
          <cell r="J279">
            <v>0.36438356164383562</v>
          </cell>
          <cell r="K279">
            <v>0</v>
          </cell>
          <cell r="M279">
            <v>12</v>
          </cell>
          <cell r="N279">
            <v>0</v>
          </cell>
          <cell r="O279">
            <v>3</v>
          </cell>
          <cell r="P279">
            <v>3</v>
          </cell>
          <cell r="Q279">
            <v>0</v>
          </cell>
          <cell r="R279">
            <v>2</v>
          </cell>
          <cell r="AC279">
            <v>2</v>
          </cell>
          <cell r="AD279">
            <v>0</v>
          </cell>
          <cell r="AE279">
            <v>0</v>
          </cell>
          <cell r="AF279">
            <v>1</v>
          </cell>
          <cell r="AG279">
            <v>1</v>
          </cell>
          <cell r="AI279">
            <v>1</v>
          </cell>
          <cell r="AJ279" t="str">
            <v>07/2022</v>
          </cell>
          <cell r="AL279">
            <v>2</v>
          </cell>
          <cell r="AM279">
            <v>73780</v>
          </cell>
          <cell r="AO279">
            <v>44773</v>
          </cell>
        </row>
        <row r="280">
          <cell r="D280" t="str">
            <v>A1555</v>
          </cell>
          <cell r="E280" t="str">
            <v>Tạ Thị Ngọc Huyền</v>
          </cell>
          <cell r="F280" t="str">
            <v>Công Nhân Ép Nhựa</v>
          </cell>
          <cell r="G280">
            <v>43991</v>
          </cell>
          <cell r="H280">
            <v>44021</v>
          </cell>
          <cell r="I280">
            <v>1.8191780821917809</v>
          </cell>
          <cell r="J280">
            <v>0.36383561643835616</v>
          </cell>
          <cell r="K280">
            <v>0</v>
          </cell>
          <cell r="M280">
            <v>12</v>
          </cell>
          <cell r="N280">
            <v>2</v>
          </cell>
          <cell r="O280">
            <v>3</v>
          </cell>
          <cell r="P280">
            <v>5</v>
          </cell>
          <cell r="Q280">
            <v>3</v>
          </cell>
          <cell r="R280">
            <v>1</v>
          </cell>
          <cell r="AC280">
            <v>4</v>
          </cell>
          <cell r="AD280">
            <v>0</v>
          </cell>
          <cell r="AE280">
            <v>0</v>
          </cell>
          <cell r="AF280">
            <v>1</v>
          </cell>
          <cell r="AG280">
            <v>1</v>
          </cell>
          <cell r="AI280">
            <v>1</v>
          </cell>
          <cell r="AJ280" t="str">
            <v>07/2022</v>
          </cell>
          <cell r="AL280">
            <v>4</v>
          </cell>
          <cell r="AM280">
            <v>73780</v>
          </cell>
          <cell r="AO280">
            <v>44773</v>
          </cell>
        </row>
        <row r="281">
          <cell r="D281" t="str">
            <v>A1542</v>
          </cell>
          <cell r="E281" t="str">
            <v>Lê Phước Hiếu</v>
          </cell>
          <cell r="F281" t="str">
            <v>Công Nhân Ép Nhựa</v>
          </cell>
          <cell r="G281">
            <v>43991</v>
          </cell>
          <cell r="H281">
            <v>44021</v>
          </cell>
          <cell r="I281">
            <v>1.8191780821917809</v>
          </cell>
          <cell r="J281">
            <v>0.36383561643835616</v>
          </cell>
          <cell r="K281">
            <v>0</v>
          </cell>
          <cell r="M281">
            <v>12</v>
          </cell>
          <cell r="N281">
            <v>1</v>
          </cell>
          <cell r="O281">
            <v>3</v>
          </cell>
          <cell r="P281">
            <v>4</v>
          </cell>
          <cell r="Q281">
            <v>2</v>
          </cell>
          <cell r="R281">
            <v>1</v>
          </cell>
          <cell r="AC281">
            <v>3</v>
          </cell>
          <cell r="AD281">
            <v>0</v>
          </cell>
          <cell r="AE281">
            <v>0</v>
          </cell>
          <cell r="AF281">
            <v>1</v>
          </cell>
          <cell r="AG281">
            <v>1</v>
          </cell>
          <cell r="AI281">
            <v>1</v>
          </cell>
          <cell r="AJ281" t="str">
            <v>07/2022</v>
          </cell>
          <cell r="AL281">
            <v>3</v>
          </cell>
          <cell r="AM281">
            <v>73780</v>
          </cell>
          <cell r="AO281">
            <v>44773</v>
          </cell>
        </row>
        <row r="282">
          <cell r="D282" t="str">
            <v>A1549</v>
          </cell>
          <cell r="E282" t="str">
            <v>Nguyễn Văn Đủ</v>
          </cell>
          <cell r="F282" t="str">
            <v>Công Nhân Ép Nhựa</v>
          </cell>
          <cell r="G282">
            <v>43993</v>
          </cell>
          <cell r="H282">
            <v>44023</v>
          </cell>
          <cell r="I282">
            <v>1.8136986301369864</v>
          </cell>
          <cell r="J282">
            <v>0.36273972602739729</v>
          </cell>
          <cell r="K282">
            <v>0</v>
          </cell>
          <cell r="M282">
            <v>12</v>
          </cell>
          <cell r="N282">
            <v>8.5</v>
          </cell>
          <cell r="O282">
            <v>3</v>
          </cell>
          <cell r="P282">
            <v>11.5</v>
          </cell>
          <cell r="Q282">
            <v>1</v>
          </cell>
          <cell r="R282">
            <v>6</v>
          </cell>
          <cell r="AC282">
            <v>7</v>
          </cell>
          <cell r="AD282">
            <v>0</v>
          </cell>
          <cell r="AE282">
            <v>1.5</v>
          </cell>
          <cell r="AF282">
            <v>3</v>
          </cell>
          <cell r="AG282">
            <v>4.5</v>
          </cell>
          <cell r="AI282">
            <v>4.5</v>
          </cell>
          <cell r="AJ282" t="str">
            <v>07/2022</v>
          </cell>
          <cell r="AL282">
            <v>7</v>
          </cell>
          <cell r="AM282">
            <v>73780</v>
          </cell>
          <cell r="AO282">
            <v>44773</v>
          </cell>
        </row>
        <row r="283">
          <cell r="D283" t="str">
            <v>A1563</v>
          </cell>
          <cell r="E283" t="str">
            <v>Nguyễn Thị Ngọc Tuyền</v>
          </cell>
          <cell r="F283" t="str">
            <v>Công Nhân Ép Nhựa</v>
          </cell>
          <cell r="G283">
            <v>43997</v>
          </cell>
          <cell r="H283">
            <v>44027</v>
          </cell>
          <cell r="I283">
            <v>1.8027397260273972</v>
          </cell>
          <cell r="J283">
            <v>0.36054794520547945</v>
          </cell>
          <cell r="K283">
            <v>0</v>
          </cell>
          <cell r="M283">
            <v>12</v>
          </cell>
          <cell r="N283">
            <v>2</v>
          </cell>
          <cell r="O283">
            <v>3</v>
          </cell>
          <cell r="P283">
            <v>5</v>
          </cell>
          <cell r="Q283">
            <v>3</v>
          </cell>
          <cell r="R283">
            <v>1</v>
          </cell>
          <cell r="AC283">
            <v>4</v>
          </cell>
          <cell r="AD283">
            <v>0</v>
          </cell>
          <cell r="AE283">
            <v>0</v>
          </cell>
          <cell r="AF283">
            <v>1</v>
          </cell>
          <cell r="AG283">
            <v>1</v>
          </cell>
          <cell r="AI283">
            <v>1</v>
          </cell>
          <cell r="AJ283" t="str">
            <v>07/2022</v>
          </cell>
          <cell r="AL283">
            <v>4</v>
          </cell>
          <cell r="AM283">
            <v>73780</v>
          </cell>
          <cell r="AO283">
            <v>44773</v>
          </cell>
        </row>
        <row r="284">
          <cell r="D284" t="str">
            <v>A1578</v>
          </cell>
          <cell r="E284" t="str">
            <v>Nguyễn Thị Kim Cúc</v>
          </cell>
          <cell r="F284" t="str">
            <v>Công Nhân Ép Nhựa</v>
          </cell>
          <cell r="G284">
            <v>44004</v>
          </cell>
          <cell r="H284">
            <v>44034</v>
          </cell>
          <cell r="I284">
            <v>1.7835616438356163</v>
          </cell>
          <cell r="J284">
            <v>0.35671232876712328</v>
          </cell>
          <cell r="K284">
            <v>0</v>
          </cell>
          <cell r="M284">
            <v>12</v>
          </cell>
          <cell r="N284">
            <v>3</v>
          </cell>
          <cell r="O284">
            <v>3</v>
          </cell>
          <cell r="P284">
            <v>6</v>
          </cell>
          <cell r="Q284">
            <v>1</v>
          </cell>
          <cell r="R284">
            <v>1</v>
          </cell>
          <cell r="AC284">
            <v>2</v>
          </cell>
          <cell r="AD284">
            <v>0</v>
          </cell>
          <cell r="AE284">
            <v>1</v>
          </cell>
          <cell r="AF284">
            <v>3</v>
          </cell>
          <cell r="AG284">
            <v>4</v>
          </cell>
          <cell r="AI284">
            <v>4</v>
          </cell>
          <cell r="AJ284" t="str">
            <v>07/2022</v>
          </cell>
          <cell r="AL284">
            <v>2</v>
          </cell>
          <cell r="AM284">
            <v>73780</v>
          </cell>
          <cell r="AO284">
            <v>44773</v>
          </cell>
        </row>
        <row r="285">
          <cell r="D285" t="str">
            <v>A1545</v>
          </cell>
          <cell r="E285" t="str">
            <v>Lê Trung Tính</v>
          </cell>
          <cell r="F285" t="str">
            <v>Công Nhân Sơn In</v>
          </cell>
          <cell r="G285">
            <v>43986</v>
          </cell>
          <cell r="H285">
            <v>44016</v>
          </cell>
          <cell r="I285">
            <v>1.832876712328767</v>
          </cell>
          <cell r="J285">
            <v>0.36657534246575341</v>
          </cell>
          <cell r="K285">
            <v>0</v>
          </cell>
          <cell r="L285">
            <v>2</v>
          </cell>
          <cell r="M285">
            <v>14</v>
          </cell>
          <cell r="N285">
            <v>1</v>
          </cell>
          <cell r="O285">
            <v>5</v>
          </cell>
          <cell r="P285">
            <v>6</v>
          </cell>
          <cell r="Q285">
            <v>2</v>
          </cell>
          <cell r="R285">
            <v>3</v>
          </cell>
          <cell r="AC285">
            <v>5</v>
          </cell>
          <cell r="AD285">
            <v>0</v>
          </cell>
          <cell r="AE285">
            <v>0</v>
          </cell>
          <cell r="AF285">
            <v>1</v>
          </cell>
          <cell r="AG285">
            <v>1</v>
          </cell>
          <cell r="AI285">
            <v>1</v>
          </cell>
          <cell r="AJ285" t="str">
            <v>07/2022</v>
          </cell>
          <cell r="AL285">
            <v>5</v>
          </cell>
          <cell r="AM285">
            <v>73780</v>
          </cell>
          <cell r="AO285">
            <v>44773</v>
          </cell>
        </row>
        <row r="286">
          <cell r="D286" t="str">
            <v>A1547</v>
          </cell>
          <cell r="E286" t="str">
            <v>Hoàng Tiến Thịnh</v>
          </cell>
          <cell r="F286" t="str">
            <v>Công Nhân Sơn In</v>
          </cell>
          <cell r="G286">
            <v>43990</v>
          </cell>
          <cell r="H286">
            <v>44020</v>
          </cell>
          <cell r="I286">
            <v>1.821917808219178</v>
          </cell>
          <cell r="J286">
            <v>0.36438356164383562</v>
          </cell>
          <cell r="K286">
            <v>0</v>
          </cell>
          <cell r="L286">
            <v>2</v>
          </cell>
          <cell r="M286">
            <v>14</v>
          </cell>
          <cell r="N286">
            <v>5.5</v>
          </cell>
          <cell r="O286">
            <v>5</v>
          </cell>
          <cell r="P286">
            <v>10.5</v>
          </cell>
          <cell r="Q286">
            <v>0</v>
          </cell>
          <cell r="R286">
            <v>3</v>
          </cell>
          <cell r="AC286">
            <v>3</v>
          </cell>
          <cell r="AD286">
            <v>0</v>
          </cell>
          <cell r="AE286">
            <v>2.5</v>
          </cell>
          <cell r="AF286">
            <v>5</v>
          </cell>
          <cell r="AG286">
            <v>7.5</v>
          </cell>
          <cell r="AI286">
            <v>7.5</v>
          </cell>
          <cell r="AJ286" t="str">
            <v>07/2022</v>
          </cell>
          <cell r="AL286">
            <v>3</v>
          </cell>
          <cell r="AM286">
            <v>73780</v>
          </cell>
          <cell r="AO286">
            <v>44773</v>
          </cell>
        </row>
        <row r="287">
          <cell r="D287" t="str">
            <v>A1550</v>
          </cell>
          <cell r="E287" t="str">
            <v>Phạm Chí Thành</v>
          </cell>
          <cell r="F287" t="str">
            <v>Công Nhân Sơn In</v>
          </cell>
          <cell r="G287">
            <v>43990</v>
          </cell>
          <cell r="H287">
            <v>44020</v>
          </cell>
          <cell r="I287">
            <v>1.821917808219178</v>
          </cell>
          <cell r="J287">
            <v>0.36438356164383562</v>
          </cell>
          <cell r="K287">
            <v>0</v>
          </cell>
          <cell r="L287">
            <v>2</v>
          </cell>
          <cell r="M287">
            <v>14</v>
          </cell>
          <cell r="N287">
            <v>0</v>
          </cell>
          <cell r="O287">
            <v>5</v>
          </cell>
          <cell r="P287">
            <v>5</v>
          </cell>
          <cell r="Q287">
            <v>2</v>
          </cell>
          <cell r="R287">
            <v>2</v>
          </cell>
          <cell r="AC287">
            <v>4</v>
          </cell>
          <cell r="AD287">
            <v>0</v>
          </cell>
          <cell r="AE287">
            <v>0</v>
          </cell>
          <cell r="AF287">
            <v>1</v>
          </cell>
          <cell r="AG287">
            <v>1</v>
          </cell>
          <cell r="AI287">
            <v>1</v>
          </cell>
          <cell r="AJ287" t="str">
            <v>07/2022</v>
          </cell>
          <cell r="AL287">
            <v>4</v>
          </cell>
          <cell r="AM287">
            <v>73780</v>
          </cell>
          <cell r="AO287">
            <v>44773</v>
          </cell>
        </row>
        <row r="288">
          <cell r="D288" t="str">
            <v>A1551</v>
          </cell>
          <cell r="E288" t="str">
            <v>Ngô Thanh Nhủ</v>
          </cell>
          <cell r="F288" t="str">
            <v>Công Nhân Sơn In</v>
          </cell>
          <cell r="G288">
            <v>43991</v>
          </cell>
          <cell r="H288">
            <v>44021</v>
          </cell>
          <cell r="I288">
            <v>1.8191780821917809</v>
          </cell>
          <cell r="J288">
            <v>0.36383561643835616</v>
          </cell>
          <cell r="K288">
            <v>0</v>
          </cell>
          <cell r="L288">
            <v>2</v>
          </cell>
          <cell r="M288">
            <v>14</v>
          </cell>
          <cell r="N288">
            <v>1</v>
          </cell>
          <cell r="O288">
            <v>5</v>
          </cell>
          <cell r="P288">
            <v>6</v>
          </cell>
          <cell r="Q288">
            <v>2</v>
          </cell>
          <cell r="R288">
            <v>1</v>
          </cell>
          <cell r="AC288">
            <v>3</v>
          </cell>
          <cell r="AD288">
            <v>0</v>
          </cell>
          <cell r="AE288">
            <v>0</v>
          </cell>
          <cell r="AF288">
            <v>3</v>
          </cell>
          <cell r="AG288">
            <v>3</v>
          </cell>
          <cell r="AI288">
            <v>3</v>
          </cell>
          <cell r="AJ288" t="str">
            <v>07/2022</v>
          </cell>
          <cell r="AL288">
            <v>3</v>
          </cell>
          <cell r="AM288">
            <v>73780</v>
          </cell>
          <cell r="AO288">
            <v>44773</v>
          </cell>
        </row>
        <row r="289">
          <cell r="D289" t="str">
            <v>A1562</v>
          </cell>
          <cell r="E289" t="str">
            <v>Nguyễn Khắc Dương</v>
          </cell>
          <cell r="F289" t="str">
            <v>Công Nhân Sơn In</v>
          </cell>
          <cell r="G289">
            <v>44000</v>
          </cell>
          <cell r="H289">
            <v>44030</v>
          </cell>
          <cell r="I289">
            <v>1.7945205479452055</v>
          </cell>
          <cell r="J289">
            <v>0.35890410958904112</v>
          </cell>
          <cell r="K289">
            <v>0</v>
          </cell>
          <cell r="L289">
            <v>2</v>
          </cell>
          <cell r="M289">
            <v>14</v>
          </cell>
          <cell r="N289">
            <v>0</v>
          </cell>
          <cell r="O289">
            <v>4</v>
          </cell>
          <cell r="P289">
            <v>4</v>
          </cell>
          <cell r="Q289">
            <v>1</v>
          </cell>
          <cell r="R289">
            <v>0</v>
          </cell>
          <cell r="AC289">
            <v>1</v>
          </cell>
          <cell r="AD289">
            <v>0</v>
          </cell>
          <cell r="AE289">
            <v>0</v>
          </cell>
          <cell r="AF289">
            <v>3</v>
          </cell>
          <cell r="AG289">
            <v>3</v>
          </cell>
          <cell r="AI289">
            <v>3</v>
          </cell>
          <cell r="AJ289" t="str">
            <v>07/2022</v>
          </cell>
          <cell r="AL289">
            <v>1</v>
          </cell>
          <cell r="AM289">
            <v>44588</v>
          </cell>
          <cell r="AO289">
            <v>44773</v>
          </cell>
        </row>
        <row r="290">
          <cell r="D290" t="str">
            <v>A1581</v>
          </cell>
          <cell r="E290" t="str">
            <v>Đoàn Thanh Hải</v>
          </cell>
          <cell r="F290" t="str">
            <v>Công Nhân Gắn Phôi</v>
          </cell>
          <cell r="G290">
            <v>44007</v>
          </cell>
          <cell r="H290">
            <v>44037</v>
          </cell>
          <cell r="I290">
            <v>1.7753424657534247</v>
          </cell>
          <cell r="J290">
            <v>0.35506849315068495</v>
          </cell>
          <cell r="K290">
            <v>0</v>
          </cell>
          <cell r="M290">
            <v>12</v>
          </cell>
          <cell r="N290">
            <v>7</v>
          </cell>
          <cell r="O290">
            <v>3</v>
          </cell>
          <cell r="P290">
            <v>10</v>
          </cell>
          <cell r="Q290">
            <v>1.5</v>
          </cell>
          <cell r="R290">
            <v>2</v>
          </cell>
          <cell r="AC290">
            <v>3.5</v>
          </cell>
          <cell r="AD290">
            <v>0</v>
          </cell>
          <cell r="AE290">
            <v>3.5</v>
          </cell>
          <cell r="AF290">
            <v>3</v>
          </cell>
          <cell r="AG290">
            <v>6.5</v>
          </cell>
          <cell r="AI290">
            <v>6.5</v>
          </cell>
          <cell r="AJ290" t="str">
            <v>07/2022</v>
          </cell>
          <cell r="AL290">
            <v>3.5</v>
          </cell>
          <cell r="AM290">
            <v>73780</v>
          </cell>
          <cell r="AO290">
            <v>44773</v>
          </cell>
        </row>
        <row r="291">
          <cell r="D291" t="str">
            <v>A1534</v>
          </cell>
          <cell r="E291" t="str">
            <v>Nguyễn Thị Ánh Nguyệt</v>
          </cell>
          <cell r="F291" t="str">
            <v>Công Nhân Gỡ Hàng – Sấy Hàng</v>
          </cell>
          <cell r="G291">
            <v>43984</v>
          </cell>
          <cell r="H291">
            <v>44014</v>
          </cell>
          <cell r="I291">
            <v>1.8383561643835618</v>
          </cell>
          <cell r="J291">
            <v>0.36767123287671233</v>
          </cell>
          <cell r="K291">
            <v>0</v>
          </cell>
          <cell r="M291">
            <v>12</v>
          </cell>
          <cell r="N291">
            <v>0</v>
          </cell>
          <cell r="O291">
            <v>3</v>
          </cell>
          <cell r="P291">
            <v>3</v>
          </cell>
          <cell r="Q291">
            <v>1</v>
          </cell>
          <cell r="R291">
            <v>1</v>
          </cell>
          <cell r="AC291">
            <v>2</v>
          </cell>
          <cell r="AD291">
            <v>0</v>
          </cell>
          <cell r="AE291">
            <v>0</v>
          </cell>
          <cell r="AF291">
            <v>1</v>
          </cell>
          <cell r="AG291">
            <v>1</v>
          </cell>
          <cell r="AI291">
            <v>1</v>
          </cell>
          <cell r="AJ291" t="str">
            <v>07/2022</v>
          </cell>
          <cell r="AL291">
            <v>2</v>
          </cell>
          <cell r="AM291">
            <v>73780</v>
          </cell>
          <cell r="AO291">
            <v>44773</v>
          </cell>
        </row>
        <row r="292">
          <cell r="D292" t="str">
            <v>A1592</v>
          </cell>
          <cell r="E292" t="str">
            <v>Ngô Đăng Sang</v>
          </cell>
          <cell r="F292" t="str">
            <v>Nhân Viên Gia Công</v>
          </cell>
          <cell r="G292">
            <v>44014</v>
          </cell>
          <cell r="H292">
            <v>44045</v>
          </cell>
          <cell r="I292">
            <v>1.7561643835616438</v>
          </cell>
          <cell r="J292">
            <v>0.35123287671232878</v>
          </cell>
          <cell r="K292">
            <v>0</v>
          </cell>
          <cell r="M292">
            <v>12</v>
          </cell>
          <cell r="N292">
            <v>4</v>
          </cell>
          <cell r="O292">
            <v>3</v>
          </cell>
          <cell r="P292">
            <v>7</v>
          </cell>
          <cell r="Q292">
            <v>2</v>
          </cell>
          <cell r="R292">
            <v>1</v>
          </cell>
          <cell r="AC292">
            <v>3</v>
          </cell>
          <cell r="AD292">
            <v>0</v>
          </cell>
          <cell r="AE292">
            <v>1</v>
          </cell>
          <cell r="AF292">
            <v>3</v>
          </cell>
          <cell r="AG292">
            <v>4</v>
          </cell>
          <cell r="AI292">
            <v>4</v>
          </cell>
          <cell r="AJ292" t="str">
            <v>07/2022</v>
          </cell>
          <cell r="AL292">
            <v>3</v>
          </cell>
          <cell r="AM292">
            <v>73780</v>
          </cell>
          <cell r="AO292">
            <v>44773</v>
          </cell>
        </row>
        <row r="293">
          <cell r="D293" t="str">
            <v>A1637</v>
          </cell>
          <cell r="E293" t="str">
            <v>Trương Mỹ Phụng</v>
          </cell>
          <cell r="F293" t="str">
            <v>Nhân Viên Qms</v>
          </cell>
          <cell r="G293">
            <v>44034</v>
          </cell>
          <cell r="H293">
            <v>44096</v>
          </cell>
          <cell r="I293">
            <v>1.7013698630136986</v>
          </cell>
          <cell r="J293">
            <v>0.34027397260273973</v>
          </cell>
          <cell r="K293">
            <v>0</v>
          </cell>
          <cell r="M293">
            <v>12</v>
          </cell>
          <cell r="N293">
            <v>8.5</v>
          </cell>
          <cell r="O293">
            <v>3</v>
          </cell>
          <cell r="P293">
            <v>11.5</v>
          </cell>
          <cell r="Q293">
            <v>6.5</v>
          </cell>
          <cell r="R293">
            <v>1</v>
          </cell>
          <cell r="AC293">
            <v>7.5</v>
          </cell>
          <cell r="AD293">
            <v>0</v>
          </cell>
          <cell r="AE293">
            <v>1</v>
          </cell>
          <cell r="AF293">
            <v>3</v>
          </cell>
          <cell r="AG293">
            <v>4</v>
          </cell>
          <cell r="AI293">
            <v>4</v>
          </cell>
          <cell r="AJ293" t="str">
            <v>07/2022</v>
          </cell>
          <cell r="AL293">
            <v>7.5</v>
          </cell>
          <cell r="AM293">
            <v>73780</v>
          </cell>
          <cell r="AO293">
            <v>44773</v>
          </cell>
        </row>
        <row r="294">
          <cell r="D294" t="str">
            <v>A1593</v>
          </cell>
          <cell r="E294" t="str">
            <v>Bùi Thị Kiều</v>
          </cell>
          <cell r="F294" t="str">
            <v>Công Nhân Qa Line I-1</v>
          </cell>
          <cell r="G294">
            <v>44022</v>
          </cell>
          <cell r="H294">
            <v>44053</v>
          </cell>
          <cell r="I294">
            <v>1.7342465753424658</v>
          </cell>
          <cell r="J294">
            <v>0.34684931506849315</v>
          </cell>
          <cell r="K294">
            <v>0</v>
          </cell>
          <cell r="M294">
            <v>12</v>
          </cell>
          <cell r="N294">
            <v>7.5</v>
          </cell>
          <cell r="O294">
            <v>3</v>
          </cell>
          <cell r="P294">
            <v>10.5</v>
          </cell>
          <cell r="Q294">
            <v>0</v>
          </cell>
          <cell r="R294">
            <v>2</v>
          </cell>
          <cell r="AC294">
            <v>2</v>
          </cell>
          <cell r="AD294">
            <v>0</v>
          </cell>
          <cell r="AE294">
            <v>5.5</v>
          </cell>
          <cell r="AF294">
            <v>3</v>
          </cell>
          <cell r="AG294">
            <v>8.5</v>
          </cell>
          <cell r="AI294">
            <v>8.5</v>
          </cell>
          <cell r="AJ294" t="str">
            <v>07/2022</v>
          </cell>
          <cell r="AL294">
            <v>2</v>
          </cell>
          <cell r="AM294">
            <v>73780</v>
          </cell>
          <cell r="AO294">
            <v>44773</v>
          </cell>
        </row>
        <row r="295">
          <cell r="D295" t="str">
            <v>A1621</v>
          </cell>
          <cell r="E295" t="str">
            <v>Trần Quốc Khanh</v>
          </cell>
          <cell r="F295" t="str">
            <v>Công Nhân Pqc</v>
          </cell>
          <cell r="G295">
            <v>44029</v>
          </cell>
          <cell r="H295">
            <v>44060</v>
          </cell>
          <cell r="I295">
            <v>1.715068493150685</v>
          </cell>
          <cell r="J295">
            <v>0.34301369863013698</v>
          </cell>
          <cell r="K295">
            <v>0</v>
          </cell>
          <cell r="M295">
            <v>12</v>
          </cell>
          <cell r="N295">
            <v>1</v>
          </cell>
          <cell r="O295">
            <v>3</v>
          </cell>
          <cell r="P295">
            <v>4</v>
          </cell>
          <cell r="Q295">
            <v>2</v>
          </cell>
          <cell r="R295">
            <v>1</v>
          </cell>
          <cell r="AC295">
            <v>3</v>
          </cell>
          <cell r="AD295">
            <v>0</v>
          </cell>
          <cell r="AE295">
            <v>0</v>
          </cell>
          <cell r="AF295">
            <v>1</v>
          </cell>
          <cell r="AG295">
            <v>1</v>
          </cell>
          <cell r="AI295">
            <v>1</v>
          </cell>
          <cell r="AJ295" t="str">
            <v>07/2022</v>
          </cell>
          <cell r="AL295">
            <v>3</v>
          </cell>
          <cell r="AM295">
            <v>73780</v>
          </cell>
          <cell r="AO295">
            <v>44773</v>
          </cell>
        </row>
        <row r="296">
          <cell r="D296" t="str">
            <v>A1643</v>
          </cell>
          <cell r="E296" t="str">
            <v>Mai Văn Châu</v>
          </cell>
          <cell r="F296" t="str">
            <v>Công Nhân Pqc</v>
          </cell>
          <cell r="G296">
            <v>44035</v>
          </cell>
          <cell r="H296">
            <v>44066</v>
          </cell>
          <cell r="I296">
            <v>1.6986301369863013</v>
          </cell>
          <cell r="J296">
            <v>0.33972602739726027</v>
          </cell>
          <cell r="K296">
            <v>0</v>
          </cell>
          <cell r="M296">
            <v>12</v>
          </cell>
          <cell r="N296">
            <v>1.5</v>
          </cell>
          <cell r="O296">
            <v>3</v>
          </cell>
          <cell r="P296">
            <v>4.5</v>
          </cell>
          <cell r="Q296">
            <v>2</v>
          </cell>
          <cell r="R296">
            <v>1</v>
          </cell>
          <cell r="AC296">
            <v>3</v>
          </cell>
          <cell r="AD296">
            <v>0</v>
          </cell>
          <cell r="AE296">
            <v>0</v>
          </cell>
          <cell r="AF296">
            <v>1.5</v>
          </cell>
          <cell r="AG296">
            <v>1.5</v>
          </cell>
          <cell r="AI296">
            <v>1.5</v>
          </cell>
          <cell r="AJ296" t="str">
            <v>07/2022</v>
          </cell>
          <cell r="AL296">
            <v>3</v>
          </cell>
          <cell r="AM296">
            <v>73780</v>
          </cell>
          <cell r="AO296">
            <v>44773</v>
          </cell>
        </row>
        <row r="297">
          <cell r="D297" t="str">
            <v>A1611</v>
          </cell>
          <cell r="E297" t="str">
            <v>Phan Phú Hậu</v>
          </cell>
          <cell r="F297" t="str">
            <v>Nhân Viên Lắp Ráp Khuôn</v>
          </cell>
          <cell r="G297">
            <v>44027</v>
          </cell>
          <cell r="H297">
            <v>44058</v>
          </cell>
          <cell r="I297">
            <v>1.7205479452054795</v>
          </cell>
          <cell r="J297">
            <v>0.3441095890410959</v>
          </cell>
          <cell r="K297">
            <v>0</v>
          </cell>
          <cell r="L297">
            <v>2</v>
          </cell>
          <cell r="M297">
            <v>14</v>
          </cell>
          <cell r="N297">
            <v>5</v>
          </cell>
          <cell r="O297">
            <v>5</v>
          </cell>
          <cell r="P297">
            <v>10</v>
          </cell>
          <cell r="Q297">
            <v>4.5</v>
          </cell>
          <cell r="R297">
            <v>1</v>
          </cell>
          <cell r="AC297">
            <v>5.5</v>
          </cell>
          <cell r="AD297">
            <v>0</v>
          </cell>
          <cell r="AE297">
            <v>0</v>
          </cell>
          <cell r="AF297">
            <v>4.5</v>
          </cell>
          <cell r="AG297">
            <v>4.5</v>
          </cell>
          <cell r="AI297">
            <v>4.5</v>
          </cell>
          <cell r="AJ297" t="str">
            <v>07/2022</v>
          </cell>
          <cell r="AL297">
            <v>5.5</v>
          </cell>
          <cell r="AM297">
            <v>73780</v>
          </cell>
          <cell r="AO297">
            <v>44773</v>
          </cell>
        </row>
        <row r="298">
          <cell r="D298" t="str">
            <v>A1612</v>
          </cell>
          <cell r="E298" t="str">
            <v>Võ Thanh Giàu</v>
          </cell>
          <cell r="F298" t="str">
            <v>Nhân Viên Lắp Ráp Khuôn</v>
          </cell>
          <cell r="G298">
            <v>44027</v>
          </cell>
          <cell r="H298">
            <v>44058</v>
          </cell>
          <cell r="I298">
            <v>1.7205479452054795</v>
          </cell>
          <cell r="J298">
            <v>0.3441095890410959</v>
          </cell>
          <cell r="K298">
            <v>0</v>
          </cell>
          <cell r="L298">
            <v>2</v>
          </cell>
          <cell r="M298">
            <v>14</v>
          </cell>
          <cell r="N298">
            <v>7</v>
          </cell>
          <cell r="O298">
            <v>5</v>
          </cell>
          <cell r="P298">
            <v>12</v>
          </cell>
          <cell r="Q298">
            <v>0</v>
          </cell>
          <cell r="R298">
            <v>1</v>
          </cell>
          <cell r="AC298">
            <v>1</v>
          </cell>
          <cell r="AD298">
            <v>0</v>
          </cell>
          <cell r="AE298">
            <v>6</v>
          </cell>
          <cell r="AF298">
            <v>5</v>
          </cell>
          <cell r="AG298">
            <v>11</v>
          </cell>
          <cell r="AI298">
            <v>11</v>
          </cell>
          <cell r="AJ298" t="str">
            <v>07/2022</v>
          </cell>
          <cell r="AL298">
            <v>1</v>
          </cell>
          <cell r="AM298">
            <v>73780</v>
          </cell>
          <cell r="AO298">
            <v>44773</v>
          </cell>
        </row>
        <row r="299">
          <cell r="D299" t="str">
            <v>A1613</v>
          </cell>
          <cell r="E299" t="str">
            <v>Huỳnh Phước Hậu</v>
          </cell>
          <cell r="F299" t="str">
            <v>Nhân Viên Lắp Ráp Khuôn</v>
          </cell>
          <cell r="G299">
            <v>44027</v>
          </cell>
          <cell r="H299">
            <v>44058</v>
          </cell>
          <cell r="I299">
            <v>1.7205479452054795</v>
          </cell>
          <cell r="J299">
            <v>0.3441095890410959</v>
          </cell>
          <cell r="K299">
            <v>0</v>
          </cell>
          <cell r="L299">
            <v>2</v>
          </cell>
          <cell r="M299">
            <v>14</v>
          </cell>
          <cell r="N299">
            <v>1</v>
          </cell>
          <cell r="O299">
            <v>5</v>
          </cell>
          <cell r="P299">
            <v>6</v>
          </cell>
          <cell r="Q299">
            <v>0</v>
          </cell>
          <cell r="R299">
            <v>1</v>
          </cell>
          <cell r="AC299">
            <v>1</v>
          </cell>
          <cell r="AD299">
            <v>0</v>
          </cell>
          <cell r="AE299">
            <v>0</v>
          </cell>
          <cell r="AF299">
            <v>5</v>
          </cell>
          <cell r="AG299">
            <v>5</v>
          </cell>
          <cell r="AI299">
            <v>5</v>
          </cell>
          <cell r="AJ299" t="str">
            <v>07/2022</v>
          </cell>
          <cell r="AL299">
            <v>1</v>
          </cell>
          <cell r="AM299">
            <v>73780</v>
          </cell>
          <cell r="AO299">
            <v>44773</v>
          </cell>
        </row>
        <row r="300">
          <cell r="D300" t="str">
            <v>A1624</v>
          </cell>
          <cell r="E300" t="str">
            <v>Lê Quốc Hải</v>
          </cell>
          <cell r="F300" t="str">
            <v>Nhân Viên Vận Hành Máy Cnc</v>
          </cell>
          <cell r="G300">
            <v>44032</v>
          </cell>
          <cell r="H300">
            <v>44063</v>
          </cell>
          <cell r="I300">
            <v>1.7068493150684931</v>
          </cell>
          <cell r="J300">
            <v>0.34136986301369865</v>
          </cell>
          <cell r="K300">
            <v>0</v>
          </cell>
          <cell r="L300">
            <v>2</v>
          </cell>
          <cell r="M300">
            <v>14</v>
          </cell>
          <cell r="N300">
            <v>1</v>
          </cell>
          <cell r="O300">
            <v>5</v>
          </cell>
          <cell r="P300">
            <v>6</v>
          </cell>
          <cell r="Q300">
            <v>2</v>
          </cell>
          <cell r="R300">
            <v>2</v>
          </cell>
          <cell r="AC300">
            <v>4</v>
          </cell>
          <cell r="AD300">
            <v>0</v>
          </cell>
          <cell r="AE300">
            <v>0</v>
          </cell>
          <cell r="AF300">
            <v>2</v>
          </cell>
          <cell r="AG300">
            <v>2</v>
          </cell>
          <cell r="AI300">
            <v>2</v>
          </cell>
          <cell r="AJ300" t="str">
            <v>07/2022</v>
          </cell>
          <cell r="AL300">
            <v>4</v>
          </cell>
          <cell r="AM300">
            <v>73780</v>
          </cell>
          <cell r="AO300">
            <v>44773</v>
          </cell>
        </row>
        <row r="301">
          <cell r="D301" t="str">
            <v>A1582</v>
          </cell>
          <cell r="E301" t="str">
            <v>Nguyễn Thị Thu Trang</v>
          </cell>
          <cell r="F301" t="str">
            <v>Công Nhân Ép Nhựa</v>
          </cell>
          <cell r="G301">
            <v>44013</v>
          </cell>
          <cell r="H301">
            <v>44044</v>
          </cell>
          <cell r="I301">
            <v>1.7589041095890412</v>
          </cell>
          <cell r="J301">
            <v>0.35178082191780824</v>
          </cell>
          <cell r="K301">
            <v>0</v>
          </cell>
          <cell r="M301">
            <v>12</v>
          </cell>
          <cell r="N301">
            <v>4</v>
          </cell>
          <cell r="O301">
            <v>3</v>
          </cell>
          <cell r="P301">
            <v>7</v>
          </cell>
          <cell r="Q301">
            <v>2</v>
          </cell>
          <cell r="R301">
            <v>4</v>
          </cell>
          <cell r="AC301">
            <v>6</v>
          </cell>
          <cell r="AD301">
            <v>0</v>
          </cell>
          <cell r="AE301">
            <v>0</v>
          </cell>
          <cell r="AF301">
            <v>1</v>
          </cell>
          <cell r="AG301">
            <v>1</v>
          </cell>
          <cell r="AI301">
            <v>1</v>
          </cell>
          <cell r="AJ301" t="str">
            <v>07/2022</v>
          </cell>
          <cell r="AL301">
            <v>6</v>
          </cell>
          <cell r="AM301">
            <v>73780</v>
          </cell>
          <cell r="AO301">
            <v>44773</v>
          </cell>
        </row>
        <row r="302">
          <cell r="D302" t="str">
            <v>A1584</v>
          </cell>
          <cell r="E302" t="str">
            <v>Nguyễn Thị Ánh Tuyết</v>
          </cell>
          <cell r="F302" t="str">
            <v>Công Nhân Ép Nhựa</v>
          </cell>
          <cell r="G302">
            <v>44013</v>
          </cell>
          <cell r="H302">
            <v>44044</v>
          </cell>
          <cell r="I302">
            <v>1.7589041095890412</v>
          </cell>
          <cell r="J302">
            <v>0.35178082191780824</v>
          </cell>
          <cell r="K302">
            <v>0</v>
          </cell>
          <cell r="M302">
            <v>12</v>
          </cell>
          <cell r="N302">
            <v>0.5</v>
          </cell>
          <cell r="O302">
            <v>3</v>
          </cell>
          <cell r="P302">
            <v>3.5</v>
          </cell>
          <cell r="Q302">
            <v>1</v>
          </cell>
          <cell r="R302">
            <v>1</v>
          </cell>
          <cell r="AC302">
            <v>2</v>
          </cell>
          <cell r="AD302">
            <v>0</v>
          </cell>
          <cell r="AE302">
            <v>0</v>
          </cell>
          <cell r="AF302">
            <v>1.5</v>
          </cell>
          <cell r="AG302">
            <v>1.5</v>
          </cell>
          <cell r="AI302">
            <v>1.5</v>
          </cell>
          <cell r="AJ302" t="str">
            <v>07/2022</v>
          </cell>
          <cell r="AL302">
            <v>2</v>
          </cell>
          <cell r="AM302">
            <v>73780</v>
          </cell>
          <cell r="AO302">
            <v>44773</v>
          </cell>
        </row>
        <row r="303">
          <cell r="D303" t="str">
            <v>A1588</v>
          </cell>
          <cell r="E303" t="str">
            <v>Đặng Văn Trường</v>
          </cell>
          <cell r="F303" t="str">
            <v>Công Nhân Ép Nhựa</v>
          </cell>
          <cell r="G303">
            <v>44013</v>
          </cell>
          <cell r="H303">
            <v>44044</v>
          </cell>
          <cell r="I303">
            <v>1.7589041095890412</v>
          </cell>
          <cell r="J303">
            <v>0.35178082191780824</v>
          </cell>
          <cell r="K303">
            <v>0</v>
          </cell>
          <cell r="M303">
            <v>12</v>
          </cell>
          <cell r="N303">
            <v>1</v>
          </cell>
          <cell r="O303">
            <v>3</v>
          </cell>
          <cell r="P303">
            <v>4</v>
          </cell>
          <cell r="Q303">
            <v>2</v>
          </cell>
          <cell r="R303">
            <v>1</v>
          </cell>
          <cell r="AC303">
            <v>3</v>
          </cell>
          <cell r="AD303">
            <v>0</v>
          </cell>
          <cell r="AE303">
            <v>0</v>
          </cell>
          <cell r="AF303">
            <v>1</v>
          </cell>
          <cell r="AG303">
            <v>1</v>
          </cell>
          <cell r="AI303">
            <v>1</v>
          </cell>
          <cell r="AJ303" t="str">
            <v>07/2022</v>
          </cell>
          <cell r="AL303">
            <v>3</v>
          </cell>
          <cell r="AM303">
            <v>73780</v>
          </cell>
          <cell r="AO303">
            <v>44773</v>
          </cell>
        </row>
        <row r="304">
          <cell r="D304" t="str">
            <v>A1596</v>
          </cell>
          <cell r="E304" t="str">
            <v>Trương Thị Mai Thi</v>
          </cell>
          <cell r="F304" t="str">
            <v>Công Nhân Ép Nhựa</v>
          </cell>
          <cell r="G304">
            <v>44018</v>
          </cell>
          <cell r="H304">
            <v>44049</v>
          </cell>
          <cell r="I304">
            <v>1.7452054794520548</v>
          </cell>
          <cell r="J304">
            <v>0.34904109589041099</v>
          </cell>
          <cell r="K304">
            <v>0</v>
          </cell>
          <cell r="M304">
            <v>12</v>
          </cell>
          <cell r="N304">
            <v>0.5</v>
          </cell>
          <cell r="O304">
            <v>3</v>
          </cell>
          <cell r="P304">
            <v>3.5</v>
          </cell>
          <cell r="Q304">
            <v>1</v>
          </cell>
          <cell r="R304">
            <v>1</v>
          </cell>
          <cell r="AC304">
            <v>2</v>
          </cell>
          <cell r="AD304">
            <v>0</v>
          </cell>
          <cell r="AE304">
            <v>0</v>
          </cell>
          <cell r="AF304">
            <v>1.5</v>
          </cell>
          <cell r="AG304">
            <v>1.5</v>
          </cell>
          <cell r="AI304">
            <v>1.5</v>
          </cell>
          <cell r="AJ304" t="str">
            <v>07/2022</v>
          </cell>
          <cell r="AL304">
            <v>2</v>
          </cell>
          <cell r="AM304">
            <v>73780</v>
          </cell>
          <cell r="AO304">
            <v>44773</v>
          </cell>
        </row>
        <row r="305">
          <cell r="D305" t="str">
            <v>A1603</v>
          </cell>
          <cell r="E305" t="str">
            <v>Nguyễn Đức Tính</v>
          </cell>
          <cell r="F305" t="str">
            <v>Công Nhân Ép Nhựa</v>
          </cell>
          <cell r="G305">
            <v>44022</v>
          </cell>
          <cell r="H305">
            <v>44053</v>
          </cell>
          <cell r="I305">
            <v>1.7342465753424658</v>
          </cell>
          <cell r="J305">
            <v>0.34684931506849315</v>
          </cell>
          <cell r="K305">
            <v>0</v>
          </cell>
          <cell r="M305">
            <v>12</v>
          </cell>
          <cell r="N305">
            <v>0</v>
          </cell>
          <cell r="O305">
            <v>3</v>
          </cell>
          <cell r="P305">
            <v>3</v>
          </cell>
          <cell r="Q305">
            <v>1</v>
          </cell>
          <cell r="R305">
            <v>1</v>
          </cell>
          <cell r="AC305">
            <v>2</v>
          </cell>
          <cell r="AD305">
            <v>0</v>
          </cell>
          <cell r="AE305">
            <v>0</v>
          </cell>
          <cell r="AF305">
            <v>1</v>
          </cell>
          <cell r="AG305">
            <v>1</v>
          </cell>
          <cell r="AI305">
            <v>1</v>
          </cell>
          <cell r="AJ305" t="str">
            <v>07/2022</v>
          </cell>
          <cell r="AL305">
            <v>2</v>
          </cell>
          <cell r="AM305">
            <v>73780</v>
          </cell>
          <cell r="AO305">
            <v>44773</v>
          </cell>
        </row>
        <row r="306">
          <cell r="D306" t="str">
            <v>A1604</v>
          </cell>
          <cell r="E306" t="str">
            <v>Lê Văn Cảm</v>
          </cell>
          <cell r="F306" t="str">
            <v>Công Nhân Ép Nhựa</v>
          </cell>
          <cell r="G306">
            <v>44022</v>
          </cell>
          <cell r="H306">
            <v>44053</v>
          </cell>
          <cell r="I306">
            <v>1.7342465753424658</v>
          </cell>
          <cell r="J306">
            <v>0.34684931506849315</v>
          </cell>
          <cell r="K306">
            <v>0</v>
          </cell>
          <cell r="M306">
            <v>12</v>
          </cell>
          <cell r="N306">
            <v>5</v>
          </cell>
          <cell r="O306">
            <v>3</v>
          </cell>
          <cell r="P306">
            <v>8</v>
          </cell>
          <cell r="Q306">
            <v>1</v>
          </cell>
          <cell r="R306">
            <v>1</v>
          </cell>
          <cell r="AC306">
            <v>2</v>
          </cell>
          <cell r="AD306">
            <v>0</v>
          </cell>
          <cell r="AE306">
            <v>3</v>
          </cell>
          <cell r="AF306">
            <v>3</v>
          </cell>
          <cell r="AG306">
            <v>6</v>
          </cell>
          <cell r="AI306">
            <v>6</v>
          </cell>
          <cell r="AJ306" t="str">
            <v>07/2022</v>
          </cell>
          <cell r="AL306">
            <v>2</v>
          </cell>
          <cell r="AM306">
            <v>73780</v>
          </cell>
          <cell r="AO306">
            <v>44773</v>
          </cell>
        </row>
        <row r="307">
          <cell r="D307" t="str">
            <v>A1607</v>
          </cell>
          <cell r="E307" t="str">
            <v>Phạm Hồng Hải</v>
          </cell>
          <cell r="F307" t="str">
            <v>Công Nhân Ép Nhựa</v>
          </cell>
          <cell r="G307">
            <v>44022</v>
          </cell>
          <cell r="H307">
            <v>44053</v>
          </cell>
          <cell r="I307">
            <v>1.7342465753424658</v>
          </cell>
          <cell r="J307">
            <v>0.34684931506849315</v>
          </cell>
          <cell r="K307">
            <v>0</v>
          </cell>
          <cell r="M307">
            <v>12</v>
          </cell>
          <cell r="N307">
            <v>2</v>
          </cell>
          <cell r="O307">
            <v>3</v>
          </cell>
          <cell r="P307">
            <v>5</v>
          </cell>
          <cell r="Q307">
            <v>2</v>
          </cell>
          <cell r="R307">
            <v>2</v>
          </cell>
          <cell r="AC307">
            <v>4</v>
          </cell>
          <cell r="AD307">
            <v>0</v>
          </cell>
          <cell r="AE307">
            <v>0</v>
          </cell>
          <cell r="AF307">
            <v>1</v>
          </cell>
          <cell r="AG307">
            <v>1</v>
          </cell>
          <cell r="AI307">
            <v>1</v>
          </cell>
          <cell r="AJ307" t="str">
            <v>07/2022</v>
          </cell>
          <cell r="AL307">
            <v>4</v>
          </cell>
          <cell r="AM307">
            <v>73780</v>
          </cell>
          <cell r="AO307">
            <v>44773</v>
          </cell>
        </row>
        <row r="308">
          <cell r="D308" t="str">
            <v>A1594</v>
          </cell>
          <cell r="E308" t="str">
            <v>Mai Văn Phước</v>
          </cell>
          <cell r="F308" t="str">
            <v>Công Nhân Ép Nhựa</v>
          </cell>
          <cell r="G308">
            <v>44027</v>
          </cell>
          <cell r="H308">
            <v>44058</v>
          </cell>
          <cell r="I308">
            <v>1.7205479452054795</v>
          </cell>
          <cell r="J308">
            <v>0.3441095890410959</v>
          </cell>
          <cell r="K308">
            <v>0</v>
          </cell>
          <cell r="M308">
            <v>12</v>
          </cell>
          <cell r="N308">
            <v>2</v>
          </cell>
          <cell r="O308">
            <v>2</v>
          </cell>
          <cell r="P308">
            <v>4</v>
          </cell>
          <cell r="Q308">
            <v>3</v>
          </cell>
          <cell r="R308">
            <v>0</v>
          </cell>
          <cell r="AC308">
            <v>3</v>
          </cell>
          <cell r="AD308">
            <v>0</v>
          </cell>
          <cell r="AE308">
            <v>0</v>
          </cell>
          <cell r="AF308">
            <v>1</v>
          </cell>
          <cell r="AG308">
            <v>1</v>
          </cell>
          <cell r="AI308">
            <v>1</v>
          </cell>
          <cell r="AJ308" t="str">
            <v>07/2022</v>
          </cell>
          <cell r="AL308">
            <v>3</v>
          </cell>
          <cell r="AM308">
            <v>44606</v>
          </cell>
          <cell r="AO308">
            <v>44773</v>
          </cell>
        </row>
        <row r="309">
          <cell r="D309" t="str">
            <v>A1597</v>
          </cell>
          <cell r="E309" t="str">
            <v>Trần Ngọc Yến</v>
          </cell>
          <cell r="F309" t="str">
            <v>Công Nhân Ép Nhựa</v>
          </cell>
          <cell r="G309">
            <v>44027</v>
          </cell>
          <cell r="H309">
            <v>44058</v>
          </cell>
          <cell r="I309">
            <v>1.7205479452054795</v>
          </cell>
          <cell r="J309">
            <v>0.3441095890410959</v>
          </cell>
          <cell r="K309">
            <v>0</v>
          </cell>
          <cell r="M309">
            <v>12</v>
          </cell>
          <cell r="N309">
            <v>1</v>
          </cell>
          <cell r="O309">
            <v>3</v>
          </cell>
          <cell r="P309">
            <v>4</v>
          </cell>
          <cell r="Q309">
            <v>2</v>
          </cell>
          <cell r="R309">
            <v>1</v>
          </cell>
          <cell r="AC309">
            <v>3</v>
          </cell>
          <cell r="AD309">
            <v>0</v>
          </cell>
          <cell r="AE309">
            <v>0</v>
          </cell>
          <cell r="AF309">
            <v>1</v>
          </cell>
          <cell r="AG309">
            <v>1</v>
          </cell>
          <cell r="AI309">
            <v>1</v>
          </cell>
          <cell r="AJ309" t="str">
            <v>07/2022</v>
          </cell>
          <cell r="AL309">
            <v>3</v>
          </cell>
          <cell r="AM309">
            <v>73780</v>
          </cell>
          <cell r="AO309">
            <v>44773</v>
          </cell>
        </row>
        <row r="310">
          <cell r="D310" t="str">
            <v>A1598</v>
          </cell>
          <cell r="E310" t="str">
            <v>Lê Thành Trung</v>
          </cell>
          <cell r="F310" t="str">
            <v>Công Nhân Ép Nhựa</v>
          </cell>
          <cell r="G310">
            <v>44027</v>
          </cell>
          <cell r="H310">
            <v>44058</v>
          </cell>
          <cell r="I310">
            <v>1.7205479452054795</v>
          </cell>
          <cell r="J310">
            <v>0.3441095890410959</v>
          </cell>
          <cell r="K310">
            <v>0</v>
          </cell>
          <cell r="M310">
            <v>12</v>
          </cell>
          <cell r="N310">
            <v>3</v>
          </cell>
          <cell r="O310">
            <v>3</v>
          </cell>
          <cell r="P310">
            <v>6</v>
          </cell>
          <cell r="Q310">
            <v>2</v>
          </cell>
          <cell r="R310">
            <v>1</v>
          </cell>
          <cell r="AC310">
            <v>3</v>
          </cell>
          <cell r="AD310">
            <v>0</v>
          </cell>
          <cell r="AE310">
            <v>0</v>
          </cell>
          <cell r="AF310">
            <v>3</v>
          </cell>
          <cell r="AG310">
            <v>3</v>
          </cell>
          <cell r="AI310">
            <v>3</v>
          </cell>
          <cell r="AJ310" t="str">
            <v>07/2022</v>
          </cell>
          <cell r="AL310">
            <v>3</v>
          </cell>
          <cell r="AM310">
            <v>73780</v>
          </cell>
          <cell r="AO310">
            <v>44773</v>
          </cell>
        </row>
        <row r="311">
          <cell r="D311" t="str">
            <v>A1616</v>
          </cell>
          <cell r="E311" t="str">
            <v>Đặng Hoài Phong</v>
          </cell>
          <cell r="F311" t="str">
            <v>Công Nhân Ép Nhựa</v>
          </cell>
          <cell r="G311">
            <v>44029</v>
          </cell>
          <cell r="H311">
            <v>44060</v>
          </cell>
          <cell r="I311">
            <v>1.715068493150685</v>
          </cell>
          <cell r="J311">
            <v>0.34301369863013698</v>
          </cell>
          <cell r="K311">
            <v>0</v>
          </cell>
          <cell r="M311">
            <v>12</v>
          </cell>
          <cell r="N311">
            <v>0</v>
          </cell>
          <cell r="O311">
            <v>3</v>
          </cell>
          <cell r="P311">
            <v>3</v>
          </cell>
          <cell r="Q311">
            <v>1</v>
          </cell>
          <cell r="R311">
            <v>1</v>
          </cell>
          <cell r="AC311">
            <v>2</v>
          </cell>
          <cell r="AD311">
            <v>0</v>
          </cell>
          <cell r="AE311">
            <v>0</v>
          </cell>
          <cell r="AF311">
            <v>1</v>
          </cell>
          <cell r="AG311">
            <v>1</v>
          </cell>
          <cell r="AI311">
            <v>1</v>
          </cell>
          <cell r="AJ311" t="str">
            <v>07/2022</v>
          </cell>
          <cell r="AL311">
            <v>2</v>
          </cell>
          <cell r="AM311">
            <v>73780</v>
          </cell>
          <cell r="AO311">
            <v>44773</v>
          </cell>
        </row>
        <row r="312">
          <cell r="D312" t="str">
            <v>A1617</v>
          </cell>
          <cell r="E312" t="str">
            <v>Huỳnh Như Yến</v>
          </cell>
          <cell r="F312" t="str">
            <v>Công Nhân Ép Nhựa</v>
          </cell>
          <cell r="G312">
            <v>44029</v>
          </cell>
          <cell r="H312">
            <v>44060</v>
          </cell>
          <cell r="I312">
            <v>1.715068493150685</v>
          </cell>
          <cell r="J312">
            <v>0.34301369863013698</v>
          </cell>
          <cell r="K312">
            <v>0</v>
          </cell>
          <cell r="M312">
            <v>12</v>
          </cell>
          <cell r="N312">
            <v>0.5</v>
          </cell>
          <cell r="O312">
            <v>3</v>
          </cell>
          <cell r="P312">
            <v>3.5</v>
          </cell>
          <cell r="Q312">
            <v>0</v>
          </cell>
          <cell r="R312">
            <v>1</v>
          </cell>
          <cell r="AC312">
            <v>1</v>
          </cell>
          <cell r="AD312">
            <v>0</v>
          </cell>
          <cell r="AE312">
            <v>0</v>
          </cell>
          <cell r="AF312">
            <v>2.5</v>
          </cell>
          <cell r="AG312">
            <v>2.5</v>
          </cell>
          <cell r="AI312">
            <v>2.5</v>
          </cell>
          <cell r="AJ312" t="str">
            <v>07/2022</v>
          </cell>
          <cell r="AL312">
            <v>1</v>
          </cell>
          <cell r="AM312">
            <v>73780</v>
          </cell>
          <cell r="AO312">
            <v>44773</v>
          </cell>
        </row>
        <row r="313">
          <cell r="D313" t="str">
            <v>A1618</v>
          </cell>
          <cell r="E313" t="str">
            <v>Tô Thị Mộng Niềm</v>
          </cell>
          <cell r="F313" t="str">
            <v>Công Nhân Ép Nhựa</v>
          </cell>
          <cell r="G313">
            <v>44029</v>
          </cell>
          <cell r="H313">
            <v>44060</v>
          </cell>
          <cell r="I313">
            <v>1.715068493150685</v>
          </cell>
          <cell r="J313">
            <v>0.34301369863013698</v>
          </cell>
          <cell r="K313">
            <v>0</v>
          </cell>
          <cell r="M313">
            <v>12</v>
          </cell>
          <cell r="N313">
            <v>8</v>
          </cell>
          <cell r="O313">
            <v>3</v>
          </cell>
          <cell r="P313">
            <v>11</v>
          </cell>
          <cell r="Q313">
            <v>0</v>
          </cell>
          <cell r="R313">
            <v>1</v>
          </cell>
          <cell r="AC313">
            <v>1</v>
          </cell>
          <cell r="AD313">
            <v>0</v>
          </cell>
          <cell r="AE313">
            <v>7</v>
          </cell>
          <cell r="AF313">
            <v>3</v>
          </cell>
          <cell r="AG313">
            <v>10</v>
          </cell>
          <cell r="AI313">
            <v>10</v>
          </cell>
          <cell r="AJ313" t="str">
            <v>07/2022</v>
          </cell>
          <cell r="AL313">
            <v>1</v>
          </cell>
          <cell r="AM313">
            <v>73780</v>
          </cell>
          <cell r="AO313">
            <v>44773</v>
          </cell>
        </row>
        <row r="314">
          <cell r="D314" t="str">
            <v>A1629</v>
          </cell>
          <cell r="E314" t="str">
            <v>Lê Thị Duy</v>
          </cell>
          <cell r="F314" t="str">
            <v>Công Nhân Ép Nhựa</v>
          </cell>
          <cell r="G314">
            <v>44033</v>
          </cell>
          <cell r="H314">
            <v>44064</v>
          </cell>
          <cell r="I314">
            <v>1.704109589041096</v>
          </cell>
          <cell r="J314">
            <v>0.34082191780821919</v>
          </cell>
          <cell r="K314">
            <v>0</v>
          </cell>
          <cell r="M314">
            <v>12</v>
          </cell>
          <cell r="N314">
            <v>1</v>
          </cell>
          <cell r="O314">
            <v>3</v>
          </cell>
          <cell r="P314">
            <v>4</v>
          </cell>
          <cell r="Q314">
            <v>2</v>
          </cell>
          <cell r="R314">
            <v>1</v>
          </cell>
          <cell r="AC314">
            <v>3</v>
          </cell>
          <cell r="AD314">
            <v>0</v>
          </cell>
          <cell r="AE314">
            <v>0</v>
          </cell>
          <cell r="AF314">
            <v>1</v>
          </cell>
          <cell r="AG314">
            <v>1</v>
          </cell>
          <cell r="AI314">
            <v>1</v>
          </cell>
          <cell r="AJ314" t="str">
            <v>07/2022</v>
          </cell>
          <cell r="AL314">
            <v>3</v>
          </cell>
          <cell r="AM314">
            <v>73780</v>
          </cell>
          <cell r="AO314">
            <v>44773</v>
          </cell>
        </row>
        <row r="315">
          <cell r="D315" t="str">
            <v>A1631</v>
          </cell>
          <cell r="E315" t="str">
            <v>Triệu Quỳnh Anh</v>
          </cell>
          <cell r="F315" t="str">
            <v>Công Nhân Ép Nhựa</v>
          </cell>
          <cell r="G315">
            <v>44033</v>
          </cell>
          <cell r="H315">
            <v>44064</v>
          </cell>
          <cell r="I315">
            <v>1.704109589041096</v>
          </cell>
          <cell r="J315">
            <v>0.34082191780821919</v>
          </cell>
          <cell r="K315">
            <v>0</v>
          </cell>
          <cell r="L315">
            <v>2</v>
          </cell>
          <cell r="M315">
            <v>14</v>
          </cell>
          <cell r="N315">
            <v>1.5</v>
          </cell>
          <cell r="O315">
            <v>5</v>
          </cell>
          <cell r="P315">
            <v>6.5</v>
          </cell>
          <cell r="Q315">
            <v>2</v>
          </cell>
          <cell r="R315">
            <v>1</v>
          </cell>
          <cell r="AC315">
            <v>3</v>
          </cell>
          <cell r="AD315">
            <v>0</v>
          </cell>
          <cell r="AE315">
            <v>0</v>
          </cell>
          <cell r="AF315">
            <v>3.5</v>
          </cell>
          <cell r="AG315">
            <v>3.5</v>
          </cell>
          <cell r="AI315">
            <v>3.5</v>
          </cell>
          <cell r="AJ315" t="str">
            <v>07/2022</v>
          </cell>
          <cell r="AL315">
            <v>3</v>
          </cell>
          <cell r="AM315">
            <v>73780</v>
          </cell>
          <cell r="AO315">
            <v>44773</v>
          </cell>
        </row>
        <row r="316">
          <cell r="D316" t="str">
            <v>A1646</v>
          </cell>
          <cell r="E316" t="str">
            <v>Nguyễn Tuấn Khanh</v>
          </cell>
          <cell r="F316" t="str">
            <v>Công Nhân Ép Nhựa</v>
          </cell>
          <cell r="G316">
            <v>44035</v>
          </cell>
          <cell r="H316">
            <v>44066</v>
          </cell>
          <cell r="I316">
            <v>1.6986301369863013</v>
          </cell>
          <cell r="J316">
            <v>0.33972602739726027</v>
          </cell>
          <cell r="K316">
            <v>0</v>
          </cell>
          <cell r="M316">
            <v>12</v>
          </cell>
          <cell r="N316">
            <v>2</v>
          </cell>
          <cell r="O316">
            <v>3</v>
          </cell>
          <cell r="P316">
            <v>5</v>
          </cell>
          <cell r="Q316">
            <v>3</v>
          </cell>
          <cell r="R316">
            <v>1</v>
          </cell>
          <cell r="AC316">
            <v>4</v>
          </cell>
          <cell r="AD316">
            <v>0</v>
          </cell>
          <cell r="AE316">
            <v>0</v>
          </cell>
          <cell r="AF316">
            <v>1</v>
          </cell>
          <cell r="AG316">
            <v>1</v>
          </cell>
          <cell r="AI316">
            <v>1</v>
          </cell>
          <cell r="AJ316" t="str">
            <v>07/2022</v>
          </cell>
          <cell r="AL316">
            <v>4</v>
          </cell>
          <cell r="AM316">
            <v>73780</v>
          </cell>
          <cell r="AO316">
            <v>44773</v>
          </cell>
        </row>
        <row r="317">
          <cell r="D317" t="str">
            <v>A1633</v>
          </cell>
          <cell r="E317" t="str">
            <v>Trịnh Hồng Út</v>
          </cell>
          <cell r="F317" t="str">
            <v>Công Nhân Ép Nhựa</v>
          </cell>
          <cell r="G317">
            <v>44040</v>
          </cell>
          <cell r="H317">
            <v>44071</v>
          </cell>
          <cell r="I317">
            <v>1.6849315068493151</v>
          </cell>
          <cell r="J317">
            <v>0.33698630136986302</v>
          </cell>
          <cell r="K317">
            <v>0</v>
          </cell>
          <cell r="M317">
            <v>12</v>
          </cell>
          <cell r="N317">
            <v>0</v>
          </cell>
          <cell r="O317">
            <v>3</v>
          </cell>
          <cell r="P317">
            <v>3</v>
          </cell>
          <cell r="Q317">
            <v>1</v>
          </cell>
          <cell r="R317">
            <v>1</v>
          </cell>
          <cell r="AC317">
            <v>2</v>
          </cell>
          <cell r="AD317">
            <v>0</v>
          </cell>
          <cell r="AE317">
            <v>0</v>
          </cell>
          <cell r="AF317">
            <v>1</v>
          </cell>
          <cell r="AG317">
            <v>1</v>
          </cell>
          <cell r="AI317">
            <v>1</v>
          </cell>
          <cell r="AJ317" t="str">
            <v>07/2022</v>
          </cell>
          <cell r="AL317">
            <v>2</v>
          </cell>
          <cell r="AM317">
            <v>73780</v>
          </cell>
          <cell r="AO317">
            <v>44773</v>
          </cell>
        </row>
        <row r="318">
          <cell r="D318" t="str">
            <v>A1626</v>
          </cell>
          <cell r="E318" t="str">
            <v>Lưu Minh Sang</v>
          </cell>
          <cell r="F318" t="str">
            <v>Kỹ Thuật Xi Mạ</v>
          </cell>
          <cell r="G318">
            <v>44032</v>
          </cell>
          <cell r="H318">
            <v>44063</v>
          </cell>
          <cell r="I318">
            <v>1.7068493150684931</v>
          </cell>
          <cell r="J318">
            <v>0.34136986301369865</v>
          </cell>
          <cell r="K318">
            <v>0</v>
          </cell>
          <cell r="L318">
            <v>2</v>
          </cell>
          <cell r="M318">
            <v>14</v>
          </cell>
          <cell r="N318">
            <v>4</v>
          </cell>
          <cell r="O318">
            <v>5</v>
          </cell>
          <cell r="P318">
            <v>9</v>
          </cell>
          <cell r="Q318">
            <v>1</v>
          </cell>
          <cell r="R318">
            <v>3</v>
          </cell>
          <cell r="AC318">
            <v>4</v>
          </cell>
          <cell r="AD318">
            <v>0</v>
          </cell>
          <cell r="AE318">
            <v>0</v>
          </cell>
          <cell r="AF318">
            <v>5</v>
          </cell>
          <cell r="AG318">
            <v>5</v>
          </cell>
          <cell r="AI318">
            <v>5</v>
          </cell>
          <cell r="AJ318" t="str">
            <v>07/2022</v>
          </cell>
          <cell r="AL318">
            <v>4</v>
          </cell>
          <cell r="AM318">
            <v>73780</v>
          </cell>
          <cell r="AO318">
            <v>44773</v>
          </cell>
        </row>
        <row r="319">
          <cell r="D319" t="str">
            <v>A1655</v>
          </cell>
          <cell r="E319" t="str">
            <v>Lê Văn Cần</v>
          </cell>
          <cell r="F319" t="str">
            <v>Phụ Kho</v>
          </cell>
          <cell r="G319">
            <v>44050</v>
          </cell>
          <cell r="H319">
            <v>44081</v>
          </cell>
          <cell r="I319">
            <v>1.6575342465753424</v>
          </cell>
          <cell r="J319">
            <v>0.33150684931506846</v>
          </cell>
          <cell r="K319">
            <v>0</v>
          </cell>
          <cell r="M319">
            <v>12</v>
          </cell>
          <cell r="N319">
            <v>14</v>
          </cell>
          <cell r="O319">
            <v>3</v>
          </cell>
          <cell r="P319">
            <v>17</v>
          </cell>
          <cell r="Q319">
            <v>0</v>
          </cell>
          <cell r="R319">
            <v>1</v>
          </cell>
          <cell r="AC319">
            <v>1</v>
          </cell>
          <cell r="AD319">
            <v>0</v>
          </cell>
          <cell r="AE319">
            <v>13</v>
          </cell>
          <cell r="AF319">
            <v>3</v>
          </cell>
          <cell r="AG319">
            <v>16</v>
          </cell>
          <cell r="AI319">
            <v>16</v>
          </cell>
          <cell r="AJ319" t="str">
            <v>07/2022</v>
          </cell>
          <cell r="AL319">
            <v>1</v>
          </cell>
          <cell r="AM319">
            <v>73780</v>
          </cell>
          <cell r="AO319">
            <v>44773</v>
          </cell>
        </row>
        <row r="320">
          <cell r="D320" t="str">
            <v>A1642</v>
          </cell>
          <cell r="E320" t="str">
            <v>Phan Thị Anh Đào</v>
          </cell>
          <cell r="F320" t="str">
            <v>Công Nhân Qc Xưởng 2</v>
          </cell>
          <cell r="G320">
            <v>44048</v>
          </cell>
          <cell r="H320">
            <v>44079</v>
          </cell>
          <cell r="I320">
            <v>1.6630136986301369</v>
          </cell>
          <cell r="J320">
            <v>0.33260273972602739</v>
          </cell>
          <cell r="K320">
            <v>0</v>
          </cell>
          <cell r="M320">
            <v>12</v>
          </cell>
          <cell r="N320">
            <v>3</v>
          </cell>
          <cell r="O320">
            <v>3</v>
          </cell>
          <cell r="P320">
            <v>6</v>
          </cell>
          <cell r="Q320">
            <v>0</v>
          </cell>
          <cell r="R320">
            <v>1</v>
          </cell>
          <cell r="AC320">
            <v>1</v>
          </cell>
          <cell r="AD320">
            <v>0</v>
          </cell>
          <cell r="AE320">
            <v>2</v>
          </cell>
          <cell r="AF320">
            <v>3</v>
          </cell>
          <cell r="AG320">
            <v>5</v>
          </cell>
          <cell r="AI320">
            <v>5</v>
          </cell>
          <cell r="AJ320" t="str">
            <v>07/2022</v>
          </cell>
          <cell r="AL320">
            <v>1</v>
          </cell>
          <cell r="AM320">
            <v>73780</v>
          </cell>
          <cell r="AO320">
            <v>44773</v>
          </cell>
        </row>
        <row r="321">
          <cell r="D321" t="str">
            <v>A1666</v>
          </cell>
          <cell r="E321" t="str">
            <v>Nguyễn Thị Cẩm Nhiên</v>
          </cell>
          <cell r="F321" t="str">
            <v>Công Nhân Pqc Ép Nhựa</v>
          </cell>
          <cell r="G321">
            <v>44071</v>
          </cell>
          <cell r="H321">
            <v>44102</v>
          </cell>
          <cell r="I321">
            <v>1.6</v>
          </cell>
          <cell r="J321">
            <v>0.32</v>
          </cell>
          <cell r="K321">
            <v>0</v>
          </cell>
          <cell r="M321">
            <v>12</v>
          </cell>
          <cell r="N321">
            <v>9</v>
          </cell>
          <cell r="O321">
            <v>3</v>
          </cell>
          <cell r="P321">
            <v>12</v>
          </cell>
          <cell r="Q321">
            <v>3</v>
          </cell>
          <cell r="R321">
            <v>2</v>
          </cell>
          <cell r="AC321">
            <v>5</v>
          </cell>
          <cell r="AD321">
            <v>0</v>
          </cell>
          <cell r="AE321">
            <v>4</v>
          </cell>
          <cell r="AF321">
            <v>3</v>
          </cell>
          <cell r="AG321">
            <v>7</v>
          </cell>
          <cell r="AI321">
            <v>7</v>
          </cell>
          <cell r="AJ321" t="str">
            <v>07/2022</v>
          </cell>
          <cell r="AL321">
            <v>5</v>
          </cell>
          <cell r="AM321">
            <v>73780</v>
          </cell>
          <cell r="AO321">
            <v>44773</v>
          </cell>
        </row>
        <row r="322">
          <cell r="D322" t="str">
            <v>A1653</v>
          </cell>
          <cell r="E322" t="str">
            <v>Trương Anh Thoa</v>
          </cell>
          <cell r="F322" t="str">
            <v>Công Nhân Pqc Ép Nhựa</v>
          </cell>
          <cell r="G322">
            <v>44048</v>
          </cell>
          <cell r="H322">
            <v>44079</v>
          </cell>
          <cell r="I322">
            <v>1.6630136986301369</v>
          </cell>
          <cell r="J322">
            <v>0.33260273972602739</v>
          </cell>
          <cell r="K322">
            <v>0</v>
          </cell>
          <cell r="M322">
            <v>12</v>
          </cell>
          <cell r="N322">
            <v>4</v>
          </cell>
          <cell r="O322">
            <v>3</v>
          </cell>
          <cell r="P322">
            <v>7</v>
          </cell>
          <cell r="Q322">
            <v>3</v>
          </cell>
          <cell r="R322">
            <v>1</v>
          </cell>
          <cell r="AC322">
            <v>4</v>
          </cell>
          <cell r="AD322">
            <v>0</v>
          </cell>
          <cell r="AE322">
            <v>0</v>
          </cell>
          <cell r="AF322">
            <v>3</v>
          </cell>
          <cell r="AG322">
            <v>3</v>
          </cell>
          <cell r="AI322">
            <v>3</v>
          </cell>
          <cell r="AJ322" t="str">
            <v>07/2022</v>
          </cell>
          <cell r="AL322">
            <v>4</v>
          </cell>
          <cell r="AM322">
            <v>73780</v>
          </cell>
          <cell r="AO322">
            <v>44773</v>
          </cell>
        </row>
        <row r="323">
          <cell r="D323" t="str">
            <v>A1669</v>
          </cell>
          <cell r="E323" t="str">
            <v>Nguyễn Văn Ân</v>
          </cell>
          <cell r="F323" t="str">
            <v>Công Nhân Qa Sơn In</v>
          </cell>
          <cell r="G323">
            <v>44071</v>
          </cell>
          <cell r="H323">
            <v>44102</v>
          </cell>
          <cell r="I323">
            <v>1.6</v>
          </cell>
          <cell r="J323">
            <v>0.32</v>
          </cell>
          <cell r="K323">
            <v>0</v>
          </cell>
          <cell r="M323">
            <v>12</v>
          </cell>
          <cell r="N323">
            <v>8</v>
          </cell>
          <cell r="O323">
            <v>3</v>
          </cell>
          <cell r="P323">
            <v>11</v>
          </cell>
          <cell r="Q323">
            <v>1</v>
          </cell>
          <cell r="R323">
            <v>1</v>
          </cell>
          <cell r="AC323">
            <v>2</v>
          </cell>
          <cell r="AD323">
            <v>0</v>
          </cell>
          <cell r="AE323">
            <v>6</v>
          </cell>
          <cell r="AF323">
            <v>3</v>
          </cell>
          <cell r="AG323">
            <v>9</v>
          </cell>
          <cell r="AI323">
            <v>9</v>
          </cell>
          <cell r="AJ323" t="str">
            <v>07/2022</v>
          </cell>
          <cell r="AL323">
            <v>2</v>
          </cell>
          <cell r="AM323">
            <v>73780</v>
          </cell>
          <cell r="AO323">
            <v>44773</v>
          </cell>
        </row>
        <row r="324">
          <cell r="D324" t="str">
            <v>A1662</v>
          </cell>
          <cell r="E324" t="str">
            <v>Nguyễn Thị Diễm My</v>
          </cell>
          <cell r="F324" t="str">
            <v>Công nhân Bảo Trì Sửa Chữa Khuôn</v>
          </cell>
          <cell r="G324">
            <v>44062</v>
          </cell>
          <cell r="H324">
            <v>44093</v>
          </cell>
          <cell r="I324">
            <v>1.6246575342465754</v>
          </cell>
          <cell r="J324">
            <v>0.3249315068493151</v>
          </cell>
          <cell r="K324">
            <v>0</v>
          </cell>
          <cell r="L324">
            <v>2</v>
          </cell>
          <cell r="M324">
            <v>14</v>
          </cell>
          <cell r="N324">
            <v>5.5</v>
          </cell>
          <cell r="O324">
            <v>5</v>
          </cell>
          <cell r="P324">
            <v>10.5</v>
          </cell>
          <cell r="Q324">
            <v>2</v>
          </cell>
          <cell r="R324">
            <v>2.5</v>
          </cell>
          <cell r="AC324">
            <v>4.5</v>
          </cell>
          <cell r="AD324">
            <v>0</v>
          </cell>
          <cell r="AE324">
            <v>1</v>
          </cell>
          <cell r="AF324">
            <v>5</v>
          </cell>
          <cell r="AG324">
            <v>6</v>
          </cell>
          <cell r="AI324">
            <v>6</v>
          </cell>
          <cell r="AJ324" t="str">
            <v>07/2022</v>
          </cell>
          <cell r="AL324">
            <v>4.5</v>
          </cell>
          <cell r="AM324">
            <v>73780</v>
          </cell>
          <cell r="AO324">
            <v>44773</v>
          </cell>
        </row>
        <row r="325">
          <cell r="D325" t="str">
            <v>A1638</v>
          </cell>
          <cell r="E325" t="str">
            <v>Ngô Ánh Trường</v>
          </cell>
          <cell r="F325" t="str">
            <v>Công Nhân Ép Nhựa</v>
          </cell>
          <cell r="G325">
            <v>44046</v>
          </cell>
          <cell r="H325">
            <v>44077</v>
          </cell>
          <cell r="I325">
            <v>1.6684931506849314</v>
          </cell>
          <cell r="J325">
            <v>0.33369863013698631</v>
          </cell>
          <cell r="K325">
            <v>0</v>
          </cell>
          <cell r="M325">
            <v>12</v>
          </cell>
          <cell r="N325">
            <v>2</v>
          </cell>
          <cell r="O325">
            <v>3</v>
          </cell>
          <cell r="P325">
            <v>5</v>
          </cell>
          <cell r="Q325">
            <v>3</v>
          </cell>
          <cell r="R325">
            <v>1</v>
          </cell>
          <cell r="AC325">
            <v>4</v>
          </cell>
          <cell r="AD325">
            <v>0</v>
          </cell>
          <cell r="AE325">
            <v>0</v>
          </cell>
          <cell r="AF325">
            <v>1</v>
          </cell>
          <cell r="AG325">
            <v>1</v>
          </cell>
          <cell r="AI325">
            <v>1</v>
          </cell>
          <cell r="AJ325" t="str">
            <v>07/2022</v>
          </cell>
          <cell r="AL325">
            <v>4</v>
          </cell>
          <cell r="AM325">
            <v>73780</v>
          </cell>
          <cell r="AO325">
            <v>44773</v>
          </cell>
        </row>
        <row r="326">
          <cell r="D326" t="str">
            <v>A1654</v>
          </cell>
          <cell r="E326" t="str">
            <v>Đặng Hồng Thảo</v>
          </cell>
          <cell r="F326" t="str">
            <v>Công Nhân Ép Nhựa</v>
          </cell>
          <cell r="G326">
            <v>44048</v>
          </cell>
          <cell r="H326">
            <v>44079</v>
          </cell>
          <cell r="I326">
            <v>1.6630136986301369</v>
          </cell>
          <cell r="J326">
            <v>0.33260273972602739</v>
          </cell>
          <cell r="K326">
            <v>0</v>
          </cell>
          <cell r="M326">
            <v>12</v>
          </cell>
          <cell r="N326">
            <v>1.5</v>
          </cell>
          <cell r="O326">
            <v>3</v>
          </cell>
          <cell r="P326">
            <v>4.5</v>
          </cell>
          <cell r="Q326">
            <v>0</v>
          </cell>
          <cell r="R326">
            <v>0</v>
          </cell>
          <cell r="AC326">
            <v>0</v>
          </cell>
          <cell r="AD326">
            <v>0</v>
          </cell>
          <cell r="AE326">
            <v>1.5</v>
          </cell>
          <cell r="AF326">
            <v>3</v>
          </cell>
          <cell r="AG326">
            <v>4.5</v>
          </cell>
          <cell r="AI326">
            <v>4.5</v>
          </cell>
          <cell r="AJ326" t="str">
            <v>07/2022</v>
          </cell>
          <cell r="AL326">
            <v>0</v>
          </cell>
          <cell r="AM326">
            <v>73780</v>
          </cell>
          <cell r="AO326">
            <v>44773</v>
          </cell>
        </row>
        <row r="327">
          <cell r="D327" t="str">
            <v>A1657</v>
          </cell>
          <cell r="E327" t="str">
            <v>Trần Quang Dũng</v>
          </cell>
          <cell r="F327" t="str">
            <v>Công Nhân Ép Nhựa</v>
          </cell>
          <cell r="G327">
            <v>44050</v>
          </cell>
          <cell r="H327">
            <v>44081</v>
          </cell>
          <cell r="I327">
            <v>1.6575342465753424</v>
          </cell>
          <cell r="J327">
            <v>0.33150684931506846</v>
          </cell>
          <cell r="K327">
            <v>0</v>
          </cell>
          <cell r="M327">
            <v>12</v>
          </cell>
          <cell r="N327">
            <v>0</v>
          </cell>
          <cell r="O327">
            <v>3</v>
          </cell>
          <cell r="P327">
            <v>3</v>
          </cell>
          <cell r="Q327">
            <v>1</v>
          </cell>
          <cell r="R327">
            <v>1</v>
          </cell>
          <cell r="AC327">
            <v>2</v>
          </cell>
          <cell r="AD327">
            <v>0</v>
          </cell>
          <cell r="AE327">
            <v>0</v>
          </cell>
          <cell r="AF327">
            <v>1</v>
          </cell>
          <cell r="AG327">
            <v>1</v>
          </cell>
          <cell r="AI327">
            <v>1</v>
          </cell>
          <cell r="AJ327" t="str">
            <v>07/2022</v>
          </cell>
          <cell r="AL327">
            <v>2</v>
          </cell>
          <cell r="AM327">
            <v>73780</v>
          </cell>
          <cell r="AO327">
            <v>44773</v>
          </cell>
        </row>
        <row r="328">
          <cell r="D328" t="str">
            <v>A1652</v>
          </cell>
          <cell r="E328" t="str">
            <v>Nguyễn Hoàng Phúc</v>
          </cell>
          <cell r="F328" t="str">
            <v>Công Nhân Masking</v>
          </cell>
          <cell r="G328">
            <v>44048</v>
          </cell>
          <cell r="H328">
            <v>44079</v>
          </cell>
          <cell r="I328">
            <v>1.6630136986301369</v>
          </cell>
          <cell r="J328">
            <v>0.33260273972602739</v>
          </cell>
          <cell r="K328">
            <v>0</v>
          </cell>
          <cell r="M328">
            <v>12</v>
          </cell>
          <cell r="N328">
            <v>1</v>
          </cell>
          <cell r="O328">
            <v>3</v>
          </cell>
          <cell r="P328">
            <v>4</v>
          </cell>
          <cell r="Q328">
            <v>2</v>
          </cell>
          <cell r="R328">
            <v>1</v>
          </cell>
          <cell r="AC328">
            <v>3</v>
          </cell>
          <cell r="AD328">
            <v>0</v>
          </cell>
          <cell r="AE328">
            <v>0</v>
          </cell>
          <cell r="AF328">
            <v>1</v>
          </cell>
          <cell r="AG328">
            <v>1</v>
          </cell>
          <cell r="AI328">
            <v>1</v>
          </cell>
          <cell r="AJ328" t="str">
            <v>07/2022</v>
          </cell>
          <cell r="AL328">
            <v>3</v>
          </cell>
          <cell r="AM328">
            <v>73780</v>
          </cell>
          <cell r="AO328">
            <v>44773</v>
          </cell>
        </row>
        <row r="329">
          <cell r="D329" t="str">
            <v>A1671</v>
          </cell>
          <cell r="E329" t="str">
            <v>Ông Kim Thi</v>
          </cell>
          <cell r="F329" t="str">
            <v>Công Nhân Lau Niken Hóa</v>
          </cell>
          <cell r="G329">
            <v>44071</v>
          </cell>
          <cell r="H329">
            <v>44163</v>
          </cell>
          <cell r="I329">
            <v>1.6</v>
          </cell>
          <cell r="J329">
            <v>0.32</v>
          </cell>
          <cell r="K329">
            <v>0</v>
          </cell>
          <cell r="M329">
            <v>12</v>
          </cell>
          <cell r="N329">
            <v>3</v>
          </cell>
          <cell r="O329">
            <v>3</v>
          </cell>
          <cell r="P329">
            <v>6</v>
          </cell>
          <cell r="Q329">
            <v>1</v>
          </cell>
          <cell r="R329">
            <v>1</v>
          </cell>
          <cell r="AC329">
            <v>2</v>
          </cell>
          <cell r="AD329">
            <v>0</v>
          </cell>
          <cell r="AE329">
            <v>1</v>
          </cell>
          <cell r="AF329">
            <v>3</v>
          </cell>
          <cell r="AG329">
            <v>4</v>
          </cell>
          <cell r="AI329">
            <v>4</v>
          </cell>
          <cell r="AJ329" t="str">
            <v>07/2022</v>
          </cell>
          <cell r="AL329">
            <v>2</v>
          </cell>
          <cell r="AM329">
            <v>73780</v>
          </cell>
          <cell r="AO329">
            <v>44773</v>
          </cell>
        </row>
        <row r="330">
          <cell r="D330" t="str">
            <v>A1672</v>
          </cell>
          <cell r="E330" t="str">
            <v>Huỳnh Tấn Tài</v>
          </cell>
          <cell r="F330" t="str">
            <v>Công Nhân Lau Niken Hóa</v>
          </cell>
          <cell r="G330">
            <v>44071</v>
          </cell>
          <cell r="H330">
            <v>44163</v>
          </cell>
          <cell r="I330">
            <v>1.6</v>
          </cell>
          <cell r="J330">
            <v>0.32</v>
          </cell>
          <cell r="K330">
            <v>0</v>
          </cell>
          <cell r="L330">
            <v>2</v>
          </cell>
          <cell r="M330">
            <v>14</v>
          </cell>
          <cell r="N330">
            <v>2.5</v>
          </cell>
          <cell r="O330">
            <v>5</v>
          </cell>
          <cell r="P330">
            <v>7.5</v>
          </cell>
          <cell r="Q330">
            <v>4</v>
          </cell>
          <cell r="R330">
            <v>2</v>
          </cell>
          <cell r="AC330">
            <v>6</v>
          </cell>
          <cell r="AD330">
            <v>0</v>
          </cell>
          <cell r="AE330">
            <v>0</v>
          </cell>
          <cell r="AF330">
            <v>1.5</v>
          </cell>
          <cell r="AG330">
            <v>1.5</v>
          </cell>
          <cell r="AI330">
            <v>1.5</v>
          </cell>
          <cell r="AJ330" t="str">
            <v>07/2022</v>
          </cell>
          <cell r="AL330">
            <v>6</v>
          </cell>
          <cell r="AM330">
            <v>73780</v>
          </cell>
          <cell r="AO330">
            <v>44773</v>
          </cell>
        </row>
        <row r="331">
          <cell r="D331" t="str">
            <v>A1663</v>
          </cell>
          <cell r="E331" t="str">
            <v>Nguyễn Quốc Sơn</v>
          </cell>
          <cell r="F331" t="str">
            <v>Công Nhân Gắn Phôi</v>
          </cell>
          <cell r="G331">
            <v>44062</v>
          </cell>
          <cell r="H331">
            <v>44093</v>
          </cell>
          <cell r="I331">
            <v>1.6246575342465754</v>
          </cell>
          <cell r="J331">
            <v>0.3249315068493151</v>
          </cell>
          <cell r="K331">
            <v>0</v>
          </cell>
          <cell r="M331">
            <v>12</v>
          </cell>
          <cell r="N331">
            <v>0</v>
          </cell>
          <cell r="O331">
            <v>2</v>
          </cell>
          <cell r="P331">
            <v>2</v>
          </cell>
          <cell r="Q331">
            <v>1</v>
          </cell>
          <cell r="R331">
            <v>1</v>
          </cell>
          <cell r="AC331">
            <v>2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I331">
            <v>0</v>
          </cell>
          <cell r="AJ331" t="str">
            <v>07/2022</v>
          </cell>
          <cell r="AL331">
            <v>2</v>
          </cell>
          <cell r="AM331">
            <v>44615</v>
          </cell>
          <cell r="AO331">
            <v>44773</v>
          </cell>
        </row>
        <row r="332">
          <cell r="D332" t="str">
            <v>A1664</v>
          </cell>
          <cell r="E332" t="str">
            <v>Lê Út Hồng</v>
          </cell>
          <cell r="F332" t="str">
            <v>Công Nhân Gắn Phôi</v>
          </cell>
          <cell r="G332">
            <v>44062</v>
          </cell>
          <cell r="H332">
            <v>44093</v>
          </cell>
          <cell r="I332">
            <v>1.6246575342465754</v>
          </cell>
          <cell r="J332">
            <v>0.3249315068493151</v>
          </cell>
          <cell r="K332">
            <v>0</v>
          </cell>
          <cell r="M332">
            <v>12</v>
          </cell>
          <cell r="N332">
            <v>10</v>
          </cell>
          <cell r="O332">
            <v>2</v>
          </cell>
          <cell r="P332">
            <v>12</v>
          </cell>
          <cell r="Q332">
            <v>1</v>
          </cell>
          <cell r="R332">
            <v>10</v>
          </cell>
          <cell r="AC332">
            <v>11</v>
          </cell>
          <cell r="AD332">
            <v>0</v>
          </cell>
          <cell r="AE332">
            <v>0</v>
          </cell>
          <cell r="AF332">
            <v>1</v>
          </cell>
          <cell r="AG332">
            <v>1</v>
          </cell>
          <cell r="AI332">
            <v>1</v>
          </cell>
          <cell r="AJ332" t="str">
            <v>07/2022</v>
          </cell>
          <cell r="AL332">
            <v>11</v>
          </cell>
          <cell r="AM332">
            <v>44620</v>
          </cell>
          <cell r="AO332">
            <v>44773</v>
          </cell>
        </row>
        <row r="333">
          <cell r="D333" t="str">
            <v>A1677</v>
          </cell>
          <cell r="E333" t="str">
            <v>Trần Thanh Quang</v>
          </cell>
          <cell r="F333" t="str">
            <v>Tài Xế Xe Tải</v>
          </cell>
          <cell r="G333">
            <v>44077</v>
          </cell>
          <cell r="H333">
            <v>44107</v>
          </cell>
          <cell r="I333">
            <v>1.5835616438356164</v>
          </cell>
          <cell r="J333">
            <v>0.3167123287671233</v>
          </cell>
          <cell r="K333">
            <v>0</v>
          </cell>
          <cell r="M333">
            <v>12</v>
          </cell>
          <cell r="N333">
            <v>4</v>
          </cell>
          <cell r="O333">
            <v>3</v>
          </cell>
          <cell r="P333">
            <v>7</v>
          </cell>
          <cell r="Q333">
            <v>1</v>
          </cell>
          <cell r="R333">
            <v>5</v>
          </cell>
          <cell r="AC333">
            <v>6</v>
          </cell>
          <cell r="AD333">
            <v>0</v>
          </cell>
          <cell r="AE333">
            <v>0</v>
          </cell>
          <cell r="AF333">
            <v>1</v>
          </cell>
          <cell r="AG333">
            <v>1</v>
          </cell>
          <cell r="AI333">
            <v>1</v>
          </cell>
          <cell r="AJ333" t="str">
            <v>07/2022</v>
          </cell>
          <cell r="AL333">
            <v>6</v>
          </cell>
          <cell r="AM333">
            <v>73780</v>
          </cell>
          <cell r="AO333">
            <v>44773</v>
          </cell>
        </row>
        <row r="334">
          <cell r="D334" t="str">
            <v>A1675</v>
          </cell>
          <cell r="E334" t="str">
            <v>Võ Thị Ngọc Dung</v>
          </cell>
          <cell r="F334" t="str">
            <v>Nhân Viên Qms</v>
          </cell>
          <cell r="G334">
            <v>44111</v>
          </cell>
          <cell r="H334">
            <v>44172</v>
          </cell>
          <cell r="I334">
            <v>1.4904109589041097</v>
          </cell>
          <cell r="J334">
            <v>0.29808219178082196</v>
          </cell>
          <cell r="K334">
            <v>0</v>
          </cell>
          <cell r="M334">
            <v>12</v>
          </cell>
          <cell r="N334">
            <v>10</v>
          </cell>
          <cell r="O334">
            <v>3</v>
          </cell>
          <cell r="P334">
            <v>13</v>
          </cell>
          <cell r="Q334">
            <v>6</v>
          </cell>
          <cell r="R334">
            <v>2.5</v>
          </cell>
          <cell r="AC334">
            <v>8.5</v>
          </cell>
          <cell r="AD334">
            <v>0</v>
          </cell>
          <cell r="AE334">
            <v>1.5</v>
          </cell>
          <cell r="AF334">
            <v>3</v>
          </cell>
          <cell r="AG334">
            <v>4.5</v>
          </cell>
          <cell r="AI334">
            <v>4.5</v>
          </cell>
          <cell r="AJ334" t="str">
            <v>07/2022</v>
          </cell>
          <cell r="AL334">
            <v>8.5</v>
          </cell>
          <cell r="AM334">
            <v>73780</v>
          </cell>
          <cell r="AO334">
            <v>44773</v>
          </cell>
        </row>
        <row r="335">
          <cell r="D335" t="str">
            <v>A1695</v>
          </cell>
          <cell r="E335" t="str">
            <v>Huỳnh Vũ Ý Nhi</v>
          </cell>
          <cell r="F335" t="str">
            <v>Tổ Trưởng QA Xưởng 2</v>
          </cell>
          <cell r="G335">
            <v>44098</v>
          </cell>
          <cell r="H335">
            <v>44159</v>
          </cell>
          <cell r="I335">
            <v>1.526027397260274</v>
          </cell>
          <cell r="J335">
            <v>0.30520547945205478</v>
          </cell>
          <cell r="K335">
            <v>0</v>
          </cell>
          <cell r="M335">
            <v>12</v>
          </cell>
          <cell r="N335">
            <v>6</v>
          </cell>
          <cell r="O335">
            <v>3</v>
          </cell>
          <cell r="P335">
            <v>9</v>
          </cell>
          <cell r="Q335">
            <v>1</v>
          </cell>
          <cell r="R335">
            <v>2</v>
          </cell>
          <cell r="AC335">
            <v>3</v>
          </cell>
          <cell r="AD335">
            <v>0</v>
          </cell>
          <cell r="AE335">
            <v>3</v>
          </cell>
          <cell r="AF335">
            <v>3</v>
          </cell>
          <cell r="AG335">
            <v>6</v>
          </cell>
          <cell r="AI335">
            <v>6</v>
          </cell>
          <cell r="AJ335" t="str">
            <v>07/2022</v>
          </cell>
          <cell r="AL335">
            <v>3</v>
          </cell>
          <cell r="AM335">
            <v>73780</v>
          </cell>
          <cell r="AO335">
            <v>44773</v>
          </cell>
        </row>
        <row r="336">
          <cell r="D336" t="str">
            <v>A1681</v>
          </cell>
          <cell r="E336" t="str">
            <v>Trương Thị Mỹ Hạnh</v>
          </cell>
          <cell r="F336" t="str">
            <v>Công Nhân QC xi mạ X.1</v>
          </cell>
          <cell r="G336">
            <v>44083</v>
          </cell>
          <cell r="H336">
            <v>44113</v>
          </cell>
          <cell r="I336">
            <v>1.5671232876712329</v>
          </cell>
          <cell r="J336">
            <v>0.31342465753424659</v>
          </cell>
          <cell r="K336">
            <v>0</v>
          </cell>
          <cell r="M336">
            <v>12</v>
          </cell>
          <cell r="N336">
            <v>1.5</v>
          </cell>
          <cell r="O336">
            <v>3</v>
          </cell>
          <cell r="P336">
            <v>4.5</v>
          </cell>
          <cell r="Q336">
            <v>1</v>
          </cell>
          <cell r="R336">
            <v>2</v>
          </cell>
          <cell r="AC336">
            <v>3</v>
          </cell>
          <cell r="AD336">
            <v>0</v>
          </cell>
          <cell r="AE336">
            <v>0</v>
          </cell>
          <cell r="AF336">
            <v>1.5</v>
          </cell>
          <cell r="AG336">
            <v>1.5</v>
          </cell>
          <cell r="AI336">
            <v>1.5</v>
          </cell>
          <cell r="AJ336" t="str">
            <v>07/2022</v>
          </cell>
          <cell r="AL336">
            <v>3</v>
          </cell>
          <cell r="AM336">
            <v>73780</v>
          </cell>
          <cell r="AO336">
            <v>44773</v>
          </cell>
        </row>
        <row r="337">
          <cell r="D337" t="str">
            <v>A1682</v>
          </cell>
          <cell r="E337" t="str">
            <v>Nguyễn Ngọc Lan</v>
          </cell>
          <cell r="F337" t="str">
            <v>Công Nhân QC xi mạ X.1</v>
          </cell>
          <cell r="G337">
            <v>44083</v>
          </cell>
          <cell r="H337">
            <v>44113</v>
          </cell>
          <cell r="I337">
            <v>1.5671232876712329</v>
          </cell>
          <cell r="J337">
            <v>0.31342465753424659</v>
          </cell>
          <cell r="K337">
            <v>0</v>
          </cell>
          <cell r="M337">
            <v>12</v>
          </cell>
          <cell r="N337">
            <v>7</v>
          </cell>
          <cell r="O337">
            <v>3</v>
          </cell>
          <cell r="P337">
            <v>10</v>
          </cell>
          <cell r="Q337">
            <v>4</v>
          </cell>
          <cell r="R337">
            <v>1</v>
          </cell>
          <cell r="AC337">
            <v>5</v>
          </cell>
          <cell r="AD337">
            <v>0</v>
          </cell>
          <cell r="AE337">
            <v>2</v>
          </cell>
          <cell r="AF337">
            <v>3</v>
          </cell>
          <cell r="AG337">
            <v>5</v>
          </cell>
          <cell r="AI337">
            <v>5</v>
          </cell>
          <cell r="AJ337" t="str">
            <v>07/2022</v>
          </cell>
          <cell r="AL337">
            <v>5</v>
          </cell>
          <cell r="AM337">
            <v>73780</v>
          </cell>
          <cell r="AO337">
            <v>44773</v>
          </cell>
        </row>
        <row r="338">
          <cell r="D338" t="str">
            <v>A1692</v>
          </cell>
          <cell r="E338" t="str">
            <v>Võ Thị Mỹ Linh</v>
          </cell>
          <cell r="F338" t="str">
            <v>Nhân Viên Bảo Trì Sửa Chữa Khuôn</v>
          </cell>
          <cell r="G338">
            <v>44095</v>
          </cell>
          <cell r="H338">
            <v>44125</v>
          </cell>
          <cell r="I338">
            <v>1.5342465753424657</v>
          </cell>
          <cell r="J338">
            <v>0.30684931506849311</v>
          </cell>
          <cell r="K338">
            <v>0</v>
          </cell>
          <cell r="L338">
            <v>2</v>
          </cell>
          <cell r="M338">
            <v>14</v>
          </cell>
          <cell r="N338">
            <v>3.5</v>
          </cell>
          <cell r="O338">
            <v>5</v>
          </cell>
          <cell r="P338">
            <v>8.5</v>
          </cell>
          <cell r="Q338">
            <v>2</v>
          </cell>
          <cell r="R338">
            <v>2</v>
          </cell>
          <cell r="AC338">
            <v>4</v>
          </cell>
          <cell r="AD338">
            <v>0</v>
          </cell>
          <cell r="AE338">
            <v>0</v>
          </cell>
          <cell r="AF338">
            <v>4.5</v>
          </cell>
          <cell r="AG338">
            <v>4.5</v>
          </cell>
          <cell r="AI338">
            <v>4.5</v>
          </cell>
          <cell r="AJ338" t="str">
            <v>07/2022</v>
          </cell>
          <cell r="AL338">
            <v>4</v>
          </cell>
          <cell r="AM338">
            <v>73780</v>
          </cell>
          <cell r="AO338">
            <v>44773</v>
          </cell>
        </row>
        <row r="339">
          <cell r="D339" t="str">
            <v>A1691</v>
          </cell>
          <cell r="E339" t="str">
            <v>Nguyễn Thị Thắm</v>
          </cell>
          <cell r="F339" t="str">
            <v>Nhân Viên Thống Kê</v>
          </cell>
          <cell r="G339">
            <v>44095</v>
          </cell>
          <cell r="H339">
            <v>44156</v>
          </cell>
          <cell r="I339">
            <v>1.5342465753424657</v>
          </cell>
          <cell r="J339">
            <v>0.30684931506849311</v>
          </cell>
          <cell r="K339">
            <v>0</v>
          </cell>
          <cell r="M339">
            <v>12</v>
          </cell>
          <cell r="N339">
            <v>4.5</v>
          </cell>
          <cell r="O339">
            <v>3</v>
          </cell>
          <cell r="P339">
            <v>7.5</v>
          </cell>
          <cell r="Q339">
            <v>1</v>
          </cell>
          <cell r="R339">
            <v>2.5</v>
          </cell>
          <cell r="AC339">
            <v>3.5</v>
          </cell>
          <cell r="AD339">
            <v>0</v>
          </cell>
          <cell r="AE339">
            <v>1</v>
          </cell>
          <cell r="AF339">
            <v>3</v>
          </cell>
          <cell r="AG339">
            <v>4</v>
          </cell>
          <cell r="AI339">
            <v>4</v>
          </cell>
          <cell r="AJ339" t="str">
            <v>07/2022</v>
          </cell>
          <cell r="AL339">
            <v>3.5</v>
          </cell>
          <cell r="AM339">
            <v>73780</v>
          </cell>
          <cell r="AO339">
            <v>44773</v>
          </cell>
        </row>
        <row r="340">
          <cell r="D340" t="str">
            <v>A1685</v>
          </cell>
          <cell r="E340" t="str">
            <v>Lê Phước Anh</v>
          </cell>
          <cell r="F340" t="str">
            <v>Công Nhân Sơn In</v>
          </cell>
          <cell r="G340">
            <v>44092</v>
          </cell>
          <cell r="H340">
            <v>44122</v>
          </cell>
          <cell r="I340">
            <v>1.5424657534246575</v>
          </cell>
          <cell r="J340">
            <v>0.30849315068493149</v>
          </cell>
          <cell r="K340">
            <v>0</v>
          </cell>
          <cell r="L340">
            <v>2</v>
          </cell>
          <cell r="M340">
            <v>14</v>
          </cell>
          <cell r="N340">
            <v>1</v>
          </cell>
          <cell r="O340">
            <v>5</v>
          </cell>
          <cell r="P340">
            <v>6</v>
          </cell>
          <cell r="Q340">
            <v>2</v>
          </cell>
          <cell r="R340">
            <v>2.5</v>
          </cell>
          <cell r="AC340">
            <v>4.5</v>
          </cell>
          <cell r="AD340">
            <v>0</v>
          </cell>
          <cell r="AE340">
            <v>0</v>
          </cell>
          <cell r="AF340">
            <v>1.5</v>
          </cell>
          <cell r="AG340">
            <v>1.5</v>
          </cell>
          <cell r="AI340">
            <v>1.5</v>
          </cell>
          <cell r="AJ340" t="str">
            <v>07/2022</v>
          </cell>
          <cell r="AL340">
            <v>4.5</v>
          </cell>
          <cell r="AM340">
            <v>73780</v>
          </cell>
          <cell r="AO340">
            <v>44773</v>
          </cell>
        </row>
        <row r="341">
          <cell r="D341" t="str">
            <v>A1680</v>
          </cell>
          <cell r="E341" t="str">
            <v>Nguyễn Thị Ngọc Duyên</v>
          </cell>
          <cell r="F341" t="str">
            <v>Công Nhân Lau Niken Hóa</v>
          </cell>
          <cell r="G341">
            <v>44083</v>
          </cell>
          <cell r="H341">
            <v>44113</v>
          </cell>
          <cell r="I341">
            <v>1.5671232876712329</v>
          </cell>
          <cell r="J341">
            <v>0.31342465753424659</v>
          </cell>
          <cell r="K341">
            <v>0</v>
          </cell>
          <cell r="M341">
            <v>12</v>
          </cell>
          <cell r="N341">
            <v>0</v>
          </cell>
          <cell r="O341">
            <v>2</v>
          </cell>
          <cell r="P341">
            <v>2</v>
          </cell>
          <cell r="Q341">
            <v>0</v>
          </cell>
          <cell r="R341">
            <v>2</v>
          </cell>
          <cell r="AC341">
            <v>2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I341">
            <v>0</v>
          </cell>
          <cell r="AJ341" t="str">
            <v>07/2022</v>
          </cell>
          <cell r="AL341">
            <v>2</v>
          </cell>
          <cell r="AM341">
            <v>44627</v>
          </cell>
          <cell r="AO341">
            <v>44773</v>
          </cell>
        </row>
        <row r="342">
          <cell r="D342" t="str">
            <v>A1701</v>
          </cell>
          <cell r="E342" t="str">
            <v>Từ Công Thanh</v>
          </cell>
          <cell r="F342" t="str">
            <v>Phụ Kho</v>
          </cell>
          <cell r="G342">
            <v>44117</v>
          </cell>
          <cell r="H342">
            <v>44148</v>
          </cell>
          <cell r="I342">
            <v>1.473972602739726</v>
          </cell>
          <cell r="J342">
            <v>0.29479452054794519</v>
          </cell>
          <cell r="K342">
            <v>0</v>
          </cell>
          <cell r="M342">
            <v>12</v>
          </cell>
          <cell r="N342">
            <v>0</v>
          </cell>
          <cell r="O342">
            <v>3</v>
          </cell>
          <cell r="P342">
            <v>3</v>
          </cell>
          <cell r="Q342">
            <v>1</v>
          </cell>
          <cell r="R342">
            <v>1</v>
          </cell>
          <cell r="AC342">
            <v>2</v>
          </cell>
          <cell r="AD342">
            <v>0</v>
          </cell>
          <cell r="AE342">
            <v>0</v>
          </cell>
          <cell r="AF342">
            <v>1</v>
          </cell>
          <cell r="AG342">
            <v>1</v>
          </cell>
          <cell r="AI342">
            <v>1</v>
          </cell>
          <cell r="AJ342" t="str">
            <v>07/2022</v>
          </cell>
          <cell r="AL342">
            <v>2</v>
          </cell>
          <cell r="AM342">
            <v>73780</v>
          </cell>
          <cell r="AO342">
            <v>44773</v>
          </cell>
        </row>
        <row r="343">
          <cell r="D343" t="str">
            <v>A1710</v>
          </cell>
          <cell r="E343" t="str">
            <v>Đinh Văn Đại</v>
          </cell>
          <cell r="F343" t="str">
            <v>Công Nhân Lau Niken Hóa</v>
          </cell>
          <cell r="G343">
            <v>44123</v>
          </cell>
          <cell r="H343">
            <v>44154</v>
          </cell>
          <cell r="I343">
            <v>1.4575342465753425</v>
          </cell>
          <cell r="J343">
            <v>0.29150684931506848</v>
          </cell>
          <cell r="K343">
            <v>0</v>
          </cell>
          <cell r="M343">
            <v>12</v>
          </cell>
          <cell r="N343">
            <v>0</v>
          </cell>
          <cell r="O343">
            <v>2</v>
          </cell>
          <cell r="P343">
            <v>2</v>
          </cell>
          <cell r="Q343">
            <v>1</v>
          </cell>
          <cell r="R343">
            <v>1</v>
          </cell>
          <cell r="AC343">
            <v>2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I343">
            <v>0</v>
          </cell>
          <cell r="AJ343" t="str">
            <v>07/2022</v>
          </cell>
          <cell r="AL343">
            <v>2</v>
          </cell>
          <cell r="AM343">
            <v>44621</v>
          </cell>
          <cell r="AO343">
            <v>44773</v>
          </cell>
        </row>
        <row r="344">
          <cell r="D344" t="str">
            <v>A1705</v>
          </cell>
          <cell r="E344" t="str">
            <v>Slển Thanh Kiên</v>
          </cell>
          <cell r="F344" t="str">
            <v>Nhân Viên Lab (2)</v>
          </cell>
          <cell r="G344">
            <v>44123</v>
          </cell>
          <cell r="H344">
            <v>44184</v>
          </cell>
          <cell r="I344">
            <v>1.4575342465753425</v>
          </cell>
          <cell r="J344">
            <v>0.29150684931506848</v>
          </cell>
          <cell r="K344">
            <v>0</v>
          </cell>
          <cell r="M344">
            <v>12</v>
          </cell>
          <cell r="N344">
            <v>0</v>
          </cell>
          <cell r="O344">
            <v>3</v>
          </cell>
          <cell r="P344">
            <v>3</v>
          </cell>
          <cell r="Q344">
            <v>1</v>
          </cell>
          <cell r="R344">
            <v>1</v>
          </cell>
          <cell r="AC344">
            <v>2</v>
          </cell>
          <cell r="AD344">
            <v>0</v>
          </cell>
          <cell r="AE344">
            <v>0</v>
          </cell>
          <cell r="AF344">
            <v>1</v>
          </cell>
          <cell r="AG344">
            <v>1</v>
          </cell>
          <cell r="AI344">
            <v>1</v>
          </cell>
          <cell r="AJ344" t="str">
            <v>07/2022</v>
          </cell>
          <cell r="AL344">
            <v>2</v>
          </cell>
          <cell r="AM344">
            <v>73780</v>
          </cell>
          <cell r="AO344">
            <v>44773</v>
          </cell>
        </row>
        <row r="345">
          <cell r="D345" t="str">
            <v>A1711</v>
          </cell>
          <cell r="E345" t="str">
            <v>Trần Thị Lệ Quân</v>
          </cell>
          <cell r="F345" t="str">
            <v>Nhân Viên Quản Lý Chất Lượng</v>
          </cell>
          <cell r="G345">
            <v>44137</v>
          </cell>
          <cell r="H345">
            <v>44198</v>
          </cell>
          <cell r="I345">
            <v>1.4191780821917808</v>
          </cell>
          <cell r="J345">
            <v>0.28383561643835614</v>
          </cell>
          <cell r="K345">
            <v>0</v>
          </cell>
          <cell r="M345">
            <v>12</v>
          </cell>
          <cell r="N345">
            <v>4</v>
          </cell>
          <cell r="O345">
            <v>3</v>
          </cell>
          <cell r="P345">
            <v>7</v>
          </cell>
          <cell r="Q345">
            <v>3.5</v>
          </cell>
          <cell r="R345">
            <v>1.5</v>
          </cell>
          <cell r="AC345">
            <v>5</v>
          </cell>
          <cell r="AD345">
            <v>0</v>
          </cell>
          <cell r="AE345">
            <v>0</v>
          </cell>
          <cell r="AF345">
            <v>2</v>
          </cell>
          <cell r="AG345">
            <v>2</v>
          </cell>
          <cell r="AI345">
            <v>2</v>
          </cell>
          <cell r="AJ345" t="str">
            <v>07/2022</v>
          </cell>
          <cell r="AL345">
            <v>5</v>
          </cell>
          <cell r="AM345">
            <v>73780</v>
          </cell>
          <cell r="AO345">
            <v>44773</v>
          </cell>
        </row>
        <row r="346">
          <cell r="D346" t="str">
            <v>A1714</v>
          </cell>
          <cell r="E346" t="str">
            <v>Trương Tuấn Anh</v>
          </cell>
          <cell r="F346" t="str">
            <v>Nhân Viên Bảo Trì</v>
          </cell>
          <cell r="G346">
            <v>44137</v>
          </cell>
          <cell r="H346">
            <v>44198</v>
          </cell>
          <cell r="I346">
            <v>1.4191780821917808</v>
          </cell>
          <cell r="J346">
            <v>0.28383561643835614</v>
          </cell>
          <cell r="K346">
            <v>0</v>
          </cell>
          <cell r="M346">
            <v>12</v>
          </cell>
          <cell r="N346">
            <v>2</v>
          </cell>
          <cell r="O346">
            <v>3</v>
          </cell>
          <cell r="P346">
            <v>5</v>
          </cell>
          <cell r="Q346">
            <v>0</v>
          </cell>
          <cell r="R346">
            <v>1</v>
          </cell>
          <cell r="AC346">
            <v>1</v>
          </cell>
          <cell r="AD346">
            <v>0</v>
          </cell>
          <cell r="AE346">
            <v>1</v>
          </cell>
          <cell r="AF346">
            <v>3</v>
          </cell>
          <cell r="AG346">
            <v>4</v>
          </cell>
          <cell r="AI346">
            <v>4</v>
          </cell>
          <cell r="AJ346" t="str">
            <v>07/2022</v>
          </cell>
          <cell r="AL346">
            <v>1</v>
          </cell>
          <cell r="AM346">
            <v>73780</v>
          </cell>
          <cell r="AO346">
            <v>44773</v>
          </cell>
        </row>
        <row r="347">
          <cell r="D347" t="str">
            <v>A1716</v>
          </cell>
          <cell r="E347" t="str">
            <v>Trương Di Đan</v>
          </cell>
          <cell r="F347" t="str">
            <v>Công Nhân Pqc</v>
          </cell>
          <cell r="G347">
            <v>44137</v>
          </cell>
          <cell r="H347">
            <v>44167</v>
          </cell>
          <cell r="I347">
            <v>1.4191780821917808</v>
          </cell>
          <cell r="J347">
            <v>0.28383561643835614</v>
          </cell>
          <cell r="K347">
            <v>0</v>
          </cell>
          <cell r="M347">
            <v>12</v>
          </cell>
          <cell r="N347">
            <v>1.5</v>
          </cell>
          <cell r="O347">
            <v>3</v>
          </cell>
          <cell r="P347">
            <v>4.5</v>
          </cell>
          <cell r="Q347">
            <v>2</v>
          </cell>
          <cell r="R347">
            <v>1.5</v>
          </cell>
          <cell r="AC347">
            <v>3.5</v>
          </cell>
          <cell r="AD347">
            <v>0</v>
          </cell>
          <cell r="AE347">
            <v>0</v>
          </cell>
          <cell r="AF347">
            <v>1</v>
          </cell>
          <cell r="AG347">
            <v>1</v>
          </cell>
          <cell r="AI347">
            <v>1</v>
          </cell>
          <cell r="AJ347" t="str">
            <v>07/2022</v>
          </cell>
          <cell r="AL347">
            <v>3.5</v>
          </cell>
          <cell r="AM347">
            <v>73780</v>
          </cell>
          <cell r="AO347">
            <v>44773</v>
          </cell>
        </row>
        <row r="348">
          <cell r="D348" t="str">
            <v>A1718</v>
          </cell>
          <cell r="E348" t="str">
            <v>Nguyễn Văn Minh</v>
          </cell>
          <cell r="F348" t="str">
            <v>Công Nhân Gỡ Hàng</v>
          </cell>
          <cell r="G348">
            <v>44144</v>
          </cell>
          <cell r="H348">
            <v>44174</v>
          </cell>
          <cell r="I348">
            <v>1.4</v>
          </cell>
          <cell r="J348">
            <v>0.27999999999999997</v>
          </cell>
          <cell r="K348">
            <v>0</v>
          </cell>
          <cell r="M348">
            <v>12</v>
          </cell>
          <cell r="N348">
            <v>0</v>
          </cell>
          <cell r="O348">
            <v>3</v>
          </cell>
          <cell r="P348">
            <v>3</v>
          </cell>
          <cell r="Q348">
            <v>1</v>
          </cell>
          <cell r="R348">
            <v>1</v>
          </cell>
          <cell r="AC348">
            <v>2</v>
          </cell>
          <cell r="AD348">
            <v>0</v>
          </cell>
          <cell r="AE348">
            <v>0</v>
          </cell>
          <cell r="AF348">
            <v>1</v>
          </cell>
          <cell r="AG348">
            <v>1</v>
          </cell>
          <cell r="AI348">
            <v>1</v>
          </cell>
          <cell r="AJ348" t="str">
            <v>07/2022</v>
          </cell>
          <cell r="AL348">
            <v>2</v>
          </cell>
          <cell r="AM348">
            <v>73780</v>
          </cell>
          <cell r="AO348">
            <v>44773</v>
          </cell>
        </row>
        <row r="349">
          <cell r="D349" t="str">
            <v>A1720</v>
          </cell>
          <cell r="E349" t="str">
            <v>Nguyễn Hữu Nghĩa</v>
          </cell>
          <cell r="F349" t="str">
            <v>Phụ Kho</v>
          </cell>
          <cell r="G349">
            <v>44146</v>
          </cell>
          <cell r="H349">
            <v>44176</v>
          </cell>
          <cell r="I349">
            <v>1.3945205479452054</v>
          </cell>
          <cell r="J349">
            <v>0.2789041095890411</v>
          </cell>
          <cell r="K349">
            <v>0</v>
          </cell>
          <cell r="M349">
            <v>12</v>
          </cell>
          <cell r="N349">
            <v>1</v>
          </cell>
          <cell r="O349">
            <v>3</v>
          </cell>
          <cell r="P349">
            <v>4</v>
          </cell>
          <cell r="Q349">
            <v>2</v>
          </cell>
          <cell r="R349">
            <v>1</v>
          </cell>
          <cell r="AC349">
            <v>3</v>
          </cell>
          <cell r="AD349">
            <v>0</v>
          </cell>
          <cell r="AE349">
            <v>0</v>
          </cell>
          <cell r="AF349">
            <v>1</v>
          </cell>
          <cell r="AG349">
            <v>1</v>
          </cell>
          <cell r="AI349">
            <v>1</v>
          </cell>
          <cell r="AJ349" t="str">
            <v>07/2022</v>
          </cell>
          <cell r="AL349">
            <v>3</v>
          </cell>
          <cell r="AM349">
            <v>73780</v>
          </cell>
          <cell r="AO349">
            <v>44773</v>
          </cell>
        </row>
        <row r="350">
          <cell r="D350" t="str">
            <v>A1722</v>
          </cell>
          <cell r="E350" t="str">
            <v>Lê Tấn Vũ</v>
          </cell>
          <cell r="F350" t="str">
            <v>Phụ Kho</v>
          </cell>
          <cell r="G350">
            <v>44146</v>
          </cell>
          <cell r="H350">
            <v>44176</v>
          </cell>
          <cell r="I350">
            <v>1.3945205479452054</v>
          </cell>
          <cell r="J350">
            <v>0.2789041095890411</v>
          </cell>
          <cell r="K350">
            <v>0</v>
          </cell>
          <cell r="M350">
            <v>12</v>
          </cell>
          <cell r="N350">
            <v>1</v>
          </cell>
          <cell r="O350">
            <v>3</v>
          </cell>
          <cell r="P350">
            <v>4</v>
          </cell>
          <cell r="Q350">
            <v>2</v>
          </cell>
          <cell r="R350">
            <v>1</v>
          </cell>
          <cell r="AC350">
            <v>3</v>
          </cell>
          <cell r="AD350">
            <v>0</v>
          </cell>
          <cell r="AE350">
            <v>0</v>
          </cell>
          <cell r="AF350">
            <v>1</v>
          </cell>
          <cell r="AG350">
            <v>1</v>
          </cell>
          <cell r="AI350">
            <v>1</v>
          </cell>
          <cell r="AJ350" t="str">
            <v>07/2022</v>
          </cell>
          <cell r="AL350">
            <v>3</v>
          </cell>
          <cell r="AM350">
            <v>73780</v>
          </cell>
          <cell r="AO350">
            <v>44773</v>
          </cell>
        </row>
        <row r="351">
          <cell r="D351" t="str">
            <v>A1717</v>
          </cell>
          <cell r="E351" t="str">
            <v>Nguyễn Hoàng Vỵ</v>
          </cell>
          <cell r="F351" t="str">
            <v>Nhân Viên Bảo Trì</v>
          </cell>
          <cell r="G351">
            <v>44147</v>
          </cell>
          <cell r="H351">
            <v>44208</v>
          </cell>
          <cell r="I351">
            <v>1.3917808219178083</v>
          </cell>
          <cell r="J351">
            <v>0.27835616438356164</v>
          </cell>
          <cell r="K351">
            <v>0</v>
          </cell>
          <cell r="M351">
            <v>12</v>
          </cell>
          <cell r="N351">
            <v>0</v>
          </cell>
          <cell r="O351">
            <v>3</v>
          </cell>
          <cell r="P351">
            <v>3</v>
          </cell>
          <cell r="Q351">
            <v>1</v>
          </cell>
          <cell r="R351">
            <v>1</v>
          </cell>
          <cell r="AC351">
            <v>2</v>
          </cell>
          <cell r="AD351">
            <v>0</v>
          </cell>
          <cell r="AE351">
            <v>0</v>
          </cell>
          <cell r="AF351">
            <v>1</v>
          </cell>
          <cell r="AG351">
            <v>1</v>
          </cell>
          <cell r="AI351">
            <v>1</v>
          </cell>
          <cell r="AJ351" t="str">
            <v>07/2022</v>
          </cell>
          <cell r="AL351">
            <v>2</v>
          </cell>
          <cell r="AM351">
            <v>73780</v>
          </cell>
          <cell r="AO351">
            <v>44773</v>
          </cell>
        </row>
        <row r="352">
          <cell r="D352" t="str">
            <v>A1723</v>
          </cell>
          <cell r="E352" t="str">
            <v>Đàm Thị Phương</v>
          </cell>
          <cell r="F352" t="str">
            <v>Công Nhân Pqc Ép Nhựa</v>
          </cell>
          <cell r="G352">
            <v>44151</v>
          </cell>
          <cell r="H352">
            <v>44181</v>
          </cell>
          <cell r="I352">
            <v>1.3808219178082193</v>
          </cell>
          <cell r="J352">
            <v>0.27616438356164386</v>
          </cell>
          <cell r="K352">
            <v>0</v>
          </cell>
          <cell r="M352">
            <v>12</v>
          </cell>
          <cell r="N352">
            <v>2</v>
          </cell>
          <cell r="O352">
            <v>2</v>
          </cell>
          <cell r="P352">
            <v>4</v>
          </cell>
          <cell r="Q352">
            <v>3</v>
          </cell>
          <cell r="R352">
            <v>1</v>
          </cell>
          <cell r="AC352">
            <v>4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I352">
            <v>0</v>
          </cell>
          <cell r="AJ352" t="str">
            <v>07/2022</v>
          </cell>
          <cell r="AL352">
            <v>4</v>
          </cell>
          <cell r="AM352">
            <v>44631</v>
          </cell>
          <cell r="AO352">
            <v>44773</v>
          </cell>
        </row>
        <row r="353">
          <cell r="D353" t="str">
            <v>A1728</v>
          </cell>
          <cell r="E353" t="str">
            <v>Bùi Thị Nhung</v>
          </cell>
          <cell r="F353" t="str">
            <v>Công Nhân Ép Nhựa</v>
          </cell>
          <cell r="G353">
            <v>44159</v>
          </cell>
          <cell r="H353">
            <v>44189</v>
          </cell>
          <cell r="I353">
            <v>1.3589041095890411</v>
          </cell>
          <cell r="J353">
            <v>0.27178082191780822</v>
          </cell>
          <cell r="K353">
            <v>0</v>
          </cell>
          <cell r="L353">
            <v>2</v>
          </cell>
          <cell r="M353">
            <v>14</v>
          </cell>
          <cell r="N353">
            <v>1.5</v>
          </cell>
          <cell r="O353">
            <v>5</v>
          </cell>
          <cell r="P353">
            <v>6.5</v>
          </cell>
          <cell r="Q353">
            <v>2</v>
          </cell>
          <cell r="R353">
            <v>3</v>
          </cell>
          <cell r="AC353">
            <v>5</v>
          </cell>
          <cell r="AD353">
            <v>0</v>
          </cell>
          <cell r="AE353">
            <v>0</v>
          </cell>
          <cell r="AF353">
            <v>1.5</v>
          </cell>
          <cell r="AG353">
            <v>1.5</v>
          </cell>
          <cell r="AI353">
            <v>1.5</v>
          </cell>
          <cell r="AJ353" t="str">
            <v>07/2022</v>
          </cell>
          <cell r="AL353">
            <v>5</v>
          </cell>
          <cell r="AM353">
            <v>73780</v>
          </cell>
          <cell r="AO353">
            <v>44773</v>
          </cell>
        </row>
        <row r="354">
          <cell r="D354" t="str">
            <v>A1729</v>
          </cell>
          <cell r="E354" t="str">
            <v>Phan Thị Thế</v>
          </cell>
          <cell r="F354" t="str">
            <v>Công Nhân Ép Nhựa</v>
          </cell>
          <cell r="G354">
            <v>44159</v>
          </cell>
          <cell r="H354">
            <v>44189</v>
          </cell>
          <cell r="I354">
            <v>1.3589041095890411</v>
          </cell>
          <cell r="J354">
            <v>0.27178082191780822</v>
          </cell>
          <cell r="K354">
            <v>0</v>
          </cell>
          <cell r="M354">
            <v>12</v>
          </cell>
          <cell r="N354">
            <v>0</v>
          </cell>
          <cell r="O354">
            <v>3</v>
          </cell>
          <cell r="P354">
            <v>3</v>
          </cell>
          <cell r="Q354">
            <v>1</v>
          </cell>
          <cell r="R354">
            <v>1</v>
          </cell>
          <cell r="AC354">
            <v>2</v>
          </cell>
          <cell r="AD354">
            <v>0</v>
          </cell>
          <cell r="AE354">
            <v>0</v>
          </cell>
          <cell r="AF354">
            <v>1</v>
          </cell>
          <cell r="AG354">
            <v>1</v>
          </cell>
          <cell r="AI354">
            <v>1</v>
          </cell>
          <cell r="AJ354" t="str">
            <v>07/2022</v>
          </cell>
          <cell r="AL354">
            <v>2</v>
          </cell>
          <cell r="AM354">
            <v>73780</v>
          </cell>
          <cell r="AO354">
            <v>44773</v>
          </cell>
        </row>
        <row r="355">
          <cell r="D355" t="str">
            <v>A1730</v>
          </cell>
          <cell r="E355" t="str">
            <v>Nguyễn Thanh Thuý</v>
          </cell>
          <cell r="F355" t="str">
            <v>Công Nhân Ép Nhựa</v>
          </cell>
          <cell r="G355">
            <v>44159</v>
          </cell>
          <cell r="H355">
            <v>44189</v>
          </cell>
          <cell r="I355">
            <v>1.3589041095890411</v>
          </cell>
          <cell r="J355">
            <v>0.27178082191780822</v>
          </cell>
          <cell r="K355">
            <v>0</v>
          </cell>
          <cell r="M355">
            <v>12</v>
          </cell>
          <cell r="N355">
            <v>2</v>
          </cell>
          <cell r="O355">
            <v>3</v>
          </cell>
          <cell r="P355">
            <v>5</v>
          </cell>
          <cell r="Q355">
            <v>0</v>
          </cell>
          <cell r="R355">
            <v>1</v>
          </cell>
          <cell r="AC355">
            <v>1</v>
          </cell>
          <cell r="AD355">
            <v>0</v>
          </cell>
          <cell r="AE355">
            <v>1</v>
          </cell>
          <cell r="AF355">
            <v>3</v>
          </cell>
          <cell r="AG355">
            <v>4</v>
          </cell>
          <cell r="AI355">
            <v>4</v>
          </cell>
          <cell r="AJ355" t="str">
            <v>07/2022</v>
          </cell>
          <cell r="AL355">
            <v>1</v>
          </cell>
          <cell r="AM355">
            <v>73780</v>
          </cell>
          <cell r="AO355">
            <v>44773</v>
          </cell>
        </row>
        <row r="356">
          <cell r="D356" t="str">
            <v>A1731</v>
          </cell>
          <cell r="E356" t="str">
            <v>Nguyễn Thị Doanh</v>
          </cell>
          <cell r="F356" t="str">
            <v>Công Nhân Ép Nhựa</v>
          </cell>
          <cell r="G356">
            <v>44159</v>
          </cell>
          <cell r="H356">
            <v>44189</v>
          </cell>
          <cell r="I356">
            <v>1.3589041095890411</v>
          </cell>
          <cell r="J356">
            <v>0.27178082191780822</v>
          </cell>
          <cell r="K356">
            <v>0</v>
          </cell>
          <cell r="M356">
            <v>12</v>
          </cell>
          <cell r="N356">
            <v>2</v>
          </cell>
          <cell r="O356">
            <v>3</v>
          </cell>
          <cell r="P356">
            <v>5</v>
          </cell>
          <cell r="Q356">
            <v>3</v>
          </cell>
          <cell r="R356">
            <v>1</v>
          </cell>
          <cell r="AC356">
            <v>4</v>
          </cell>
          <cell r="AD356">
            <v>0</v>
          </cell>
          <cell r="AE356">
            <v>0</v>
          </cell>
          <cell r="AF356">
            <v>1</v>
          </cell>
          <cell r="AG356">
            <v>1</v>
          </cell>
          <cell r="AI356">
            <v>1</v>
          </cell>
          <cell r="AJ356" t="str">
            <v>07/2022</v>
          </cell>
          <cell r="AL356">
            <v>4</v>
          </cell>
          <cell r="AM356">
            <v>73780</v>
          </cell>
          <cell r="AO356">
            <v>44773</v>
          </cell>
        </row>
        <row r="357">
          <cell r="D357" t="str">
            <v>A1733</v>
          </cell>
          <cell r="E357" t="str">
            <v>Nguyễn Thị Huyền Trang</v>
          </cell>
          <cell r="F357" t="str">
            <v>Công Nhân Ép Nhựa</v>
          </cell>
          <cell r="G357">
            <v>44159</v>
          </cell>
          <cell r="H357">
            <v>44189</v>
          </cell>
          <cell r="I357">
            <v>1.3589041095890411</v>
          </cell>
          <cell r="J357">
            <v>0.27178082191780822</v>
          </cell>
          <cell r="K357">
            <v>0</v>
          </cell>
          <cell r="M357">
            <v>12</v>
          </cell>
          <cell r="N357">
            <v>5.5</v>
          </cell>
          <cell r="O357">
            <v>2</v>
          </cell>
          <cell r="P357">
            <v>7.5</v>
          </cell>
          <cell r="Q357">
            <v>4</v>
          </cell>
          <cell r="R357">
            <v>1</v>
          </cell>
          <cell r="AC357">
            <v>5</v>
          </cell>
          <cell r="AD357">
            <v>0</v>
          </cell>
          <cell r="AE357">
            <v>0.5</v>
          </cell>
          <cell r="AF357">
            <v>2</v>
          </cell>
          <cell r="AG357">
            <v>2.5</v>
          </cell>
          <cell r="AI357">
            <v>2.5</v>
          </cell>
          <cell r="AJ357" t="str">
            <v>07/2022</v>
          </cell>
          <cell r="AL357">
            <v>5</v>
          </cell>
          <cell r="AM357">
            <v>44634</v>
          </cell>
          <cell r="AO357">
            <v>44773</v>
          </cell>
        </row>
        <row r="358">
          <cell r="D358" t="str">
            <v>A1736</v>
          </cell>
          <cell r="E358" t="str">
            <v>Phạm Thu Ngân</v>
          </cell>
          <cell r="F358" t="str">
            <v>Công Nhân Qc Xưởng 2</v>
          </cell>
          <cell r="G358">
            <v>44159</v>
          </cell>
          <cell r="H358">
            <v>44189</v>
          </cell>
          <cell r="I358">
            <v>1.3589041095890411</v>
          </cell>
          <cell r="J358">
            <v>0.27178082191780822</v>
          </cell>
          <cell r="K358">
            <v>0</v>
          </cell>
          <cell r="M358">
            <v>12</v>
          </cell>
          <cell r="N358">
            <v>2</v>
          </cell>
          <cell r="O358">
            <v>3</v>
          </cell>
          <cell r="P358">
            <v>5</v>
          </cell>
          <cell r="Q358">
            <v>2</v>
          </cell>
          <cell r="R358">
            <v>1</v>
          </cell>
          <cell r="AC358">
            <v>3</v>
          </cell>
          <cell r="AD358">
            <v>0</v>
          </cell>
          <cell r="AE358">
            <v>0</v>
          </cell>
          <cell r="AF358">
            <v>2</v>
          </cell>
          <cell r="AG358">
            <v>2</v>
          </cell>
          <cell r="AI358">
            <v>2</v>
          </cell>
          <cell r="AJ358" t="str">
            <v>07/2022</v>
          </cell>
          <cell r="AL358">
            <v>3</v>
          </cell>
          <cell r="AM358">
            <v>73780</v>
          </cell>
          <cell r="AO358">
            <v>44773</v>
          </cell>
        </row>
        <row r="359">
          <cell r="D359" t="str">
            <v>A1737</v>
          </cell>
          <cell r="E359" t="str">
            <v>Nguyễn Thị Ngọc Loan</v>
          </cell>
          <cell r="F359" t="str">
            <v>Công Nhân Ép Nhựa</v>
          </cell>
          <cell r="G359">
            <v>44159</v>
          </cell>
          <cell r="H359">
            <v>44189</v>
          </cell>
          <cell r="I359">
            <v>1.3589041095890411</v>
          </cell>
          <cell r="J359">
            <v>0.27178082191780822</v>
          </cell>
          <cell r="K359">
            <v>0</v>
          </cell>
          <cell r="M359">
            <v>12</v>
          </cell>
          <cell r="N359">
            <v>2</v>
          </cell>
          <cell r="O359">
            <v>2</v>
          </cell>
          <cell r="P359">
            <v>4</v>
          </cell>
          <cell r="Q359">
            <v>1</v>
          </cell>
          <cell r="R359">
            <v>3</v>
          </cell>
          <cell r="AC359">
            <v>4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I359">
            <v>0</v>
          </cell>
          <cell r="AJ359" t="str">
            <v>07/2022</v>
          </cell>
          <cell r="AL359">
            <v>4</v>
          </cell>
          <cell r="AM359">
            <v>44627</v>
          </cell>
          <cell r="AO359">
            <v>44773</v>
          </cell>
        </row>
        <row r="360">
          <cell r="D360" t="str">
            <v>A1743</v>
          </cell>
          <cell r="E360" t="str">
            <v>Lê Thanh Hải</v>
          </cell>
          <cell r="F360" t="str">
            <v>Công Nhân Ép Nhựa</v>
          </cell>
          <cell r="G360">
            <v>44166</v>
          </cell>
          <cell r="H360">
            <v>44197</v>
          </cell>
          <cell r="I360">
            <v>1.3397260273972602</v>
          </cell>
          <cell r="J360">
            <v>0.26794520547945205</v>
          </cell>
          <cell r="K360">
            <v>0</v>
          </cell>
          <cell r="M360">
            <v>12</v>
          </cell>
          <cell r="N360">
            <v>0</v>
          </cell>
          <cell r="O360">
            <v>3</v>
          </cell>
          <cell r="P360">
            <v>3</v>
          </cell>
          <cell r="Q360">
            <v>1</v>
          </cell>
          <cell r="R360">
            <v>1</v>
          </cell>
          <cell r="AC360">
            <v>2</v>
          </cell>
          <cell r="AD360">
            <v>0</v>
          </cell>
          <cell r="AE360">
            <v>0</v>
          </cell>
          <cell r="AF360">
            <v>1</v>
          </cell>
          <cell r="AG360">
            <v>1</v>
          </cell>
          <cell r="AI360">
            <v>1</v>
          </cell>
          <cell r="AJ360" t="str">
            <v>07/2022</v>
          </cell>
          <cell r="AL360">
            <v>2</v>
          </cell>
          <cell r="AM360">
            <v>73780</v>
          </cell>
          <cell r="AO360">
            <v>44773</v>
          </cell>
        </row>
        <row r="361">
          <cell r="D361" t="str">
            <v>A1738</v>
          </cell>
          <cell r="E361" t="str">
            <v>Nguyễn Châu Điền</v>
          </cell>
          <cell r="F361" t="str">
            <v>Tổ Trưởng Kỹ Thuật Xi Mạ</v>
          </cell>
          <cell r="G361">
            <v>44166</v>
          </cell>
          <cell r="H361">
            <v>43862</v>
          </cell>
          <cell r="I361">
            <v>1.3397260273972602</v>
          </cell>
          <cell r="J361">
            <v>0.26794520547945205</v>
          </cell>
          <cell r="K361">
            <v>0</v>
          </cell>
          <cell r="M361">
            <v>12</v>
          </cell>
          <cell r="N361">
            <v>7.5</v>
          </cell>
          <cell r="O361">
            <v>3</v>
          </cell>
          <cell r="P361">
            <v>10.5</v>
          </cell>
          <cell r="Q361">
            <v>2</v>
          </cell>
          <cell r="R361">
            <v>4</v>
          </cell>
          <cell r="AC361">
            <v>6</v>
          </cell>
          <cell r="AD361">
            <v>0</v>
          </cell>
          <cell r="AE361">
            <v>1.5</v>
          </cell>
          <cell r="AF361">
            <v>3</v>
          </cell>
          <cell r="AG361">
            <v>4.5</v>
          </cell>
          <cell r="AI361">
            <v>4.5</v>
          </cell>
          <cell r="AJ361" t="str">
            <v>07/2022</v>
          </cell>
          <cell r="AL361">
            <v>6</v>
          </cell>
          <cell r="AM361">
            <v>73780</v>
          </cell>
          <cell r="AO361">
            <v>44773</v>
          </cell>
        </row>
        <row r="362">
          <cell r="D362" t="str">
            <v>A1745</v>
          </cell>
          <cell r="E362" t="str">
            <v>Võ Thanh Sang</v>
          </cell>
          <cell r="F362" t="str">
            <v>Công Nhân Sơn In</v>
          </cell>
          <cell r="G362">
            <v>44168</v>
          </cell>
          <cell r="H362">
            <v>44199</v>
          </cell>
          <cell r="I362">
            <v>1.3342465753424657</v>
          </cell>
          <cell r="J362">
            <v>0.26684931506849313</v>
          </cell>
          <cell r="K362">
            <v>0</v>
          </cell>
          <cell r="L362">
            <v>2</v>
          </cell>
          <cell r="M362">
            <v>14</v>
          </cell>
          <cell r="N362">
            <v>4.5</v>
          </cell>
          <cell r="O362">
            <v>5</v>
          </cell>
          <cell r="P362">
            <v>9.5</v>
          </cell>
          <cell r="Q362">
            <v>3</v>
          </cell>
          <cell r="R362">
            <v>2</v>
          </cell>
          <cell r="AC362">
            <v>5</v>
          </cell>
          <cell r="AD362">
            <v>0</v>
          </cell>
          <cell r="AE362">
            <v>0</v>
          </cell>
          <cell r="AF362">
            <v>4.5</v>
          </cell>
          <cell r="AG362">
            <v>4.5</v>
          </cell>
          <cell r="AI362">
            <v>4.5</v>
          </cell>
          <cell r="AJ362" t="str">
            <v>07/2022</v>
          </cell>
          <cell r="AL362">
            <v>5</v>
          </cell>
          <cell r="AM362">
            <v>73780</v>
          </cell>
          <cell r="AO362">
            <v>44773</v>
          </cell>
        </row>
        <row r="363">
          <cell r="D363" t="str">
            <v>A1746</v>
          </cell>
          <cell r="E363" t="str">
            <v>Lê Thị Nhiển</v>
          </cell>
          <cell r="F363" t="str">
            <v>Công Nhân Ép Nhựa</v>
          </cell>
          <cell r="G363">
            <v>44169</v>
          </cell>
          <cell r="H363">
            <v>44200</v>
          </cell>
          <cell r="I363">
            <v>1.3315068493150686</v>
          </cell>
          <cell r="J363">
            <v>0.26630136986301373</v>
          </cell>
          <cell r="K363">
            <v>0</v>
          </cell>
          <cell r="M363">
            <v>12</v>
          </cell>
          <cell r="N363">
            <v>0</v>
          </cell>
          <cell r="O363">
            <v>2</v>
          </cell>
          <cell r="P363">
            <v>2</v>
          </cell>
          <cell r="Q363">
            <v>1</v>
          </cell>
          <cell r="R363">
            <v>0</v>
          </cell>
          <cell r="AC363">
            <v>1</v>
          </cell>
          <cell r="AD363">
            <v>0</v>
          </cell>
          <cell r="AE363">
            <v>0</v>
          </cell>
          <cell r="AF363">
            <v>1</v>
          </cell>
          <cell r="AG363">
            <v>1</v>
          </cell>
          <cell r="AI363">
            <v>1</v>
          </cell>
          <cell r="AJ363" t="str">
            <v>07/2022</v>
          </cell>
          <cell r="AL363">
            <v>1</v>
          </cell>
          <cell r="AM363">
            <v>44601</v>
          </cell>
          <cell r="AO363">
            <v>44773</v>
          </cell>
        </row>
        <row r="364">
          <cell r="D364" t="str">
            <v>A1748</v>
          </cell>
          <cell r="E364" t="str">
            <v>Phan Nguyễn Thúy Vy</v>
          </cell>
          <cell r="F364" t="str">
            <v>Công Nhân Ép Nhựa</v>
          </cell>
          <cell r="G364">
            <v>44169</v>
          </cell>
          <cell r="H364">
            <v>44200</v>
          </cell>
          <cell r="I364">
            <v>1.3315068493150686</v>
          </cell>
          <cell r="J364">
            <v>0.26630136986301373</v>
          </cell>
          <cell r="K364">
            <v>0</v>
          </cell>
          <cell r="M364">
            <v>12</v>
          </cell>
          <cell r="N364">
            <v>7</v>
          </cell>
          <cell r="O364">
            <v>2</v>
          </cell>
          <cell r="P364">
            <v>9</v>
          </cell>
          <cell r="Q364">
            <v>2</v>
          </cell>
          <cell r="R364">
            <v>4</v>
          </cell>
          <cell r="AC364">
            <v>6</v>
          </cell>
          <cell r="AD364">
            <v>0</v>
          </cell>
          <cell r="AE364">
            <v>1</v>
          </cell>
          <cell r="AF364">
            <v>2</v>
          </cell>
          <cell r="AG364">
            <v>3</v>
          </cell>
          <cell r="AI364">
            <v>3</v>
          </cell>
          <cell r="AJ364" t="str">
            <v>07/2022</v>
          </cell>
          <cell r="AL364">
            <v>6</v>
          </cell>
          <cell r="AM364">
            <v>44634</v>
          </cell>
          <cell r="AO364">
            <v>44773</v>
          </cell>
        </row>
        <row r="365">
          <cell r="D365" t="str">
            <v>A1749</v>
          </cell>
          <cell r="E365" t="str">
            <v>Huỳnh Thị Thanh Nga</v>
          </cell>
          <cell r="F365" t="str">
            <v>Công Nhân Ép Nhựa</v>
          </cell>
          <cell r="G365">
            <v>44169</v>
          </cell>
          <cell r="H365">
            <v>44200</v>
          </cell>
          <cell r="I365">
            <v>1.3315068493150686</v>
          </cell>
          <cell r="J365">
            <v>0.26630136986301373</v>
          </cell>
          <cell r="K365">
            <v>0</v>
          </cell>
          <cell r="M365">
            <v>12</v>
          </cell>
          <cell r="N365">
            <v>1</v>
          </cell>
          <cell r="O365">
            <v>2</v>
          </cell>
          <cell r="P365">
            <v>3</v>
          </cell>
          <cell r="Q365">
            <v>1</v>
          </cell>
          <cell r="R365">
            <v>1</v>
          </cell>
          <cell r="AC365">
            <v>2</v>
          </cell>
          <cell r="AD365">
            <v>0</v>
          </cell>
          <cell r="AE365">
            <v>0</v>
          </cell>
          <cell r="AF365">
            <v>1</v>
          </cell>
          <cell r="AG365">
            <v>1</v>
          </cell>
          <cell r="AI365">
            <v>1</v>
          </cell>
          <cell r="AJ365" t="str">
            <v>07/2022</v>
          </cell>
          <cell r="AL365">
            <v>2</v>
          </cell>
          <cell r="AM365">
            <v>44600</v>
          </cell>
          <cell r="AO365">
            <v>44773</v>
          </cell>
        </row>
        <row r="366">
          <cell r="D366" t="str">
            <v>A1741</v>
          </cell>
          <cell r="E366" t="str">
            <v>Ngô Thị Hoàng Yến</v>
          </cell>
          <cell r="F366" t="str">
            <v>Công Nhân Ép Nhựa</v>
          </cell>
          <cell r="G366">
            <v>44169</v>
          </cell>
          <cell r="H366">
            <v>44200</v>
          </cell>
          <cell r="I366">
            <v>1.3315068493150686</v>
          </cell>
          <cell r="J366">
            <v>0.26630136986301373</v>
          </cell>
          <cell r="K366">
            <v>0</v>
          </cell>
          <cell r="M366">
            <v>12</v>
          </cell>
          <cell r="N366">
            <v>3</v>
          </cell>
          <cell r="O366">
            <v>3</v>
          </cell>
          <cell r="P366">
            <v>6</v>
          </cell>
          <cell r="Q366">
            <v>0</v>
          </cell>
          <cell r="R366">
            <v>1</v>
          </cell>
          <cell r="AC366">
            <v>1</v>
          </cell>
          <cell r="AD366">
            <v>0</v>
          </cell>
          <cell r="AE366">
            <v>2</v>
          </cell>
          <cell r="AF366">
            <v>3</v>
          </cell>
          <cell r="AG366">
            <v>5</v>
          </cell>
          <cell r="AI366">
            <v>5</v>
          </cell>
          <cell r="AJ366" t="str">
            <v>07/2022</v>
          </cell>
          <cell r="AL366">
            <v>1</v>
          </cell>
          <cell r="AM366">
            <v>73780</v>
          </cell>
          <cell r="AO366">
            <v>44773</v>
          </cell>
        </row>
        <row r="367">
          <cell r="D367" t="str">
            <v>A1760</v>
          </cell>
          <cell r="E367" t="str">
            <v>Hồ Bách Nam</v>
          </cell>
          <cell r="F367" t="str">
            <v>Nhân Viên Kỹ Thuật Ép Nhựa</v>
          </cell>
          <cell r="G367">
            <v>44179</v>
          </cell>
          <cell r="H367">
            <v>44210</v>
          </cell>
          <cell r="I367">
            <v>1.3041095890410959</v>
          </cell>
          <cell r="J367">
            <v>0.26082191780821917</v>
          </cell>
          <cell r="K367">
            <v>0</v>
          </cell>
          <cell r="L367">
            <v>2</v>
          </cell>
          <cell r="M367">
            <v>14</v>
          </cell>
          <cell r="N367">
            <v>8</v>
          </cell>
          <cell r="O367">
            <v>5</v>
          </cell>
          <cell r="P367">
            <v>13</v>
          </cell>
          <cell r="Q367">
            <v>1</v>
          </cell>
          <cell r="R367">
            <v>2</v>
          </cell>
          <cell r="AC367">
            <v>3</v>
          </cell>
          <cell r="AD367">
            <v>0</v>
          </cell>
          <cell r="AE367">
            <v>5</v>
          </cell>
          <cell r="AF367">
            <v>5</v>
          </cell>
          <cell r="AG367">
            <v>10</v>
          </cell>
          <cell r="AI367">
            <v>10</v>
          </cell>
          <cell r="AJ367" t="str">
            <v>07/2022</v>
          </cell>
          <cell r="AL367">
            <v>3</v>
          </cell>
          <cell r="AM367">
            <v>73780</v>
          </cell>
          <cell r="AO367">
            <v>44773</v>
          </cell>
        </row>
        <row r="368">
          <cell r="D368" t="str">
            <v>A1761</v>
          </cell>
          <cell r="E368" t="str">
            <v>Nguyễn Trọng Trí</v>
          </cell>
          <cell r="F368" t="str">
            <v>Kỹ Thuật Sơn In</v>
          </cell>
          <cell r="G368">
            <v>44179</v>
          </cell>
          <cell r="H368">
            <v>44210</v>
          </cell>
          <cell r="I368">
            <v>1.3041095890410959</v>
          </cell>
          <cell r="J368">
            <v>0.26082191780821917</v>
          </cell>
          <cell r="K368">
            <v>0</v>
          </cell>
          <cell r="L368">
            <v>2</v>
          </cell>
          <cell r="M368">
            <v>14</v>
          </cell>
          <cell r="N368">
            <v>0.5</v>
          </cell>
          <cell r="O368">
            <v>5</v>
          </cell>
          <cell r="P368">
            <v>5.5</v>
          </cell>
          <cell r="Q368">
            <v>2</v>
          </cell>
          <cell r="R368">
            <v>2</v>
          </cell>
          <cell r="AC368">
            <v>4</v>
          </cell>
          <cell r="AD368">
            <v>0</v>
          </cell>
          <cell r="AE368">
            <v>0</v>
          </cell>
          <cell r="AF368">
            <v>1.5</v>
          </cell>
          <cell r="AG368">
            <v>1.5</v>
          </cell>
          <cell r="AI368">
            <v>1.5</v>
          </cell>
          <cell r="AJ368" t="str">
            <v>07/2022</v>
          </cell>
          <cell r="AL368">
            <v>4</v>
          </cell>
          <cell r="AM368">
            <v>73780</v>
          </cell>
          <cell r="AO368">
            <v>44773</v>
          </cell>
        </row>
        <row r="369">
          <cell r="D369" t="str">
            <v>A1773</v>
          </cell>
          <cell r="E369" t="str">
            <v>Huỳnh Thị Thanh Thơ</v>
          </cell>
          <cell r="F369" t="str">
            <v>Nhân Viên Kinh Doanh</v>
          </cell>
          <cell r="G369">
            <v>44186</v>
          </cell>
          <cell r="H369">
            <v>44248</v>
          </cell>
          <cell r="I369">
            <v>1.284931506849315</v>
          </cell>
          <cell r="J369">
            <v>0.256986301369863</v>
          </cell>
          <cell r="K369">
            <v>0</v>
          </cell>
          <cell r="M369">
            <v>12</v>
          </cell>
          <cell r="N369">
            <v>8.5</v>
          </cell>
          <cell r="O369">
            <v>3</v>
          </cell>
          <cell r="P369">
            <v>11.5</v>
          </cell>
          <cell r="Q369">
            <v>2</v>
          </cell>
          <cell r="R369">
            <v>3</v>
          </cell>
          <cell r="AC369">
            <v>5</v>
          </cell>
          <cell r="AD369">
            <v>0</v>
          </cell>
          <cell r="AE369">
            <v>3.5</v>
          </cell>
          <cell r="AF369">
            <v>3</v>
          </cell>
          <cell r="AG369">
            <v>6.5</v>
          </cell>
          <cell r="AI369">
            <v>6.5</v>
          </cell>
          <cell r="AJ369" t="str">
            <v>07/2022</v>
          </cell>
          <cell r="AL369">
            <v>5</v>
          </cell>
          <cell r="AM369">
            <v>73780</v>
          </cell>
          <cell r="AO369">
            <v>44773</v>
          </cell>
        </row>
        <row r="370">
          <cell r="D370" t="str">
            <v>A1775</v>
          </cell>
          <cell r="E370" t="str">
            <v>Nguyễn Bá Phi Long</v>
          </cell>
          <cell r="F370" t="str">
            <v>Kỹ Thuật Sơn In</v>
          </cell>
          <cell r="G370">
            <v>44186</v>
          </cell>
          <cell r="H370">
            <v>44217</v>
          </cell>
          <cell r="I370">
            <v>1.284931506849315</v>
          </cell>
          <cell r="J370">
            <v>0.256986301369863</v>
          </cell>
          <cell r="K370">
            <v>0</v>
          </cell>
          <cell r="L370">
            <v>2</v>
          </cell>
          <cell r="M370">
            <v>14</v>
          </cell>
          <cell r="N370">
            <v>6</v>
          </cell>
          <cell r="O370">
            <v>5</v>
          </cell>
          <cell r="P370">
            <v>11</v>
          </cell>
          <cell r="Q370">
            <v>2</v>
          </cell>
          <cell r="R370">
            <v>4</v>
          </cell>
          <cell r="AC370">
            <v>6</v>
          </cell>
          <cell r="AD370">
            <v>0</v>
          </cell>
          <cell r="AE370">
            <v>0</v>
          </cell>
          <cell r="AF370">
            <v>5</v>
          </cell>
          <cell r="AG370">
            <v>5</v>
          </cell>
          <cell r="AI370">
            <v>5</v>
          </cell>
          <cell r="AJ370" t="str">
            <v>07/2022</v>
          </cell>
          <cell r="AL370">
            <v>6</v>
          </cell>
          <cell r="AM370">
            <v>73780</v>
          </cell>
          <cell r="AO370">
            <v>44773</v>
          </cell>
        </row>
        <row r="371">
          <cell r="D371" t="str">
            <v>A1776</v>
          </cell>
          <cell r="E371" t="str">
            <v>Nguyễn Thái Duy</v>
          </cell>
          <cell r="F371" t="str">
            <v>Nhân Viên Kỹ Thuật Ép Nhựa</v>
          </cell>
          <cell r="G371">
            <v>44186</v>
          </cell>
          <cell r="H371">
            <v>44217</v>
          </cell>
          <cell r="I371">
            <v>1.284931506849315</v>
          </cell>
          <cell r="J371">
            <v>0.256986301369863</v>
          </cell>
          <cell r="K371">
            <v>0</v>
          </cell>
          <cell r="L371">
            <v>2</v>
          </cell>
          <cell r="M371">
            <v>14</v>
          </cell>
          <cell r="N371">
            <v>0</v>
          </cell>
          <cell r="O371">
            <v>5</v>
          </cell>
          <cell r="P371">
            <v>5</v>
          </cell>
          <cell r="Q371">
            <v>0</v>
          </cell>
          <cell r="R371">
            <v>2</v>
          </cell>
          <cell r="AC371">
            <v>2</v>
          </cell>
          <cell r="AD371">
            <v>0</v>
          </cell>
          <cell r="AE371">
            <v>0</v>
          </cell>
          <cell r="AF371">
            <v>3</v>
          </cell>
          <cell r="AG371">
            <v>3</v>
          </cell>
          <cell r="AI371">
            <v>3</v>
          </cell>
          <cell r="AJ371" t="str">
            <v>07/2022</v>
          </cell>
          <cell r="AL371">
            <v>2</v>
          </cell>
          <cell r="AM371">
            <v>73780</v>
          </cell>
          <cell r="AO371">
            <v>44773</v>
          </cell>
        </row>
        <row r="372">
          <cell r="D372" t="str">
            <v>A1777</v>
          </cell>
          <cell r="E372" t="str">
            <v>Trần Quý Trọng</v>
          </cell>
          <cell r="F372" t="str">
            <v>Kỹ Thuật Sơn In</v>
          </cell>
          <cell r="G372">
            <v>44186</v>
          </cell>
          <cell r="H372">
            <v>44217</v>
          </cell>
          <cell r="I372">
            <v>1.284931506849315</v>
          </cell>
          <cell r="J372">
            <v>0.256986301369863</v>
          </cell>
          <cell r="K372">
            <v>0</v>
          </cell>
          <cell r="L372">
            <v>2</v>
          </cell>
          <cell r="M372">
            <v>14</v>
          </cell>
          <cell r="N372">
            <v>7</v>
          </cell>
          <cell r="O372">
            <v>5</v>
          </cell>
          <cell r="P372">
            <v>12</v>
          </cell>
          <cell r="Q372">
            <v>1</v>
          </cell>
          <cell r="R372">
            <v>3</v>
          </cell>
          <cell r="AC372">
            <v>4</v>
          </cell>
          <cell r="AD372">
            <v>0</v>
          </cell>
          <cell r="AE372">
            <v>3</v>
          </cell>
          <cell r="AF372">
            <v>5</v>
          </cell>
          <cell r="AG372">
            <v>8</v>
          </cell>
          <cell r="AI372">
            <v>8</v>
          </cell>
          <cell r="AJ372" t="str">
            <v>07/2022</v>
          </cell>
          <cell r="AL372">
            <v>4</v>
          </cell>
          <cell r="AM372">
            <v>73780</v>
          </cell>
          <cell r="AO372">
            <v>44773</v>
          </cell>
        </row>
        <row r="373">
          <cell r="D373" t="str">
            <v>A1780</v>
          </cell>
          <cell r="E373" t="str">
            <v>Lê Thị Thắm</v>
          </cell>
          <cell r="F373" t="str">
            <v>Công Nhân Ép Nhựa</v>
          </cell>
          <cell r="G373">
            <v>44188</v>
          </cell>
          <cell r="H373">
            <v>44219</v>
          </cell>
          <cell r="I373">
            <v>1.2794520547945205</v>
          </cell>
          <cell r="J373">
            <v>0.25589041095890408</v>
          </cell>
          <cell r="K373">
            <v>0</v>
          </cell>
          <cell r="M373">
            <v>12</v>
          </cell>
          <cell r="N373">
            <v>3</v>
          </cell>
          <cell r="O373">
            <v>3</v>
          </cell>
          <cell r="P373">
            <v>6</v>
          </cell>
          <cell r="Q373">
            <v>4</v>
          </cell>
          <cell r="R373">
            <v>1</v>
          </cell>
          <cell r="AC373">
            <v>5</v>
          </cell>
          <cell r="AD373">
            <v>0</v>
          </cell>
          <cell r="AE373">
            <v>0</v>
          </cell>
          <cell r="AF373">
            <v>1</v>
          </cell>
          <cell r="AG373">
            <v>1</v>
          </cell>
          <cell r="AI373">
            <v>1</v>
          </cell>
          <cell r="AJ373" t="str">
            <v>07/2022</v>
          </cell>
          <cell r="AL373">
            <v>5</v>
          </cell>
          <cell r="AM373">
            <v>73780</v>
          </cell>
          <cell r="AO373">
            <v>44773</v>
          </cell>
        </row>
        <row r="374">
          <cell r="D374" t="str">
            <v>A1782</v>
          </cell>
          <cell r="E374" t="str">
            <v>Nguyễn Thị Yến Như</v>
          </cell>
          <cell r="F374" t="str">
            <v>Công Nhân Pqc Ép Nhựa</v>
          </cell>
          <cell r="G374">
            <v>44189</v>
          </cell>
          <cell r="H374">
            <v>43854</v>
          </cell>
          <cell r="I374">
            <v>1.2767123287671234</v>
          </cell>
          <cell r="J374">
            <v>0.25534246575342467</v>
          </cell>
          <cell r="K374">
            <v>0</v>
          </cell>
          <cell r="M374">
            <v>12</v>
          </cell>
          <cell r="N374">
            <v>1.5</v>
          </cell>
          <cell r="O374">
            <v>3</v>
          </cell>
          <cell r="P374">
            <v>4.5</v>
          </cell>
          <cell r="Q374">
            <v>1</v>
          </cell>
          <cell r="R374">
            <v>2</v>
          </cell>
          <cell r="AC374">
            <v>3</v>
          </cell>
          <cell r="AD374">
            <v>0</v>
          </cell>
          <cell r="AE374">
            <v>0</v>
          </cell>
          <cell r="AF374">
            <v>1.5</v>
          </cell>
          <cell r="AG374">
            <v>1.5</v>
          </cell>
          <cell r="AI374">
            <v>1.5</v>
          </cell>
          <cell r="AJ374" t="str">
            <v>07/2022</v>
          </cell>
          <cell r="AL374">
            <v>3</v>
          </cell>
          <cell r="AM374">
            <v>73780</v>
          </cell>
          <cell r="AO374">
            <v>44773</v>
          </cell>
        </row>
        <row r="375">
          <cell r="D375" t="str">
            <v>A1795</v>
          </cell>
          <cell r="E375" t="str">
            <v>Ngô Thị Hiền</v>
          </cell>
          <cell r="F375" t="str">
            <v>Nhân Viên Tuyển Dụng &amp; Đào Tạo</v>
          </cell>
          <cell r="G375">
            <v>44208</v>
          </cell>
          <cell r="H375">
            <v>44267</v>
          </cell>
          <cell r="I375">
            <v>1.2246575342465753</v>
          </cell>
          <cell r="J375">
            <v>0.24493150684931506</v>
          </cell>
          <cell r="K375">
            <v>0</v>
          </cell>
          <cell r="M375">
            <v>12</v>
          </cell>
          <cell r="N375">
            <v>4.5</v>
          </cell>
          <cell r="O375">
            <v>3</v>
          </cell>
          <cell r="P375">
            <v>7.5</v>
          </cell>
          <cell r="Q375">
            <v>1.5</v>
          </cell>
          <cell r="R375">
            <v>1.5</v>
          </cell>
          <cell r="AC375">
            <v>3</v>
          </cell>
          <cell r="AD375">
            <v>0</v>
          </cell>
          <cell r="AE375">
            <v>1.5</v>
          </cell>
          <cell r="AF375">
            <v>3</v>
          </cell>
          <cell r="AG375">
            <v>4.5</v>
          </cell>
          <cell r="AI375">
            <v>4.5</v>
          </cell>
          <cell r="AJ375" t="str">
            <v>07/2022</v>
          </cell>
          <cell r="AL375">
            <v>3</v>
          </cell>
          <cell r="AM375">
            <v>73780</v>
          </cell>
          <cell r="AO375">
            <v>44773</v>
          </cell>
        </row>
        <row r="376">
          <cell r="D376" t="str">
            <v>A1698</v>
          </cell>
          <cell r="E376" t="str">
            <v>Nguyễn Hữu Lầu</v>
          </cell>
          <cell r="F376" t="str">
            <v>Nhân Viên Thiết Kế Khuôn</v>
          </cell>
          <cell r="G376">
            <v>44200</v>
          </cell>
          <cell r="H376">
            <v>44259</v>
          </cell>
          <cell r="I376">
            <v>1.2465753424657535</v>
          </cell>
          <cell r="J376">
            <v>0.24931506849315072</v>
          </cell>
          <cell r="K376">
            <v>0</v>
          </cell>
          <cell r="M376">
            <v>12</v>
          </cell>
          <cell r="N376">
            <v>5</v>
          </cell>
          <cell r="O376">
            <v>3</v>
          </cell>
          <cell r="P376">
            <v>8</v>
          </cell>
          <cell r="Q376">
            <v>3.5</v>
          </cell>
          <cell r="R376">
            <v>3</v>
          </cell>
          <cell r="AC376">
            <v>6.5</v>
          </cell>
          <cell r="AD376">
            <v>0</v>
          </cell>
          <cell r="AE376">
            <v>0</v>
          </cell>
          <cell r="AF376">
            <v>1.5</v>
          </cell>
          <cell r="AG376">
            <v>1.5</v>
          </cell>
          <cell r="AI376">
            <v>1.5</v>
          </cell>
          <cell r="AJ376" t="str">
            <v>07/2022</v>
          </cell>
          <cell r="AL376">
            <v>6.5</v>
          </cell>
          <cell r="AM376">
            <v>73780</v>
          </cell>
          <cell r="AO376">
            <v>44773</v>
          </cell>
        </row>
        <row r="377">
          <cell r="D377" t="str">
            <v>A1798</v>
          </cell>
          <cell r="E377" t="str">
            <v>Huỳnh Việt Khương</v>
          </cell>
          <cell r="F377" t="str">
            <v>Nhân Viên Thiết Kế Khuôn</v>
          </cell>
          <cell r="G377">
            <v>44214</v>
          </cell>
          <cell r="H377">
            <v>44273</v>
          </cell>
          <cell r="I377">
            <v>1.2082191780821918</v>
          </cell>
          <cell r="J377">
            <v>0.24164383561643837</v>
          </cell>
          <cell r="K377">
            <v>0</v>
          </cell>
          <cell r="M377">
            <v>12</v>
          </cell>
          <cell r="N377">
            <v>9</v>
          </cell>
          <cell r="O377">
            <v>3</v>
          </cell>
          <cell r="P377">
            <v>12</v>
          </cell>
          <cell r="Q377">
            <v>0</v>
          </cell>
          <cell r="R377">
            <v>1.5</v>
          </cell>
          <cell r="AC377">
            <v>1.5</v>
          </cell>
          <cell r="AD377">
            <v>0</v>
          </cell>
          <cell r="AE377">
            <v>7.5</v>
          </cell>
          <cell r="AF377">
            <v>3</v>
          </cell>
          <cell r="AG377">
            <v>10.5</v>
          </cell>
          <cell r="AI377">
            <v>10.5</v>
          </cell>
          <cell r="AJ377" t="str">
            <v>07/2022</v>
          </cell>
          <cell r="AL377">
            <v>1.5</v>
          </cell>
          <cell r="AM377">
            <v>73780</v>
          </cell>
          <cell r="AO377">
            <v>44773</v>
          </cell>
        </row>
        <row r="378">
          <cell r="D378" t="str">
            <v>A1792</v>
          </cell>
          <cell r="E378" t="str">
            <v>Cao Thị Anh Đào</v>
          </cell>
          <cell r="F378" t="str">
            <v>Nhân Viên Kế Hoạch Kho</v>
          </cell>
          <cell r="G378">
            <v>44216</v>
          </cell>
          <cell r="H378">
            <v>44275</v>
          </cell>
          <cell r="I378">
            <v>1.2027397260273973</v>
          </cell>
          <cell r="J378">
            <v>0.24054794520547945</v>
          </cell>
          <cell r="K378">
            <v>0</v>
          </cell>
          <cell r="M378">
            <v>12</v>
          </cell>
          <cell r="N378">
            <v>10</v>
          </cell>
          <cell r="O378">
            <v>3</v>
          </cell>
          <cell r="P378">
            <v>13</v>
          </cell>
          <cell r="Q378">
            <v>0.5</v>
          </cell>
          <cell r="R378">
            <v>4</v>
          </cell>
          <cell r="AC378">
            <v>4.5</v>
          </cell>
          <cell r="AD378">
            <v>0</v>
          </cell>
          <cell r="AE378">
            <v>5.5</v>
          </cell>
          <cell r="AF378">
            <v>3</v>
          </cell>
          <cell r="AG378">
            <v>8.5</v>
          </cell>
          <cell r="AI378">
            <v>8.5</v>
          </cell>
          <cell r="AJ378" t="str">
            <v>07/2022</v>
          </cell>
          <cell r="AL378">
            <v>4.5</v>
          </cell>
          <cell r="AM378">
            <v>73780</v>
          </cell>
          <cell r="AO378">
            <v>44773</v>
          </cell>
        </row>
        <row r="379">
          <cell r="D379" t="str">
            <v>A1673</v>
          </cell>
          <cell r="E379" t="str">
            <v>Ngô Văn Toản</v>
          </cell>
          <cell r="F379" t="str">
            <v>Công Nhân Qa (Iqa &amp; Oqa)</v>
          </cell>
          <cell r="G379">
            <v>44197</v>
          </cell>
          <cell r="H379">
            <v>44107</v>
          </cell>
          <cell r="I379">
            <v>1.2547945205479452</v>
          </cell>
          <cell r="J379">
            <v>0.25095890410958904</v>
          </cell>
          <cell r="K379">
            <v>0</v>
          </cell>
          <cell r="M379">
            <v>12</v>
          </cell>
          <cell r="N379">
            <v>13</v>
          </cell>
          <cell r="O379">
            <v>3</v>
          </cell>
          <cell r="P379">
            <v>16</v>
          </cell>
          <cell r="Q379">
            <v>1</v>
          </cell>
          <cell r="R379">
            <v>1</v>
          </cell>
          <cell r="AC379">
            <v>2</v>
          </cell>
          <cell r="AD379">
            <v>0</v>
          </cell>
          <cell r="AE379">
            <v>11</v>
          </cell>
          <cell r="AF379">
            <v>3</v>
          </cell>
          <cell r="AG379">
            <v>14</v>
          </cell>
          <cell r="AI379">
            <v>14</v>
          </cell>
          <cell r="AJ379" t="str">
            <v>07/2022</v>
          </cell>
          <cell r="AL379">
            <v>2</v>
          </cell>
          <cell r="AM379">
            <v>81085</v>
          </cell>
          <cell r="AO379">
            <v>44773</v>
          </cell>
        </row>
        <row r="380">
          <cell r="D380" t="str">
            <v>A1781</v>
          </cell>
          <cell r="E380" t="str">
            <v>Nguyễn Duy Hoàng</v>
          </cell>
          <cell r="F380" t="str">
            <v>Kỹ Thuật Sơn In</v>
          </cell>
          <cell r="G380">
            <v>44200</v>
          </cell>
          <cell r="H380">
            <v>44231</v>
          </cell>
          <cell r="I380">
            <v>1.2465753424657535</v>
          </cell>
          <cell r="J380">
            <v>0.24931506849315072</v>
          </cell>
          <cell r="K380">
            <v>0</v>
          </cell>
          <cell r="L380">
            <v>2</v>
          </cell>
          <cell r="M380">
            <v>14</v>
          </cell>
          <cell r="N380">
            <v>3</v>
          </cell>
          <cell r="O380">
            <v>5</v>
          </cell>
          <cell r="P380">
            <v>8</v>
          </cell>
          <cell r="Q380">
            <v>2</v>
          </cell>
          <cell r="R380">
            <v>2</v>
          </cell>
          <cell r="AC380">
            <v>4</v>
          </cell>
          <cell r="AD380">
            <v>0</v>
          </cell>
          <cell r="AE380">
            <v>0</v>
          </cell>
          <cell r="AF380">
            <v>4</v>
          </cell>
          <cell r="AG380">
            <v>4</v>
          </cell>
          <cell r="AI380">
            <v>4</v>
          </cell>
          <cell r="AJ380" t="str">
            <v>07/2022</v>
          </cell>
          <cell r="AL380">
            <v>4</v>
          </cell>
          <cell r="AM380">
            <v>73780</v>
          </cell>
          <cell r="AO380">
            <v>44773</v>
          </cell>
        </row>
        <row r="381">
          <cell r="D381" t="str">
            <v>A1823</v>
          </cell>
          <cell r="E381" t="str">
            <v>Nguyễn Văn Hòa</v>
          </cell>
          <cell r="F381" t="str">
            <v>BAOVE</v>
          </cell>
          <cell r="G381">
            <v>44251</v>
          </cell>
          <cell r="H381">
            <v>44279</v>
          </cell>
          <cell r="I381">
            <v>1.106849315068493</v>
          </cell>
          <cell r="J381">
            <v>0.2213698630136986</v>
          </cell>
          <cell r="K381">
            <v>0</v>
          </cell>
          <cell r="L381">
            <v>0</v>
          </cell>
          <cell r="M381">
            <v>12</v>
          </cell>
          <cell r="N381">
            <v>8</v>
          </cell>
          <cell r="O381">
            <v>3</v>
          </cell>
          <cell r="P381">
            <v>11</v>
          </cell>
          <cell r="Q381">
            <v>0</v>
          </cell>
          <cell r="R381">
            <v>1</v>
          </cell>
          <cell r="AC381">
            <v>1</v>
          </cell>
          <cell r="AD381">
            <v>0</v>
          </cell>
          <cell r="AE381">
            <v>7</v>
          </cell>
          <cell r="AF381">
            <v>3</v>
          </cell>
          <cell r="AG381">
            <v>10</v>
          </cell>
          <cell r="AI381">
            <v>10</v>
          </cell>
          <cell r="AJ381" t="str">
            <v>07/2022</v>
          </cell>
          <cell r="AL381">
            <v>1</v>
          </cell>
          <cell r="AM381">
            <v>73780</v>
          </cell>
          <cell r="AO381">
            <v>44773</v>
          </cell>
        </row>
        <row r="382">
          <cell r="D382" t="str">
            <v>A1835</v>
          </cell>
          <cell r="E382" t="str">
            <v>Phan Văn Hai</v>
          </cell>
          <cell r="F382" t="str">
            <v>BAOVE</v>
          </cell>
          <cell r="G382">
            <v>44253</v>
          </cell>
          <cell r="H382">
            <v>44281</v>
          </cell>
          <cell r="I382">
            <v>1.1013698630136985</v>
          </cell>
          <cell r="J382">
            <v>0.2202739726027397</v>
          </cell>
          <cell r="K382">
            <v>0</v>
          </cell>
          <cell r="L382">
            <v>0</v>
          </cell>
          <cell r="M382">
            <v>12</v>
          </cell>
          <cell r="N382">
            <v>10</v>
          </cell>
          <cell r="O382">
            <v>3</v>
          </cell>
          <cell r="P382">
            <v>13</v>
          </cell>
          <cell r="Q382">
            <v>0</v>
          </cell>
          <cell r="R382">
            <v>0</v>
          </cell>
          <cell r="AC382">
            <v>0</v>
          </cell>
          <cell r="AD382">
            <v>0</v>
          </cell>
          <cell r="AE382">
            <v>10</v>
          </cell>
          <cell r="AF382">
            <v>3</v>
          </cell>
          <cell r="AG382">
            <v>13</v>
          </cell>
          <cell r="AI382">
            <v>13</v>
          </cell>
          <cell r="AJ382" t="str">
            <v>07/2022</v>
          </cell>
          <cell r="AL382">
            <v>0</v>
          </cell>
          <cell r="AM382">
            <v>73780</v>
          </cell>
          <cell r="AO382">
            <v>44773</v>
          </cell>
        </row>
        <row r="383">
          <cell r="D383" t="str">
            <v>A1809</v>
          </cell>
          <cell r="E383" t="str">
            <v>Kim Rạch Tha</v>
          </cell>
          <cell r="F383" t="str">
            <v>Phụ Kho</v>
          </cell>
          <cell r="G383">
            <v>44250</v>
          </cell>
          <cell r="H383">
            <v>44278</v>
          </cell>
          <cell r="I383">
            <v>1.1095890410958904</v>
          </cell>
          <cell r="J383">
            <v>0.22191780821917809</v>
          </cell>
          <cell r="K383">
            <v>0</v>
          </cell>
          <cell r="L383">
            <v>0</v>
          </cell>
          <cell r="M383">
            <v>12</v>
          </cell>
          <cell r="N383">
            <v>4</v>
          </cell>
          <cell r="O383">
            <v>3</v>
          </cell>
          <cell r="P383">
            <v>7</v>
          </cell>
          <cell r="Q383">
            <v>2</v>
          </cell>
          <cell r="R383">
            <v>1</v>
          </cell>
          <cell r="AC383">
            <v>3</v>
          </cell>
          <cell r="AD383">
            <v>0</v>
          </cell>
          <cell r="AE383">
            <v>1</v>
          </cell>
          <cell r="AF383">
            <v>3</v>
          </cell>
          <cell r="AG383">
            <v>4</v>
          </cell>
          <cell r="AI383">
            <v>4</v>
          </cell>
          <cell r="AJ383" t="str">
            <v>07/2022</v>
          </cell>
          <cell r="AL383">
            <v>3</v>
          </cell>
          <cell r="AM383">
            <v>73780</v>
          </cell>
          <cell r="AO383">
            <v>44773</v>
          </cell>
        </row>
        <row r="384">
          <cell r="D384" t="str">
            <v>A1824</v>
          </cell>
          <cell r="E384" t="str">
            <v>Nguyễn Thành Thật</v>
          </cell>
          <cell r="F384" t="str">
            <v>Phụ Kho</v>
          </cell>
          <cell r="G384">
            <v>44252</v>
          </cell>
          <cell r="H384">
            <v>44280</v>
          </cell>
          <cell r="I384">
            <v>1.1041095890410959</v>
          </cell>
          <cell r="J384">
            <v>0.22082191780821919</v>
          </cell>
          <cell r="K384">
            <v>0</v>
          </cell>
          <cell r="L384">
            <v>0</v>
          </cell>
          <cell r="M384">
            <v>12</v>
          </cell>
          <cell r="N384">
            <v>1</v>
          </cell>
          <cell r="O384">
            <v>3</v>
          </cell>
          <cell r="P384">
            <v>4</v>
          </cell>
          <cell r="Q384">
            <v>0</v>
          </cell>
          <cell r="R384">
            <v>2</v>
          </cell>
          <cell r="AC384">
            <v>2</v>
          </cell>
          <cell r="AD384">
            <v>0</v>
          </cell>
          <cell r="AE384">
            <v>0</v>
          </cell>
          <cell r="AF384">
            <v>2</v>
          </cell>
          <cell r="AG384">
            <v>2</v>
          </cell>
          <cell r="AI384">
            <v>2</v>
          </cell>
          <cell r="AJ384" t="str">
            <v>07/2022</v>
          </cell>
          <cell r="AL384">
            <v>2</v>
          </cell>
          <cell r="AM384">
            <v>73780</v>
          </cell>
          <cell r="AO384">
            <v>44773</v>
          </cell>
        </row>
        <row r="385">
          <cell r="D385" t="str">
            <v>A1801</v>
          </cell>
          <cell r="E385" t="str">
            <v>Ha Sa Nah</v>
          </cell>
          <cell r="F385" t="str">
            <v>Nhân Viên Qa (Iqa &amp; Oqa)</v>
          </cell>
          <cell r="G385">
            <v>44249</v>
          </cell>
          <cell r="H385">
            <v>44308</v>
          </cell>
          <cell r="I385">
            <v>1.1123287671232878</v>
          </cell>
          <cell r="J385">
            <v>0.22246575342465755</v>
          </cell>
          <cell r="K385">
            <v>0</v>
          </cell>
          <cell r="L385">
            <v>0</v>
          </cell>
          <cell r="M385">
            <v>12</v>
          </cell>
          <cell r="N385">
            <v>0</v>
          </cell>
          <cell r="O385">
            <v>3</v>
          </cell>
          <cell r="P385">
            <v>3</v>
          </cell>
          <cell r="Q385">
            <v>1</v>
          </cell>
          <cell r="R385">
            <v>1</v>
          </cell>
          <cell r="AC385">
            <v>2</v>
          </cell>
          <cell r="AD385">
            <v>0</v>
          </cell>
          <cell r="AE385">
            <v>0</v>
          </cell>
          <cell r="AF385">
            <v>1</v>
          </cell>
          <cell r="AG385">
            <v>1</v>
          </cell>
          <cell r="AI385">
            <v>1</v>
          </cell>
          <cell r="AJ385" t="str">
            <v>07/2022</v>
          </cell>
          <cell r="AL385">
            <v>2</v>
          </cell>
          <cell r="AM385">
            <v>73780</v>
          </cell>
          <cell r="AO385">
            <v>44773</v>
          </cell>
        </row>
        <row r="386">
          <cell r="D386" t="str">
            <v>A1813</v>
          </cell>
          <cell r="E386" t="str">
            <v>Lê Minh Thành</v>
          </cell>
          <cell r="F386" t="str">
            <v>Công Nhân Qc Xưởng 2</v>
          </cell>
          <cell r="G386">
            <v>44249</v>
          </cell>
          <cell r="H386">
            <v>44277</v>
          </cell>
          <cell r="I386">
            <v>1.1123287671232878</v>
          </cell>
          <cell r="J386">
            <v>0.22246575342465755</v>
          </cell>
          <cell r="K386">
            <v>0</v>
          </cell>
          <cell r="L386">
            <v>0</v>
          </cell>
          <cell r="M386">
            <v>12</v>
          </cell>
          <cell r="N386">
            <v>2</v>
          </cell>
          <cell r="O386">
            <v>2</v>
          </cell>
          <cell r="P386">
            <v>4</v>
          </cell>
          <cell r="Q386">
            <v>3</v>
          </cell>
          <cell r="R386">
            <v>1</v>
          </cell>
          <cell r="AC386">
            <v>4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I386">
            <v>0</v>
          </cell>
          <cell r="AJ386" t="str">
            <v>07/2022</v>
          </cell>
          <cell r="AL386">
            <v>4</v>
          </cell>
          <cell r="AM386">
            <v>44627</v>
          </cell>
          <cell r="AO386">
            <v>44773</v>
          </cell>
        </row>
        <row r="387">
          <cell r="D387" t="str">
            <v>A1816</v>
          </cell>
          <cell r="E387" t="str">
            <v>Trần Thanh An</v>
          </cell>
          <cell r="F387" t="str">
            <v>Công Nhân Pqc Ép Nhựa</v>
          </cell>
          <cell r="G387">
            <v>44251</v>
          </cell>
          <cell r="H387">
            <v>44279</v>
          </cell>
          <cell r="I387">
            <v>1.106849315068493</v>
          </cell>
          <cell r="J387">
            <v>0.2213698630136986</v>
          </cell>
          <cell r="K387">
            <v>0</v>
          </cell>
          <cell r="L387">
            <v>0</v>
          </cell>
          <cell r="M387">
            <v>12</v>
          </cell>
          <cell r="N387">
            <v>0</v>
          </cell>
          <cell r="O387">
            <v>3</v>
          </cell>
          <cell r="P387">
            <v>3</v>
          </cell>
          <cell r="Q387">
            <v>1</v>
          </cell>
          <cell r="R387">
            <v>1</v>
          </cell>
          <cell r="AC387">
            <v>2</v>
          </cell>
          <cell r="AD387">
            <v>0</v>
          </cell>
          <cell r="AE387">
            <v>0</v>
          </cell>
          <cell r="AF387">
            <v>1</v>
          </cell>
          <cell r="AG387">
            <v>1</v>
          </cell>
          <cell r="AI387">
            <v>1</v>
          </cell>
          <cell r="AJ387" t="str">
            <v>07/2022</v>
          </cell>
          <cell r="AL387">
            <v>2</v>
          </cell>
          <cell r="AM387">
            <v>73780</v>
          </cell>
          <cell r="AO387">
            <v>44773</v>
          </cell>
        </row>
        <row r="388">
          <cell r="D388" t="str">
            <v>A1810</v>
          </cell>
          <cell r="E388" t="str">
            <v>Võ Thị Minh Thùy</v>
          </cell>
          <cell r="F388" t="str">
            <v>Công Nhân Ép Nhựa</v>
          </cell>
          <cell r="G388">
            <v>44249</v>
          </cell>
          <cell r="H388">
            <v>44277</v>
          </cell>
          <cell r="I388">
            <v>1.1123287671232878</v>
          </cell>
          <cell r="J388">
            <v>0.22246575342465755</v>
          </cell>
          <cell r="K388">
            <v>0</v>
          </cell>
          <cell r="L388">
            <v>0</v>
          </cell>
          <cell r="M388">
            <v>12</v>
          </cell>
          <cell r="N388">
            <v>0</v>
          </cell>
          <cell r="O388">
            <v>3</v>
          </cell>
          <cell r="P388">
            <v>3</v>
          </cell>
          <cell r="Q388">
            <v>1</v>
          </cell>
          <cell r="R388">
            <v>1</v>
          </cell>
          <cell r="AC388">
            <v>2</v>
          </cell>
          <cell r="AD388">
            <v>0</v>
          </cell>
          <cell r="AE388">
            <v>0</v>
          </cell>
          <cell r="AF388">
            <v>1</v>
          </cell>
          <cell r="AG388">
            <v>1</v>
          </cell>
          <cell r="AI388">
            <v>1</v>
          </cell>
          <cell r="AJ388" t="str">
            <v>07/2022</v>
          </cell>
          <cell r="AL388">
            <v>2</v>
          </cell>
          <cell r="AM388">
            <v>73780</v>
          </cell>
          <cell r="AO388">
            <v>44773</v>
          </cell>
        </row>
        <row r="389">
          <cell r="D389" t="str">
            <v>A1811</v>
          </cell>
          <cell r="E389" t="str">
            <v>Trần Thị Tuyết Trinh</v>
          </cell>
          <cell r="F389" t="str">
            <v>Công Nhân Ép Nhựa</v>
          </cell>
          <cell r="G389">
            <v>44249</v>
          </cell>
          <cell r="H389">
            <v>44277</v>
          </cell>
          <cell r="I389">
            <v>1.1123287671232878</v>
          </cell>
          <cell r="J389">
            <v>0.22246575342465755</v>
          </cell>
          <cell r="K389">
            <v>0</v>
          </cell>
          <cell r="L389">
            <v>0</v>
          </cell>
          <cell r="M389">
            <v>12</v>
          </cell>
          <cell r="N389">
            <v>2</v>
          </cell>
          <cell r="O389">
            <v>2</v>
          </cell>
          <cell r="P389">
            <v>4</v>
          </cell>
          <cell r="Q389">
            <v>3</v>
          </cell>
          <cell r="R389">
            <v>1</v>
          </cell>
          <cell r="AC389">
            <v>4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I389">
            <v>0</v>
          </cell>
          <cell r="AJ389" t="str">
            <v>07/2022</v>
          </cell>
          <cell r="AL389">
            <v>4</v>
          </cell>
          <cell r="AM389">
            <v>44634</v>
          </cell>
          <cell r="AO389">
            <v>44773</v>
          </cell>
        </row>
        <row r="390">
          <cell r="D390" t="str">
            <v>A1812</v>
          </cell>
          <cell r="E390" t="str">
            <v>Võ Hoàng Anh Kiệt</v>
          </cell>
          <cell r="F390" t="str">
            <v>Công Nhân Ép Nhựa</v>
          </cell>
          <cell r="G390">
            <v>44249</v>
          </cell>
          <cell r="H390">
            <v>44277</v>
          </cell>
          <cell r="I390">
            <v>1.1123287671232878</v>
          </cell>
          <cell r="J390">
            <v>0.22246575342465755</v>
          </cell>
          <cell r="K390">
            <v>0</v>
          </cell>
          <cell r="L390">
            <v>0</v>
          </cell>
          <cell r="M390">
            <v>12</v>
          </cell>
          <cell r="N390">
            <v>1</v>
          </cell>
          <cell r="O390">
            <v>3</v>
          </cell>
          <cell r="P390">
            <v>4</v>
          </cell>
          <cell r="Q390">
            <v>2</v>
          </cell>
          <cell r="R390">
            <v>1</v>
          </cell>
          <cell r="AC390">
            <v>3</v>
          </cell>
          <cell r="AD390">
            <v>0</v>
          </cell>
          <cell r="AE390">
            <v>0</v>
          </cell>
          <cell r="AF390">
            <v>1</v>
          </cell>
          <cell r="AG390">
            <v>1</v>
          </cell>
          <cell r="AI390">
            <v>1</v>
          </cell>
          <cell r="AJ390" t="str">
            <v>07/2022</v>
          </cell>
          <cell r="AL390">
            <v>3</v>
          </cell>
          <cell r="AM390">
            <v>73780</v>
          </cell>
          <cell r="AO390">
            <v>44773</v>
          </cell>
        </row>
        <row r="391">
          <cell r="D391" t="str">
            <v>A1793</v>
          </cell>
          <cell r="E391" t="str">
            <v>Võ Văn Dự</v>
          </cell>
          <cell r="F391" t="str">
            <v>Tổ Trưởng Ca Ép Nhựa</v>
          </cell>
          <cell r="G391">
            <v>44249</v>
          </cell>
          <cell r="H391">
            <v>44277</v>
          </cell>
          <cell r="I391">
            <v>1.1123287671232878</v>
          </cell>
          <cell r="J391">
            <v>0.22246575342465755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  <cell r="O391">
            <v>2</v>
          </cell>
          <cell r="P391">
            <v>2</v>
          </cell>
          <cell r="Q391">
            <v>0</v>
          </cell>
          <cell r="R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2</v>
          </cell>
          <cell r="AG391">
            <v>2</v>
          </cell>
          <cell r="AI391">
            <v>2</v>
          </cell>
          <cell r="AJ391" t="str">
            <v>07/2022</v>
          </cell>
          <cell r="AL391">
            <v>0</v>
          </cell>
          <cell r="AM391">
            <v>44561</v>
          </cell>
          <cell r="AO391">
            <v>44773</v>
          </cell>
        </row>
        <row r="392">
          <cell r="D392" t="str">
            <v>A1818</v>
          </cell>
          <cell r="E392" t="str">
            <v>Nguyễn Thị Phụng Kiều</v>
          </cell>
          <cell r="F392" t="str">
            <v>Công Nhân Ép Nhựa</v>
          </cell>
          <cell r="G392">
            <v>44251</v>
          </cell>
          <cell r="H392">
            <v>44279</v>
          </cell>
          <cell r="I392">
            <v>1.106849315068493</v>
          </cell>
          <cell r="J392">
            <v>0.2213698630136986</v>
          </cell>
          <cell r="K392">
            <v>0</v>
          </cell>
          <cell r="L392">
            <v>0</v>
          </cell>
          <cell r="M392">
            <v>12</v>
          </cell>
          <cell r="N392">
            <v>1</v>
          </cell>
          <cell r="O392">
            <v>3</v>
          </cell>
          <cell r="P392">
            <v>4</v>
          </cell>
          <cell r="Q392">
            <v>0</v>
          </cell>
          <cell r="R392">
            <v>1</v>
          </cell>
          <cell r="AC392">
            <v>1</v>
          </cell>
          <cell r="AD392">
            <v>0</v>
          </cell>
          <cell r="AE392">
            <v>0</v>
          </cell>
          <cell r="AF392">
            <v>3</v>
          </cell>
          <cell r="AG392">
            <v>3</v>
          </cell>
          <cell r="AI392">
            <v>3</v>
          </cell>
          <cell r="AJ392" t="str">
            <v>07/2022</v>
          </cell>
          <cell r="AL392">
            <v>1</v>
          </cell>
          <cell r="AM392">
            <v>73780</v>
          </cell>
          <cell r="AO392">
            <v>44773</v>
          </cell>
        </row>
        <row r="393">
          <cell r="D393" t="str">
            <v>A1819</v>
          </cell>
          <cell r="E393" t="str">
            <v>Nguyễn Duy Tân</v>
          </cell>
          <cell r="F393" t="str">
            <v>Công Nhân Ép Nhựa</v>
          </cell>
          <cell r="G393">
            <v>44251</v>
          </cell>
          <cell r="H393">
            <v>44279</v>
          </cell>
          <cell r="I393">
            <v>1.106849315068493</v>
          </cell>
          <cell r="J393">
            <v>0.2213698630136986</v>
          </cell>
          <cell r="K393">
            <v>0</v>
          </cell>
          <cell r="L393">
            <v>0</v>
          </cell>
          <cell r="M393">
            <v>12</v>
          </cell>
          <cell r="N393">
            <v>3</v>
          </cell>
          <cell r="O393">
            <v>3</v>
          </cell>
          <cell r="P393">
            <v>6</v>
          </cell>
          <cell r="Q393">
            <v>4</v>
          </cell>
          <cell r="R393">
            <v>1</v>
          </cell>
          <cell r="AC393">
            <v>5</v>
          </cell>
          <cell r="AD393">
            <v>0</v>
          </cell>
          <cell r="AE393">
            <v>0</v>
          </cell>
          <cell r="AF393">
            <v>1</v>
          </cell>
          <cell r="AG393">
            <v>1</v>
          </cell>
          <cell r="AI393">
            <v>1</v>
          </cell>
          <cell r="AJ393" t="str">
            <v>07/2022</v>
          </cell>
          <cell r="AL393">
            <v>5</v>
          </cell>
          <cell r="AM393">
            <v>73780</v>
          </cell>
          <cell r="AO393">
            <v>44773</v>
          </cell>
        </row>
        <row r="394">
          <cell r="D394" t="str">
            <v>A1820</v>
          </cell>
          <cell r="E394" t="str">
            <v>Đoàn Kim Nguyên</v>
          </cell>
          <cell r="F394" t="str">
            <v>Công Nhân Ép Nhựa</v>
          </cell>
          <cell r="G394">
            <v>44251</v>
          </cell>
          <cell r="H394">
            <v>44279</v>
          </cell>
          <cell r="I394">
            <v>1.106849315068493</v>
          </cell>
          <cell r="J394">
            <v>0.2213698630136986</v>
          </cell>
          <cell r="K394">
            <v>0</v>
          </cell>
          <cell r="L394">
            <v>0</v>
          </cell>
          <cell r="M394">
            <v>12</v>
          </cell>
          <cell r="N394">
            <v>1</v>
          </cell>
          <cell r="O394">
            <v>3</v>
          </cell>
          <cell r="P394">
            <v>4</v>
          </cell>
          <cell r="Q394">
            <v>0</v>
          </cell>
          <cell r="R394">
            <v>2</v>
          </cell>
          <cell r="AC394">
            <v>2</v>
          </cell>
          <cell r="AD394">
            <v>0</v>
          </cell>
          <cell r="AE394">
            <v>0</v>
          </cell>
          <cell r="AF394">
            <v>2</v>
          </cell>
          <cell r="AG394">
            <v>2</v>
          </cell>
          <cell r="AI394">
            <v>2</v>
          </cell>
          <cell r="AJ394" t="str">
            <v>07/2022</v>
          </cell>
          <cell r="AL394">
            <v>2</v>
          </cell>
          <cell r="AM394">
            <v>73780</v>
          </cell>
          <cell r="AO394">
            <v>44773</v>
          </cell>
        </row>
        <row r="395">
          <cell r="D395" t="str">
            <v>A1837</v>
          </cell>
          <cell r="E395" t="str">
            <v>Nguyễn Ngọc Linh</v>
          </cell>
          <cell r="F395" t="str">
            <v>Công Nhân Ép Nhựa</v>
          </cell>
          <cell r="G395">
            <v>44253</v>
          </cell>
          <cell r="H395">
            <v>44281</v>
          </cell>
          <cell r="I395">
            <v>1.1013698630136985</v>
          </cell>
          <cell r="J395">
            <v>0.2202739726027397</v>
          </cell>
          <cell r="K395">
            <v>0</v>
          </cell>
          <cell r="L395">
            <v>0</v>
          </cell>
          <cell r="M395">
            <v>12</v>
          </cell>
          <cell r="N395">
            <v>0</v>
          </cell>
          <cell r="O395">
            <v>3</v>
          </cell>
          <cell r="P395">
            <v>3</v>
          </cell>
          <cell r="Q395">
            <v>1</v>
          </cell>
          <cell r="R395">
            <v>1</v>
          </cell>
          <cell r="AC395">
            <v>2</v>
          </cell>
          <cell r="AD395">
            <v>0</v>
          </cell>
          <cell r="AE395">
            <v>0</v>
          </cell>
          <cell r="AF395">
            <v>1</v>
          </cell>
          <cell r="AG395">
            <v>1</v>
          </cell>
          <cell r="AI395">
            <v>1</v>
          </cell>
          <cell r="AJ395" t="str">
            <v>07/2022</v>
          </cell>
          <cell r="AL395">
            <v>2</v>
          </cell>
          <cell r="AM395">
            <v>73780</v>
          </cell>
          <cell r="AO395">
            <v>44773</v>
          </cell>
        </row>
        <row r="396">
          <cell r="D396" t="str">
            <v>A1838</v>
          </cell>
          <cell r="E396" t="str">
            <v>Trương Thị Hoài Ngân</v>
          </cell>
          <cell r="F396" t="str">
            <v>Công Nhân Ép Nhựa</v>
          </cell>
          <cell r="G396">
            <v>44253</v>
          </cell>
          <cell r="H396">
            <v>44281</v>
          </cell>
          <cell r="I396">
            <v>1.1013698630136985</v>
          </cell>
          <cell r="J396">
            <v>0.2202739726027397</v>
          </cell>
          <cell r="K396">
            <v>0</v>
          </cell>
          <cell r="L396">
            <v>0</v>
          </cell>
          <cell r="M396">
            <v>12</v>
          </cell>
          <cell r="N396">
            <v>1</v>
          </cell>
          <cell r="O396">
            <v>3</v>
          </cell>
          <cell r="P396">
            <v>4</v>
          </cell>
          <cell r="Q396">
            <v>1</v>
          </cell>
          <cell r="R396">
            <v>2</v>
          </cell>
          <cell r="AC396">
            <v>3</v>
          </cell>
          <cell r="AD396">
            <v>0</v>
          </cell>
          <cell r="AE396">
            <v>0</v>
          </cell>
          <cell r="AF396">
            <v>1</v>
          </cell>
          <cell r="AG396">
            <v>1</v>
          </cell>
          <cell r="AI396">
            <v>1</v>
          </cell>
          <cell r="AJ396" t="str">
            <v>07/2022</v>
          </cell>
          <cell r="AL396">
            <v>3</v>
          </cell>
          <cell r="AM396">
            <v>73780</v>
          </cell>
          <cell r="AO396">
            <v>44773</v>
          </cell>
        </row>
        <row r="397">
          <cell r="D397" t="str">
            <v>A1839</v>
          </cell>
          <cell r="E397" t="str">
            <v>Trương Thị Bảo Hà</v>
          </cell>
          <cell r="F397" t="str">
            <v>Công Nhân Ép Nhựa</v>
          </cell>
          <cell r="G397">
            <v>44253</v>
          </cell>
          <cell r="H397">
            <v>44281</v>
          </cell>
          <cell r="I397">
            <v>1.1013698630136985</v>
          </cell>
          <cell r="J397">
            <v>0.2202739726027397</v>
          </cell>
          <cell r="K397">
            <v>0</v>
          </cell>
          <cell r="L397">
            <v>0</v>
          </cell>
          <cell r="M397">
            <v>12</v>
          </cell>
          <cell r="N397">
            <v>2</v>
          </cell>
          <cell r="O397">
            <v>3</v>
          </cell>
          <cell r="P397">
            <v>5</v>
          </cell>
          <cell r="Q397">
            <v>3</v>
          </cell>
          <cell r="R397">
            <v>1</v>
          </cell>
          <cell r="AC397">
            <v>4</v>
          </cell>
          <cell r="AD397">
            <v>0</v>
          </cell>
          <cell r="AE397">
            <v>0</v>
          </cell>
          <cell r="AF397">
            <v>1</v>
          </cell>
          <cell r="AG397">
            <v>1</v>
          </cell>
          <cell r="AI397">
            <v>1</v>
          </cell>
          <cell r="AJ397" t="str">
            <v>07/2022</v>
          </cell>
          <cell r="AL397">
            <v>4</v>
          </cell>
          <cell r="AM397">
            <v>73780</v>
          </cell>
          <cell r="AO397">
            <v>44773</v>
          </cell>
        </row>
        <row r="398">
          <cell r="D398" t="str">
            <v>A1843</v>
          </cell>
          <cell r="E398" t="str">
            <v>Chế Thị Tường Vi</v>
          </cell>
          <cell r="F398" t="str">
            <v>Công Nhân Ép Nhựa</v>
          </cell>
          <cell r="G398">
            <v>44253</v>
          </cell>
          <cell r="H398">
            <v>44281</v>
          </cell>
          <cell r="I398">
            <v>1.1013698630136985</v>
          </cell>
          <cell r="J398">
            <v>0.2202739726027397</v>
          </cell>
          <cell r="K398">
            <v>0</v>
          </cell>
          <cell r="L398">
            <v>0</v>
          </cell>
          <cell r="M398">
            <v>12</v>
          </cell>
          <cell r="N398">
            <v>0.5</v>
          </cell>
          <cell r="O398">
            <v>2</v>
          </cell>
          <cell r="P398">
            <v>2.5</v>
          </cell>
          <cell r="Q398">
            <v>1</v>
          </cell>
          <cell r="R398">
            <v>0.5</v>
          </cell>
          <cell r="AC398">
            <v>1.5</v>
          </cell>
          <cell r="AD398">
            <v>0</v>
          </cell>
          <cell r="AE398">
            <v>0</v>
          </cell>
          <cell r="AF398">
            <v>1</v>
          </cell>
          <cell r="AG398">
            <v>1</v>
          </cell>
          <cell r="AI398">
            <v>1</v>
          </cell>
          <cell r="AJ398" t="str">
            <v>07/2022</v>
          </cell>
          <cell r="AL398">
            <v>1.5</v>
          </cell>
          <cell r="AM398">
            <v>44604</v>
          </cell>
          <cell r="AO398">
            <v>44773</v>
          </cell>
        </row>
        <row r="399">
          <cell r="D399" t="str">
            <v>A1815</v>
          </cell>
          <cell r="E399" t="str">
            <v>Trương Duy Khánh</v>
          </cell>
          <cell r="F399" t="str">
            <v>Công Nhân Gỡ Hàng</v>
          </cell>
          <cell r="G399">
            <v>44247</v>
          </cell>
          <cell r="H399">
            <v>44275</v>
          </cell>
          <cell r="I399">
            <v>1.1178082191780823</v>
          </cell>
          <cell r="J399">
            <v>0.22356164383561644</v>
          </cell>
          <cell r="K399">
            <v>0</v>
          </cell>
          <cell r="L399">
            <v>0</v>
          </cell>
          <cell r="M399">
            <v>12</v>
          </cell>
          <cell r="N399">
            <v>2</v>
          </cell>
          <cell r="O399">
            <v>2</v>
          </cell>
          <cell r="P399">
            <v>4</v>
          </cell>
          <cell r="Q399">
            <v>3</v>
          </cell>
          <cell r="R399">
            <v>0</v>
          </cell>
          <cell r="AC399">
            <v>3</v>
          </cell>
          <cell r="AD399">
            <v>0</v>
          </cell>
          <cell r="AE399">
            <v>0</v>
          </cell>
          <cell r="AF399">
            <v>1</v>
          </cell>
          <cell r="AG399">
            <v>1</v>
          </cell>
          <cell r="AI399">
            <v>1</v>
          </cell>
          <cell r="AJ399" t="str">
            <v>07/2022</v>
          </cell>
          <cell r="AL399">
            <v>3</v>
          </cell>
          <cell r="AM399">
            <v>44600</v>
          </cell>
          <cell r="AO399">
            <v>44773</v>
          </cell>
        </row>
        <row r="400">
          <cell r="D400" t="str">
            <v>A1826</v>
          </cell>
          <cell r="E400" t="str">
            <v>Võ Văn Duy Tần</v>
          </cell>
          <cell r="F400" t="str">
            <v>Công Nhân Xử Lý Phôi</v>
          </cell>
          <cell r="G400">
            <v>44252</v>
          </cell>
          <cell r="H400">
            <v>44280</v>
          </cell>
          <cell r="I400">
            <v>1.1041095890410959</v>
          </cell>
          <cell r="J400">
            <v>0.22082191780821919</v>
          </cell>
          <cell r="K400">
            <v>0</v>
          </cell>
          <cell r="L400">
            <v>0</v>
          </cell>
          <cell r="M400">
            <v>12</v>
          </cell>
          <cell r="N400">
            <v>0</v>
          </cell>
          <cell r="O400">
            <v>2</v>
          </cell>
          <cell r="P400">
            <v>2</v>
          </cell>
          <cell r="Q400">
            <v>1</v>
          </cell>
          <cell r="R400">
            <v>0</v>
          </cell>
          <cell r="AC400">
            <v>1</v>
          </cell>
          <cell r="AD400">
            <v>0</v>
          </cell>
          <cell r="AE400">
            <v>0</v>
          </cell>
          <cell r="AF400">
            <v>1</v>
          </cell>
          <cell r="AG400">
            <v>1</v>
          </cell>
          <cell r="AI400">
            <v>1</v>
          </cell>
          <cell r="AJ400" t="str">
            <v>07/2022</v>
          </cell>
          <cell r="AL400">
            <v>1</v>
          </cell>
          <cell r="AM400">
            <v>44573</v>
          </cell>
          <cell r="AO400">
            <v>44773</v>
          </cell>
        </row>
        <row r="401">
          <cell r="D401" t="str">
            <v>A1833</v>
          </cell>
          <cell r="E401" t="str">
            <v>Trương Hữu Nghị</v>
          </cell>
          <cell r="F401" t="str">
            <v>Công Nhân Xử Lý Phôi</v>
          </cell>
          <cell r="G401">
            <v>44252</v>
          </cell>
          <cell r="H401">
            <v>44280</v>
          </cell>
          <cell r="I401">
            <v>1.1041095890410959</v>
          </cell>
          <cell r="J401">
            <v>0.22082191780821919</v>
          </cell>
          <cell r="K401">
            <v>0</v>
          </cell>
          <cell r="L401">
            <v>0</v>
          </cell>
          <cell r="M401">
            <v>12</v>
          </cell>
          <cell r="N401">
            <v>2.5</v>
          </cell>
          <cell r="O401">
            <v>3</v>
          </cell>
          <cell r="P401">
            <v>5.5</v>
          </cell>
          <cell r="Q401">
            <v>0</v>
          </cell>
          <cell r="R401">
            <v>1</v>
          </cell>
          <cell r="AC401">
            <v>1</v>
          </cell>
          <cell r="AD401">
            <v>0</v>
          </cell>
          <cell r="AE401">
            <v>1.5</v>
          </cell>
          <cell r="AF401">
            <v>3</v>
          </cell>
          <cell r="AG401">
            <v>4.5</v>
          </cell>
          <cell r="AI401">
            <v>4.5</v>
          </cell>
          <cell r="AJ401" t="str">
            <v>07/2022</v>
          </cell>
          <cell r="AL401">
            <v>1</v>
          </cell>
          <cell r="AM401">
            <v>73780</v>
          </cell>
          <cell r="AO401">
            <v>44773</v>
          </cell>
        </row>
        <row r="402">
          <cell r="D402" t="str">
            <v>A1834</v>
          </cell>
          <cell r="E402" t="str">
            <v>Nguyễn Minh Tiến</v>
          </cell>
          <cell r="F402" t="str">
            <v>Công Nhân Xử Lý Phôi</v>
          </cell>
          <cell r="G402">
            <v>44252</v>
          </cell>
          <cell r="H402">
            <v>44280</v>
          </cell>
          <cell r="I402">
            <v>1.1041095890410959</v>
          </cell>
          <cell r="J402">
            <v>0.22082191780821919</v>
          </cell>
          <cell r="K402">
            <v>0</v>
          </cell>
          <cell r="L402">
            <v>0</v>
          </cell>
          <cell r="M402">
            <v>12</v>
          </cell>
          <cell r="N402">
            <v>3.5</v>
          </cell>
          <cell r="O402">
            <v>3</v>
          </cell>
          <cell r="P402">
            <v>6.5</v>
          </cell>
          <cell r="Q402">
            <v>4</v>
          </cell>
          <cell r="R402">
            <v>1</v>
          </cell>
          <cell r="AC402">
            <v>5</v>
          </cell>
          <cell r="AD402">
            <v>0</v>
          </cell>
          <cell r="AE402">
            <v>0</v>
          </cell>
          <cell r="AF402">
            <v>1.5</v>
          </cell>
          <cell r="AG402">
            <v>1.5</v>
          </cell>
          <cell r="AI402">
            <v>1.5</v>
          </cell>
          <cell r="AJ402" t="str">
            <v>07/2022</v>
          </cell>
          <cell r="AL402">
            <v>5</v>
          </cell>
          <cell r="AM402">
            <v>73780</v>
          </cell>
          <cell r="AO402">
            <v>44773</v>
          </cell>
        </row>
        <row r="403">
          <cell r="D403" t="str">
            <v>A1805</v>
          </cell>
          <cell r="E403" t="str">
            <v>Phạm Thị Vân Hà</v>
          </cell>
          <cell r="F403" t="str">
            <v>Công Nhân Gỡ Hàng</v>
          </cell>
          <cell r="G403">
            <v>44249</v>
          </cell>
          <cell r="H403">
            <v>44277</v>
          </cell>
          <cell r="I403">
            <v>1.1123287671232878</v>
          </cell>
          <cell r="J403">
            <v>0.22246575342465755</v>
          </cell>
          <cell r="K403">
            <v>0</v>
          </cell>
          <cell r="L403">
            <v>0</v>
          </cell>
          <cell r="M403">
            <v>12</v>
          </cell>
          <cell r="N403">
            <v>0</v>
          </cell>
          <cell r="O403">
            <v>3</v>
          </cell>
          <cell r="P403">
            <v>3</v>
          </cell>
          <cell r="Q403">
            <v>1</v>
          </cell>
          <cell r="R403">
            <v>1</v>
          </cell>
          <cell r="AC403">
            <v>2</v>
          </cell>
          <cell r="AD403">
            <v>0</v>
          </cell>
          <cell r="AE403">
            <v>0</v>
          </cell>
          <cell r="AF403">
            <v>1</v>
          </cell>
          <cell r="AG403">
            <v>1</v>
          </cell>
          <cell r="AI403">
            <v>1</v>
          </cell>
          <cell r="AJ403" t="str">
            <v>07/2022</v>
          </cell>
          <cell r="AL403">
            <v>2</v>
          </cell>
          <cell r="AM403">
            <v>73780</v>
          </cell>
          <cell r="AO403">
            <v>44773</v>
          </cell>
        </row>
        <row r="404">
          <cell r="D404" t="str">
            <v>A1844</v>
          </cell>
          <cell r="E404" t="str">
            <v>Nguyễn Thị Bích Hương</v>
          </cell>
          <cell r="F404" t="str">
            <v>Nhân Viên R&amp;D</v>
          </cell>
          <cell r="G404">
            <v>44256</v>
          </cell>
          <cell r="H404">
            <v>44317</v>
          </cell>
          <cell r="I404">
            <v>1.0931506849315069</v>
          </cell>
          <cell r="J404">
            <v>0.21863013698630138</v>
          </cell>
          <cell r="K404">
            <v>0</v>
          </cell>
          <cell r="M404">
            <v>12</v>
          </cell>
          <cell r="N404">
            <v>7</v>
          </cell>
          <cell r="O404">
            <v>3</v>
          </cell>
          <cell r="P404">
            <v>10</v>
          </cell>
          <cell r="Q404">
            <v>0</v>
          </cell>
          <cell r="R404">
            <v>1.5</v>
          </cell>
          <cell r="AC404">
            <v>1.5</v>
          </cell>
          <cell r="AD404">
            <v>0</v>
          </cell>
          <cell r="AE404">
            <v>5.5</v>
          </cell>
          <cell r="AF404">
            <v>3</v>
          </cell>
          <cell r="AG404">
            <v>8.5</v>
          </cell>
          <cell r="AI404">
            <v>8.5</v>
          </cell>
          <cell r="AJ404" t="str">
            <v>07/2022</v>
          </cell>
          <cell r="AL404">
            <v>1.5</v>
          </cell>
          <cell r="AM404">
            <v>73780</v>
          </cell>
          <cell r="AO404">
            <v>44773</v>
          </cell>
        </row>
        <row r="405">
          <cell r="D405" t="str">
            <v>A1841</v>
          </cell>
          <cell r="E405" t="str">
            <v>Nguyễn Thị Đẹp</v>
          </cell>
          <cell r="F405" t="str">
            <v>Công Nhân Ép Nhựa</v>
          </cell>
          <cell r="G405">
            <v>44257</v>
          </cell>
          <cell r="H405">
            <v>44288</v>
          </cell>
          <cell r="I405">
            <v>1.0904109589041096</v>
          </cell>
          <cell r="J405">
            <v>0.21808219178082192</v>
          </cell>
          <cell r="K405">
            <v>0</v>
          </cell>
          <cell r="M405">
            <v>12</v>
          </cell>
          <cell r="N405">
            <v>2</v>
          </cell>
          <cell r="O405">
            <v>3</v>
          </cell>
          <cell r="P405">
            <v>5</v>
          </cell>
          <cell r="Q405">
            <v>0</v>
          </cell>
          <cell r="R405">
            <v>2</v>
          </cell>
          <cell r="AC405">
            <v>2</v>
          </cell>
          <cell r="AD405">
            <v>0</v>
          </cell>
          <cell r="AE405">
            <v>0</v>
          </cell>
          <cell r="AF405">
            <v>3</v>
          </cell>
          <cell r="AG405">
            <v>3</v>
          </cell>
          <cell r="AI405">
            <v>3</v>
          </cell>
          <cell r="AJ405" t="str">
            <v>07/2022</v>
          </cell>
          <cell r="AL405">
            <v>2</v>
          </cell>
          <cell r="AM405">
            <v>73780</v>
          </cell>
          <cell r="AO405">
            <v>44773</v>
          </cell>
        </row>
        <row r="406">
          <cell r="D406" t="str">
            <v>A1842</v>
          </cell>
          <cell r="E406" t="str">
            <v>Nguyễn Văn Bổn</v>
          </cell>
          <cell r="F406" t="str">
            <v>Công Nhân Ép Nhựa</v>
          </cell>
          <cell r="G406">
            <v>44257</v>
          </cell>
          <cell r="H406">
            <v>44288</v>
          </cell>
          <cell r="I406">
            <v>1.0904109589041096</v>
          </cell>
          <cell r="J406">
            <v>0.21808219178082192</v>
          </cell>
          <cell r="K406">
            <v>0</v>
          </cell>
          <cell r="M406">
            <v>12</v>
          </cell>
          <cell r="N406">
            <v>1</v>
          </cell>
          <cell r="O406">
            <v>2</v>
          </cell>
          <cell r="P406">
            <v>3</v>
          </cell>
          <cell r="Q406">
            <v>2</v>
          </cell>
          <cell r="R406">
            <v>1</v>
          </cell>
          <cell r="AC406">
            <v>3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I406">
            <v>0</v>
          </cell>
          <cell r="AJ406" t="str">
            <v>07/2022</v>
          </cell>
          <cell r="AL406">
            <v>3</v>
          </cell>
          <cell r="AM406">
            <v>44631</v>
          </cell>
          <cell r="AO406">
            <v>44773</v>
          </cell>
        </row>
        <row r="407">
          <cell r="D407" t="str">
            <v>A1803</v>
          </cell>
          <cell r="E407" t="str">
            <v>Lê Văn Nhật Anh</v>
          </cell>
          <cell r="F407" t="str">
            <v>Công Nhân Pqc Ép Nhựa</v>
          </cell>
          <cell r="G407">
            <v>44257</v>
          </cell>
          <cell r="H407">
            <v>44288</v>
          </cell>
          <cell r="I407">
            <v>1.0904109589041096</v>
          </cell>
          <cell r="J407">
            <v>0.21808219178082192</v>
          </cell>
          <cell r="K407">
            <v>0</v>
          </cell>
          <cell r="M407">
            <v>12</v>
          </cell>
          <cell r="N407">
            <v>0</v>
          </cell>
          <cell r="O407">
            <v>2</v>
          </cell>
          <cell r="P407">
            <v>2</v>
          </cell>
          <cell r="Q407">
            <v>0</v>
          </cell>
          <cell r="R407">
            <v>1</v>
          </cell>
          <cell r="AC407">
            <v>1</v>
          </cell>
          <cell r="AD407">
            <v>0</v>
          </cell>
          <cell r="AE407">
            <v>0</v>
          </cell>
          <cell r="AF407">
            <v>1</v>
          </cell>
          <cell r="AG407">
            <v>1</v>
          </cell>
          <cell r="AI407">
            <v>1</v>
          </cell>
          <cell r="AJ407" t="str">
            <v>07/2022</v>
          </cell>
          <cell r="AL407">
            <v>1</v>
          </cell>
          <cell r="AM407">
            <v>44602</v>
          </cell>
          <cell r="AO407">
            <v>44773</v>
          </cell>
        </row>
        <row r="408">
          <cell r="D408" t="str">
            <v>A1852</v>
          </cell>
          <cell r="E408" t="str">
            <v>Nguyễn Thị Tuyết Mai</v>
          </cell>
          <cell r="F408" t="str">
            <v>Công Nhân Ép Nhựa</v>
          </cell>
          <cell r="G408">
            <v>44259</v>
          </cell>
          <cell r="H408">
            <v>44290</v>
          </cell>
          <cell r="I408">
            <v>1.0849315068493151</v>
          </cell>
          <cell r="J408">
            <v>0.21698630136986302</v>
          </cell>
          <cell r="K408">
            <v>0</v>
          </cell>
          <cell r="M408">
            <v>12</v>
          </cell>
          <cell r="N408">
            <v>1</v>
          </cell>
          <cell r="O408">
            <v>3</v>
          </cell>
          <cell r="P408">
            <v>4</v>
          </cell>
          <cell r="Q408">
            <v>1</v>
          </cell>
          <cell r="R408">
            <v>1</v>
          </cell>
          <cell r="AC408">
            <v>2</v>
          </cell>
          <cell r="AD408">
            <v>0</v>
          </cell>
          <cell r="AE408">
            <v>0</v>
          </cell>
          <cell r="AF408">
            <v>2</v>
          </cell>
          <cell r="AG408">
            <v>2</v>
          </cell>
          <cell r="AI408">
            <v>2</v>
          </cell>
          <cell r="AJ408" t="str">
            <v>07/2022</v>
          </cell>
          <cell r="AL408">
            <v>2</v>
          </cell>
          <cell r="AM408">
            <v>73780</v>
          </cell>
          <cell r="AO408">
            <v>44773</v>
          </cell>
        </row>
        <row r="409">
          <cell r="D409" t="str">
            <v>A1853</v>
          </cell>
          <cell r="E409" t="str">
            <v>Nguyễn Quốc Huy</v>
          </cell>
          <cell r="F409" t="str">
            <v>Công Nhân Lắp Ráp Đánh Bóng Khuôn</v>
          </cell>
          <cell r="G409">
            <v>44259</v>
          </cell>
          <cell r="H409">
            <v>44290</v>
          </cell>
          <cell r="I409">
            <v>1.0849315068493151</v>
          </cell>
          <cell r="J409">
            <v>0.21698630136986302</v>
          </cell>
          <cell r="K409">
            <v>0</v>
          </cell>
          <cell r="L409">
            <v>2</v>
          </cell>
          <cell r="M409">
            <v>14</v>
          </cell>
          <cell r="N409">
            <v>9</v>
          </cell>
          <cell r="O409">
            <v>5</v>
          </cell>
          <cell r="P409">
            <v>14</v>
          </cell>
          <cell r="Q409">
            <v>3</v>
          </cell>
          <cell r="R409">
            <v>5</v>
          </cell>
          <cell r="AC409">
            <v>8</v>
          </cell>
          <cell r="AD409">
            <v>0</v>
          </cell>
          <cell r="AE409">
            <v>1</v>
          </cell>
          <cell r="AF409">
            <v>5</v>
          </cell>
          <cell r="AG409">
            <v>6</v>
          </cell>
          <cell r="AI409">
            <v>6</v>
          </cell>
          <cell r="AJ409" t="str">
            <v>07/2022</v>
          </cell>
          <cell r="AL409">
            <v>8</v>
          </cell>
          <cell r="AM409">
            <v>73780</v>
          </cell>
          <cell r="AO409">
            <v>44773</v>
          </cell>
        </row>
        <row r="410">
          <cell r="D410" t="str">
            <v>A1856</v>
          </cell>
          <cell r="E410" t="str">
            <v>Trần Quốc Vũ</v>
          </cell>
          <cell r="F410" t="str">
            <v>Công Nhân Ép Nhựa</v>
          </cell>
          <cell r="G410">
            <v>44259</v>
          </cell>
          <cell r="H410">
            <v>44290</v>
          </cell>
          <cell r="I410">
            <v>1.0849315068493151</v>
          </cell>
          <cell r="J410">
            <v>0.21698630136986302</v>
          </cell>
          <cell r="K410">
            <v>0</v>
          </cell>
          <cell r="M410">
            <v>12</v>
          </cell>
          <cell r="N410">
            <v>0</v>
          </cell>
          <cell r="O410">
            <v>2</v>
          </cell>
          <cell r="P410">
            <v>2</v>
          </cell>
          <cell r="Q410">
            <v>0</v>
          </cell>
          <cell r="R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2</v>
          </cell>
          <cell r="AG410">
            <v>2</v>
          </cell>
          <cell r="AI410">
            <v>2</v>
          </cell>
          <cell r="AJ410" t="str">
            <v>07/2022</v>
          </cell>
          <cell r="AL410">
            <v>0</v>
          </cell>
          <cell r="AM410">
            <v>44562</v>
          </cell>
          <cell r="AO410">
            <v>44773</v>
          </cell>
        </row>
        <row r="411">
          <cell r="D411" t="str">
            <v>A1858</v>
          </cell>
          <cell r="E411" t="str">
            <v>Dương Hoàng Tuấn</v>
          </cell>
          <cell r="F411" t="str">
            <v>Công Nhân Ép Nhựa</v>
          </cell>
          <cell r="G411">
            <v>44259</v>
          </cell>
          <cell r="H411">
            <v>44290</v>
          </cell>
          <cell r="I411">
            <v>1.0849315068493151</v>
          </cell>
          <cell r="J411">
            <v>0.21698630136986302</v>
          </cell>
          <cell r="K411">
            <v>0</v>
          </cell>
          <cell r="M411">
            <v>12</v>
          </cell>
          <cell r="N411">
            <v>1</v>
          </cell>
          <cell r="O411">
            <v>2</v>
          </cell>
          <cell r="P411">
            <v>3</v>
          </cell>
          <cell r="Q411">
            <v>2</v>
          </cell>
          <cell r="R411">
            <v>0</v>
          </cell>
          <cell r="AC411">
            <v>2</v>
          </cell>
          <cell r="AD411">
            <v>0</v>
          </cell>
          <cell r="AE411">
            <v>0</v>
          </cell>
          <cell r="AF411">
            <v>1</v>
          </cell>
          <cell r="AG411">
            <v>1</v>
          </cell>
          <cell r="AI411">
            <v>1</v>
          </cell>
          <cell r="AJ411" t="str">
            <v>07/2022</v>
          </cell>
          <cell r="AL411">
            <v>2</v>
          </cell>
          <cell r="AM411">
            <v>44593</v>
          </cell>
          <cell r="AO411">
            <v>44773</v>
          </cell>
        </row>
        <row r="412">
          <cell r="D412" t="str">
            <v>A1859</v>
          </cell>
          <cell r="E412" t="str">
            <v>Đỗ Thị Ngọc Dung</v>
          </cell>
          <cell r="F412" t="str">
            <v>Công Nhân Ép Nhựa</v>
          </cell>
          <cell r="G412">
            <v>44259</v>
          </cell>
          <cell r="H412">
            <v>44290</v>
          </cell>
          <cell r="I412">
            <v>1.0849315068493151</v>
          </cell>
          <cell r="J412">
            <v>0.21698630136986302</v>
          </cell>
          <cell r="K412">
            <v>0</v>
          </cell>
          <cell r="M412">
            <v>12</v>
          </cell>
          <cell r="N412">
            <v>0</v>
          </cell>
          <cell r="O412">
            <v>2</v>
          </cell>
          <cell r="P412">
            <v>2</v>
          </cell>
          <cell r="Q412">
            <v>1</v>
          </cell>
          <cell r="R412">
            <v>1</v>
          </cell>
          <cell r="AC412">
            <v>2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I412">
            <v>0</v>
          </cell>
          <cell r="AJ412" t="str">
            <v>07/2022</v>
          </cell>
          <cell r="AL412">
            <v>2</v>
          </cell>
          <cell r="AM412">
            <v>44621</v>
          </cell>
          <cell r="AO412">
            <v>44773</v>
          </cell>
        </row>
        <row r="413">
          <cell r="D413" t="str">
            <v>A1873</v>
          </cell>
          <cell r="E413" t="str">
            <v>Đặng Thanh Thi</v>
          </cell>
          <cell r="F413" t="str">
            <v>Công Nhân Ép Nhựa</v>
          </cell>
          <cell r="G413">
            <v>44260</v>
          </cell>
          <cell r="H413">
            <v>44291</v>
          </cell>
          <cell r="I413">
            <v>1.0821917808219179</v>
          </cell>
          <cell r="J413">
            <v>0.21643835616438359</v>
          </cell>
          <cell r="K413">
            <v>0</v>
          </cell>
          <cell r="M413">
            <v>12</v>
          </cell>
          <cell r="N413">
            <v>2</v>
          </cell>
          <cell r="O413">
            <v>3</v>
          </cell>
          <cell r="P413">
            <v>5</v>
          </cell>
          <cell r="Q413">
            <v>0</v>
          </cell>
          <cell r="R413">
            <v>1</v>
          </cell>
          <cell r="AC413">
            <v>1</v>
          </cell>
          <cell r="AD413">
            <v>0</v>
          </cell>
          <cell r="AE413">
            <v>1</v>
          </cell>
          <cell r="AF413">
            <v>3</v>
          </cell>
          <cell r="AG413">
            <v>4</v>
          </cell>
          <cell r="AI413">
            <v>4</v>
          </cell>
          <cell r="AJ413" t="str">
            <v>07/2022</v>
          </cell>
          <cell r="AL413">
            <v>1</v>
          </cell>
          <cell r="AM413">
            <v>73780</v>
          </cell>
          <cell r="AO413">
            <v>44773</v>
          </cell>
        </row>
        <row r="414">
          <cell r="D414" t="str">
            <v>A1874</v>
          </cell>
          <cell r="E414" t="str">
            <v>Lê Thị Cẩm Tú</v>
          </cell>
          <cell r="F414" t="str">
            <v>Công Nhân Ép Nhựa</v>
          </cell>
          <cell r="G414">
            <v>44260</v>
          </cell>
          <cell r="H414">
            <v>44291</v>
          </cell>
          <cell r="I414">
            <v>1.0821917808219179</v>
          </cell>
          <cell r="J414">
            <v>0.21643835616438359</v>
          </cell>
          <cell r="K414">
            <v>0</v>
          </cell>
          <cell r="M414">
            <v>12</v>
          </cell>
          <cell r="N414">
            <v>2</v>
          </cell>
          <cell r="O414">
            <v>3</v>
          </cell>
          <cell r="P414">
            <v>5</v>
          </cell>
          <cell r="Q414">
            <v>3</v>
          </cell>
          <cell r="R414">
            <v>1</v>
          </cell>
          <cell r="AC414">
            <v>4</v>
          </cell>
          <cell r="AD414">
            <v>0</v>
          </cell>
          <cell r="AE414">
            <v>0</v>
          </cell>
          <cell r="AF414">
            <v>1</v>
          </cell>
          <cell r="AG414">
            <v>1</v>
          </cell>
          <cell r="AI414">
            <v>1</v>
          </cell>
          <cell r="AJ414" t="str">
            <v>07/2022</v>
          </cell>
          <cell r="AL414">
            <v>4</v>
          </cell>
          <cell r="AM414">
            <v>73780</v>
          </cell>
          <cell r="AO414">
            <v>44773</v>
          </cell>
        </row>
        <row r="415">
          <cell r="D415" t="str">
            <v>A1877</v>
          </cell>
          <cell r="E415" t="str">
            <v>Lê Thị Thanh Thanh</v>
          </cell>
          <cell r="F415" t="str">
            <v>Công Nhân Lắp Ráp Đánh Bóng Khuôn</v>
          </cell>
          <cell r="G415">
            <v>44263</v>
          </cell>
          <cell r="H415">
            <v>44294</v>
          </cell>
          <cell r="I415">
            <v>1.0739726027397261</v>
          </cell>
          <cell r="J415">
            <v>0.21479452054794521</v>
          </cell>
          <cell r="K415">
            <v>0</v>
          </cell>
          <cell r="L415">
            <v>2</v>
          </cell>
          <cell r="M415">
            <v>14</v>
          </cell>
          <cell r="N415">
            <v>6.5</v>
          </cell>
          <cell r="O415">
            <v>5</v>
          </cell>
          <cell r="P415">
            <v>11.5</v>
          </cell>
          <cell r="Q415">
            <v>1</v>
          </cell>
          <cell r="R415">
            <v>1</v>
          </cell>
          <cell r="AC415">
            <v>2</v>
          </cell>
          <cell r="AD415">
            <v>0</v>
          </cell>
          <cell r="AE415">
            <v>4.5</v>
          </cell>
          <cell r="AF415">
            <v>5</v>
          </cell>
          <cell r="AG415">
            <v>9.5</v>
          </cell>
          <cell r="AI415">
            <v>9.5</v>
          </cell>
          <cell r="AJ415" t="str">
            <v>07/2022</v>
          </cell>
          <cell r="AL415">
            <v>2</v>
          </cell>
          <cell r="AM415">
            <v>73780</v>
          </cell>
          <cell r="AO415">
            <v>44773</v>
          </cell>
        </row>
        <row r="416">
          <cell r="D416" t="str">
            <v>A1881</v>
          </cell>
          <cell r="E416" t="str">
            <v>Phạm Văn Tý</v>
          </cell>
          <cell r="F416" t="str">
            <v>Công Nhân Gỡ Hàng</v>
          </cell>
          <cell r="G416">
            <v>44263</v>
          </cell>
          <cell r="H416">
            <v>44294</v>
          </cell>
          <cell r="I416">
            <v>1.0739726027397261</v>
          </cell>
          <cell r="J416">
            <v>0.21479452054794521</v>
          </cell>
          <cell r="K416">
            <v>0</v>
          </cell>
          <cell r="M416">
            <v>12</v>
          </cell>
          <cell r="N416">
            <v>3</v>
          </cell>
          <cell r="O416">
            <v>3</v>
          </cell>
          <cell r="P416">
            <v>6</v>
          </cell>
          <cell r="Q416">
            <v>4</v>
          </cell>
          <cell r="R416">
            <v>1</v>
          </cell>
          <cell r="AC416">
            <v>5</v>
          </cell>
          <cell r="AD416">
            <v>0</v>
          </cell>
          <cell r="AE416">
            <v>0</v>
          </cell>
          <cell r="AF416">
            <v>1</v>
          </cell>
          <cell r="AG416">
            <v>1</v>
          </cell>
          <cell r="AI416">
            <v>1</v>
          </cell>
          <cell r="AJ416" t="str">
            <v>07/2022</v>
          </cell>
          <cell r="AL416">
            <v>5</v>
          </cell>
          <cell r="AM416">
            <v>73780</v>
          </cell>
          <cell r="AO416">
            <v>44773</v>
          </cell>
        </row>
        <row r="417">
          <cell r="D417" t="str">
            <v>A1797</v>
          </cell>
          <cell r="E417" t="str">
            <v>Phạm Thái Huy</v>
          </cell>
          <cell r="F417" t="str">
            <v>Nhân Viên Kỹ Thuật Ép Nhựa</v>
          </cell>
          <cell r="G417">
            <v>44264</v>
          </cell>
          <cell r="H417">
            <v>44295</v>
          </cell>
          <cell r="I417">
            <v>1.0712328767123287</v>
          </cell>
          <cell r="J417">
            <v>0.21424657534246574</v>
          </cell>
          <cell r="K417">
            <v>0</v>
          </cell>
          <cell r="L417">
            <v>2</v>
          </cell>
          <cell r="M417">
            <v>14</v>
          </cell>
          <cell r="N417">
            <v>4</v>
          </cell>
          <cell r="O417">
            <v>5</v>
          </cell>
          <cell r="P417">
            <v>9</v>
          </cell>
          <cell r="Q417">
            <v>2</v>
          </cell>
          <cell r="R417">
            <v>2</v>
          </cell>
          <cell r="AC417">
            <v>4</v>
          </cell>
          <cell r="AD417">
            <v>0</v>
          </cell>
          <cell r="AE417">
            <v>0</v>
          </cell>
          <cell r="AF417">
            <v>5</v>
          </cell>
          <cell r="AG417">
            <v>5</v>
          </cell>
          <cell r="AI417">
            <v>5</v>
          </cell>
          <cell r="AJ417" t="str">
            <v>07/2022</v>
          </cell>
          <cell r="AL417">
            <v>4</v>
          </cell>
          <cell r="AM417">
            <v>73780</v>
          </cell>
          <cell r="AO417">
            <v>44773</v>
          </cell>
        </row>
        <row r="418">
          <cell r="D418" t="str">
            <v>A1802</v>
          </cell>
          <cell r="E418" t="str">
            <v>Lê Thị Thu Ngân</v>
          </cell>
          <cell r="F418" t="str">
            <v>Công Nhân Ép Nhựa</v>
          </cell>
          <cell r="G418">
            <v>44265</v>
          </cell>
          <cell r="H418">
            <v>44296</v>
          </cell>
          <cell r="I418">
            <v>1.0684931506849316</v>
          </cell>
          <cell r="J418">
            <v>0.21369863013698631</v>
          </cell>
          <cell r="K418">
            <v>0</v>
          </cell>
          <cell r="M418">
            <v>12</v>
          </cell>
          <cell r="N418">
            <v>2</v>
          </cell>
          <cell r="O418">
            <v>3</v>
          </cell>
          <cell r="P418">
            <v>5</v>
          </cell>
          <cell r="Q418">
            <v>0</v>
          </cell>
          <cell r="R418">
            <v>1</v>
          </cell>
          <cell r="AC418">
            <v>1</v>
          </cell>
          <cell r="AD418">
            <v>0</v>
          </cell>
          <cell r="AE418">
            <v>1</v>
          </cell>
          <cell r="AF418">
            <v>3</v>
          </cell>
          <cell r="AG418">
            <v>4</v>
          </cell>
          <cell r="AI418">
            <v>4</v>
          </cell>
          <cell r="AJ418" t="str">
            <v>07/2022</v>
          </cell>
          <cell r="AL418">
            <v>1</v>
          </cell>
          <cell r="AM418">
            <v>73780</v>
          </cell>
          <cell r="AO418">
            <v>44773</v>
          </cell>
        </row>
        <row r="419">
          <cell r="D419" t="str">
            <v>A1828</v>
          </cell>
          <cell r="E419" t="str">
            <v>Lý Huỳnh Như</v>
          </cell>
          <cell r="F419" t="str">
            <v>Công Nhân Ép Nhựa</v>
          </cell>
          <cell r="G419">
            <v>44265</v>
          </cell>
          <cell r="H419">
            <v>44296</v>
          </cell>
          <cell r="I419">
            <v>1.0684931506849316</v>
          </cell>
          <cell r="J419">
            <v>0.21369863013698631</v>
          </cell>
          <cell r="K419">
            <v>0</v>
          </cell>
          <cell r="M419">
            <v>12</v>
          </cell>
          <cell r="N419">
            <v>2</v>
          </cell>
          <cell r="O419">
            <v>2</v>
          </cell>
          <cell r="P419">
            <v>4</v>
          </cell>
          <cell r="Q419">
            <v>0</v>
          </cell>
          <cell r="R419">
            <v>0</v>
          </cell>
          <cell r="AC419">
            <v>0</v>
          </cell>
          <cell r="AD419">
            <v>0</v>
          </cell>
          <cell r="AE419">
            <v>2</v>
          </cell>
          <cell r="AF419">
            <v>2</v>
          </cell>
          <cell r="AG419">
            <v>4</v>
          </cell>
          <cell r="AI419">
            <v>4</v>
          </cell>
          <cell r="AJ419" t="str">
            <v>07/2022</v>
          </cell>
          <cell r="AL419">
            <v>0</v>
          </cell>
          <cell r="AM419">
            <v>44546</v>
          </cell>
          <cell r="AO419">
            <v>44773</v>
          </cell>
        </row>
        <row r="420">
          <cell r="D420" t="str">
            <v>A1854</v>
          </cell>
          <cell r="E420" t="str">
            <v>Lê Hoài Phương</v>
          </cell>
          <cell r="F420" t="str">
            <v>Công Nhân Ép Nhựa</v>
          </cell>
          <cell r="G420">
            <v>44267</v>
          </cell>
          <cell r="H420">
            <v>44298</v>
          </cell>
          <cell r="I420">
            <v>1.0630136986301371</v>
          </cell>
          <cell r="J420">
            <v>0.21260273972602742</v>
          </cell>
          <cell r="K420">
            <v>0</v>
          </cell>
          <cell r="M420">
            <v>12</v>
          </cell>
          <cell r="N420">
            <v>0</v>
          </cell>
          <cell r="O420">
            <v>3</v>
          </cell>
          <cell r="P420">
            <v>3</v>
          </cell>
          <cell r="Q420">
            <v>1</v>
          </cell>
          <cell r="R420">
            <v>1</v>
          </cell>
          <cell r="AC420">
            <v>2</v>
          </cell>
          <cell r="AD420">
            <v>0</v>
          </cell>
          <cell r="AE420">
            <v>0</v>
          </cell>
          <cell r="AF420">
            <v>1</v>
          </cell>
          <cell r="AG420">
            <v>1</v>
          </cell>
          <cell r="AI420">
            <v>1</v>
          </cell>
          <cell r="AJ420" t="str">
            <v>07/2022</v>
          </cell>
          <cell r="AL420">
            <v>2</v>
          </cell>
          <cell r="AM420">
            <v>73780</v>
          </cell>
          <cell r="AO420">
            <v>44773</v>
          </cell>
        </row>
        <row r="421">
          <cell r="D421" t="str">
            <v>A1882</v>
          </cell>
          <cell r="E421" t="str">
            <v>Trần Văn Lộc</v>
          </cell>
          <cell r="F421" t="str">
            <v>Công Nhân Ép Nhựa</v>
          </cell>
          <cell r="G421">
            <v>44267</v>
          </cell>
          <cell r="H421">
            <v>44298</v>
          </cell>
          <cell r="I421">
            <v>1.0630136986301371</v>
          </cell>
          <cell r="J421">
            <v>0.21260273972602742</v>
          </cell>
          <cell r="K421">
            <v>0</v>
          </cell>
          <cell r="M421">
            <v>12</v>
          </cell>
          <cell r="N421">
            <v>0</v>
          </cell>
          <cell r="O421">
            <v>3</v>
          </cell>
          <cell r="P421">
            <v>3</v>
          </cell>
          <cell r="Q421">
            <v>1</v>
          </cell>
          <cell r="R421">
            <v>1</v>
          </cell>
          <cell r="AC421">
            <v>2</v>
          </cell>
          <cell r="AD421">
            <v>0</v>
          </cell>
          <cell r="AE421">
            <v>0</v>
          </cell>
          <cell r="AF421">
            <v>1</v>
          </cell>
          <cell r="AG421">
            <v>1</v>
          </cell>
          <cell r="AI421">
            <v>1</v>
          </cell>
          <cell r="AJ421" t="str">
            <v>07/2022</v>
          </cell>
          <cell r="AL421">
            <v>2</v>
          </cell>
          <cell r="AM421">
            <v>73780</v>
          </cell>
          <cell r="AO421">
            <v>44773</v>
          </cell>
        </row>
        <row r="422">
          <cell r="D422" t="str">
            <v>A1880</v>
          </cell>
          <cell r="E422" t="str">
            <v>Trương Thị Thơ</v>
          </cell>
          <cell r="F422" t="str">
            <v>Công Nhân Ép Nhựa</v>
          </cell>
          <cell r="G422">
            <v>44267</v>
          </cell>
          <cell r="H422">
            <v>44298</v>
          </cell>
          <cell r="I422">
            <v>1.0630136986301371</v>
          </cell>
          <cell r="J422">
            <v>0.21260273972602742</v>
          </cell>
          <cell r="K422">
            <v>0</v>
          </cell>
          <cell r="M422">
            <v>12</v>
          </cell>
          <cell r="N422">
            <v>2</v>
          </cell>
          <cell r="O422">
            <v>3</v>
          </cell>
          <cell r="P422">
            <v>5</v>
          </cell>
          <cell r="Q422">
            <v>2</v>
          </cell>
          <cell r="R422">
            <v>2</v>
          </cell>
          <cell r="AC422">
            <v>4</v>
          </cell>
          <cell r="AD422">
            <v>0</v>
          </cell>
          <cell r="AE422">
            <v>0</v>
          </cell>
          <cell r="AF422">
            <v>1</v>
          </cell>
          <cell r="AG422">
            <v>1</v>
          </cell>
          <cell r="AI422">
            <v>1</v>
          </cell>
          <cell r="AJ422" t="str">
            <v>07/2022</v>
          </cell>
          <cell r="AL422">
            <v>4</v>
          </cell>
          <cell r="AM422">
            <v>73780</v>
          </cell>
          <cell r="AO422">
            <v>44773</v>
          </cell>
        </row>
        <row r="423">
          <cell r="D423" t="str">
            <v>A1878</v>
          </cell>
          <cell r="E423" t="str">
            <v>Huỳnh Ngọc Bích</v>
          </cell>
          <cell r="F423" t="str">
            <v>Công Nhân Ép Nhựa</v>
          </cell>
          <cell r="G423">
            <v>44267</v>
          </cell>
          <cell r="H423">
            <v>44298</v>
          </cell>
          <cell r="I423">
            <v>1.0630136986301371</v>
          </cell>
          <cell r="J423">
            <v>0.21260273972602742</v>
          </cell>
          <cell r="K423">
            <v>0</v>
          </cell>
          <cell r="M423">
            <v>12</v>
          </cell>
          <cell r="N423">
            <v>2</v>
          </cell>
          <cell r="O423">
            <v>3</v>
          </cell>
          <cell r="P423">
            <v>5</v>
          </cell>
          <cell r="Q423">
            <v>2</v>
          </cell>
          <cell r="R423">
            <v>2</v>
          </cell>
          <cell r="AC423">
            <v>4</v>
          </cell>
          <cell r="AD423">
            <v>0</v>
          </cell>
          <cell r="AE423">
            <v>0</v>
          </cell>
          <cell r="AF423">
            <v>1</v>
          </cell>
          <cell r="AG423">
            <v>1</v>
          </cell>
          <cell r="AI423">
            <v>1</v>
          </cell>
          <cell r="AJ423" t="str">
            <v>07/2022</v>
          </cell>
          <cell r="AL423">
            <v>4</v>
          </cell>
          <cell r="AM423">
            <v>73780</v>
          </cell>
          <cell r="AO423">
            <v>44773</v>
          </cell>
        </row>
        <row r="424">
          <cell r="D424" t="str">
            <v>A1884</v>
          </cell>
          <cell r="E424" t="str">
            <v>Phan Đăng Trình</v>
          </cell>
          <cell r="F424" t="str">
            <v>Nhân Viên Vận Hành Máy Cnc</v>
          </cell>
          <cell r="G424">
            <v>44270</v>
          </cell>
          <cell r="H424">
            <v>44301</v>
          </cell>
          <cell r="I424">
            <v>1.0547945205479452</v>
          </cell>
          <cell r="J424">
            <v>0.21095890410958903</v>
          </cell>
          <cell r="K424">
            <v>0</v>
          </cell>
          <cell r="L424">
            <v>2</v>
          </cell>
          <cell r="M424">
            <v>14</v>
          </cell>
          <cell r="N424">
            <v>4.5</v>
          </cell>
          <cell r="O424">
            <v>5</v>
          </cell>
          <cell r="P424">
            <v>9.5</v>
          </cell>
          <cell r="Q424">
            <v>2</v>
          </cell>
          <cell r="R424">
            <v>3</v>
          </cell>
          <cell r="AC424">
            <v>5</v>
          </cell>
          <cell r="AD424">
            <v>0</v>
          </cell>
          <cell r="AE424">
            <v>0</v>
          </cell>
          <cell r="AF424">
            <v>4.5</v>
          </cell>
          <cell r="AG424">
            <v>4.5</v>
          </cell>
          <cell r="AI424">
            <v>4.5</v>
          </cell>
          <cell r="AJ424" t="str">
            <v>07/2022</v>
          </cell>
          <cell r="AL424">
            <v>5</v>
          </cell>
          <cell r="AM424">
            <v>73780</v>
          </cell>
          <cell r="AO424">
            <v>44773</v>
          </cell>
        </row>
        <row r="425">
          <cell r="D425" t="str">
            <v>A1864</v>
          </cell>
          <cell r="E425" t="str">
            <v>Bùi Thị Hồng Thúy</v>
          </cell>
          <cell r="F425" t="str">
            <v>Kế Toán Thuế</v>
          </cell>
          <cell r="G425">
            <v>44271</v>
          </cell>
          <cell r="H425">
            <v>44332</v>
          </cell>
          <cell r="I425">
            <v>1.0520547945205478</v>
          </cell>
          <cell r="J425">
            <v>0.21041095890410957</v>
          </cell>
          <cell r="K425">
            <v>0</v>
          </cell>
          <cell r="M425">
            <v>12</v>
          </cell>
          <cell r="N425">
            <v>8.5</v>
          </cell>
          <cell r="O425">
            <v>2</v>
          </cell>
          <cell r="P425">
            <v>10.5</v>
          </cell>
          <cell r="Q425">
            <v>1</v>
          </cell>
          <cell r="R425">
            <v>1</v>
          </cell>
          <cell r="AC425">
            <v>2</v>
          </cell>
          <cell r="AD425">
            <v>0</v>
          </cell>
          <cell r="AE425">
            <v>6.5</v>
          </cell>
          <cell r="AF425">
            <v>2</v>
          </cell>
          <cell r="AG425">
            <v>8.5</v>
          </cell>
          <cell r="AI425">
            <v>8.5</v>
          </cell>
          <cell r="AJ425" t="str">
            <v>07/2022</v>
          </cell>
          <cell r="AL425">
            <v>2</v>
          </cell>
          <cell r="AM425">
            <v>44608</v>
          </cell>
          <cell r="AO425">
            <v>44773</v>
          </cell>
        </row>
        <row r="426">
          <cell r="D426" t="str">
            <v>A1888</v>
          </cell>
          <cell r="E426" t="str">
            <v>Bùi Văn Dỉnh</v>
          </cell>
          <cell r="F426" t="str">
            <v>Nhân Viên Tuyển Dụng &amp; Đào Tạo</v>
          </cell>
          <cell r="G426">
            <v>44272</v>
          </cell>
          <cell r="H426">
            <v>44333</v>
          </cell>
          <cell r="I426">
            <v>1.0493150684931507</v>
          </cell>
          <cell r="J426">
            <v>0.20986301369863014</v>
          </cell>
          <cell r="K426">
            <v>0</v>
          </cell>
          <cell r="M426">
            <v>12</v>
          </cell>
          <cell r="N426">
            <v>5.5</v>
          </cell>
          <cell r="O426">
            <v>3</v>
          </cell>
          <cell r="P426">
            <v>8.5</v>
          </cell>
          <cell r="Q426">
            <v>0</v>
          </cell>
          <cell r="R426">
            <v>4</v>
          </cell>
          <cell r="AC426">
            <v>4</v>
          </cell>
          <cell r="AD426">
            <v>0</v>
          </cell>
          <cell r="AE426">
            <v>1.5</v>
          </cell>
          <cell r="AF426">
            <v>3</v>
          </cell>
          <cell r="AG426">
            <v>4.5</v>
          </cell>
          <cell r="AI426">
            <v>4.5</v>
          </cell>
          <cell r="AJ426" t="str">
            <v>07/2022</v>
          </cell>
          <cell r="AL426">
            <v>4</v>
          </cell>
          <cell r="AM426">
            <v>73780</v>
          </cell>
          <cell r="AO426">
            <v>44773</v>
          </cell>
        </row>
        <row r="427">
          <cell r="D427" t="str">
            <v>A1891</v>
          </cell>
          <cell r="E427" t="str">
            <v>Nguyễn Thị Thanh Thảo</v>
          </cell>
          <cell r="F427" t="str">
            <v>Công Nhân Pqc Masking</v>
          </cell>
          <cell r="G427">
            <v>44272</v>
          </cell>
          <cell r="H427">
            <v>44303</v>
          </cell>
          <cell r="I427">
            <v>1.0493150684931507</v>
          </cell>
          <cell r="J427">
            <v>0.20986301369863014</v>
          </cell>
          <cell r="K427">
            <v>0</v>
          </cell>
          <cell r="M427">
            <v>12</v>
          </cell>
          <cell r="N427">
            <v>0</v>
          </cell>
          <cell r="O427">
            <v>3</v>
          </cell>
          <cell r="P427">
            <v>3</v>
          </cell>
          <cell r="Q427">
            <v>1</v>
          </cell>
          <cell r="R427">
            <v>1</v>
          </cell>
          <cell r="AC427">
            <v>2</v>
          </cell>
          <cell r="AD427">
            <v>0</v>
          </cell>
          <cell r="AE427">
            <v>0</v>
          </cell>
          <cell r="AF427">
            <v>1</v>
          </cell>
          <cell r="AG427">
            <v>1</v>
          </cell>
          <cell r="AI427">
            <v>1</v>
          </cell>
          <cell r="AJ427" t="str">
            <v>07/2022</v>
          </cell>
          <cell r="AL427">
            <v>2</v>
          </cell>
          <cell r="AM427">
            <v>73780</v>
          </cell>
          <cell r="AO427">
            <v>44773</v>
          </cell>
        </row>
        <row r="428">
          <cell r="D428" t="str">
            <v>A1894</v>
          </cell>
          <cell r="E428" t="str">
            <v>Đỗ Thị Ngọc Nữ</v>
          </cell>
          <cell r="F428" t="str">
            <v>Công Nhân Pqc Ép Nhựa</v>
          </cell>
          <cell r="G428">
            <v>44272</v>
          </cell>
          <cell r="H428">
            <v>44303</v>
          </cell>
          <cell r="I428">
            <v>1.0493150684931507</v>
          </cell>
          <cell r="J428">
            <v>0.20986301369863014</v>
          </cell>
          <cell r="K428">
            <v>0</v>
          </cell>
          <cell r="M428">
            <v>12</v>
          </cell>
          <cell r="N428">
            <v>2</v>
          </cell>
          <cell r="O428">
            <v>2</v>
          </cell>
          <cell r="P428">
            <v>4</v>
          </cell>
          <cell r="Q428">
            <v>0</v>
          </cell>
          <cell r="R428">
            <v>1</v>
          </cell>
          <cell r="AC428">
            <v>1</v>
          </cell>
          <cell r="AD428">
            <v>0</v>
          </cell>
          <cell r="AE428">
            <v>1</v>
          </cell>
          <cell r="AF428">
            <v>2</v>
          </cell>
          <cell r="AG428">
            <v>3</v>
          </cell>
          <cell r="AI428">
            <v>3</v>
          </cell>
          <cell r="AJ428" t="str">
            <v>07/2022</v>
          </cell>
          <cell r="AL428">
            <v>1</v>
          </cell>
          <cell r="AM428">
            <v>44634</v>
          </cell>
          <cell r="AO428">
            <v>44773</v>
          </cell>
        </row>
        <row r="429">
          <cell r="D429" t="str">
            <v>A1895</v>
          </cell>
          <cell r="E429" t="str">
            <v>Nguyễn Huy Hoàng</v>
          </cell>
          <cell r="F429" t="str">
            <v>Phụ Kho</v>
          </cell>
          <cell r="G429">
            <v>44272</v>
          </cell>
          <cell r="H429">
            <v>44303</v>
          </cell>
          <cell r="I429">
            <v>1.0493150684931507</v>
          </cell>
          <cell r="J429">
            <v>0.20986301369863014</v>
          </cell>
          <cell r="K429">
            <v>0</v>
          </cell>
          <cell r="M429">
            <v>12</v>
          </cell>
          <cell r="N429">
            <v>6</v>
          </cell>
          <cell r="O429">
            <v>3</v>
          </cell>
          <cell r="P429">
            <v>9</v>
          </cell>
          <cell r="Q429">
            <v>0</v>
          </cell>
          <cell r="R429">
            <v>1</v>
          </cell>
          <cell r="AC429">
            <v>1</v>
          </cell>
          <cell r="AD429">
            <v>0</v>
          </cell>
          <cell r="AE429">
            <v>5</v>
          </cell>
          <cell r="AF429">
            <v>3</v>
          </cell>
          <cell r="AG429">
            <v>8</v>
          </cell>
          <cell r="AI429">
            <v>8</v>
          </cell>
          <cell r="AJ429" t="str">
            <v>07/2022</v>
          </cell>
          <cell r="AL429">
            <v>1</v>
          </cell>
          <cell r="AM429">
            <v>73780</v>
          </cell>
          <cell r="AO429">
            <v>44773</v>
          </cell>
        </row>
        <row r="430">
          <cell r="D430" t="str">
            <v>A1896</v>
          </cell>
          <cell r="E430" t="str">
            <v>Nguyễn Văn Tưng</v>
          </cell>
          <cell r="F430" t="str">
            <v>Công Nhân Gắn Phôi</v>
          </cell>
          <cell r="G430">
            <v>44272</v>
          </cell>
          <cell r="H430">
            <v>44303</v>
          </cell>
          <cell r="I430">
            <v>1.0493150684931507</v>
          </cell>
          <cell r="J430">
            <v>0.20986301369863014</v>
          </cell>
          <cell r="K430">
            <v>0</v>
          </cell>
          <cell r="M430">
            <v>12</v>
          </cell>
          <cell r="N430">
            <v>6</v>
          </cell>
          <cell r="O430">
            <v>3</v>
          </cell>
          <cell r="P430">
            <v>9</v>
          </cell>
          <cell r="Q430">
            <v>2</v>
          </cell>
          <cell r="R430">
            <v>1</v>
          </cell>
          <cell r="AC430">
            <v>3</v>
          </cell>
          <cell r="AD430">
            <v>0</v>
          </cell>
          <cell r="AE430">
            <v>3</v>
          </cell>
          <cell r="AF430">
            <v>3</v>
          </cell>
          <cell r="AG430">
            <v>6</v>
          </cell>
          <cell r="AI430">
            <v>6</v>
          </cell>
          <cell r="AJ430" t="str">
            <v>07/2022</v>
          </cell>
          <cell r="AL430">
            <v>3</v>
          </cell>
          <cell r="AM430">
            <v>73780</v>
          </cell>
          <cell r="AO430">
            <v>44773</v>
          </cell>
        </row>
        <row r="431">
          <cell r="D431" t="str">
            <v>A1907</v>
          </cell>
          <cell r="E431" t="str">
            <v>Nguyễn Thu Lắm</v>
          </cell>
          <cell r="F431" t="str">
            <v>Công Nhân Ép Nhựa</v>
          </cell>
          <cell r="G431">
            <v>44277</v>
          </cell>
          <cell r="H431">
            <v>44308</v>
          </cell>
          <cell r="I431">
            <v>1.0356164383561643</v>
          </cell>
          <cell r="J431">
            <v>0.20712328767123286</v>
          </cell>
          <cell r="K431">
            <v>0</v>
          </cell>
          <cell r="M431">
            <v>12</v>
          </cell>
          <cell r="N431">
            <v>2</v>
          </cell>
          <cell r="O431">
            <v>3</v>
          </cell>
          <cell r="P431">
            <v>5</v>
          </cell>
          <cell r="Q431">
            <v>1</v>
          </cell>
          <cell r="R431">
            <v>0</v>
          </cell>
          <cell r="AC431">
            <v>1</v>
          </cell>
          <cell r="AD431">
            <v>0</v>
          </cell>
          <cell r="AE431">
            <v>1</v>
          </cell>
          <cell r="AF431">
            <v>3</v>
          </cell>
          <cell r="AG431">
            <v>4</v>
          </cell>
          <cell r="AI431">
            <v>4</v>
          </cell>
          <cell r="AJ431" t="str">
            <v>07/2022</v>
          </cell>
          <cell r="AL431">
            <v>1</v>
          </cell>
          <cell r="AM431">
            <v>73780</v>
          </cell>
          <cell r="AO431">
            <v>44773</v>
          </cell>
        </row>
        <row r="432">
          <cell r="D432" t="str">
            <v>A1909</v>
          </cell>
          <cell r="E432" t="str">
            <v>Lê Thị Ánh Quyên</v>
          </cell>
          <cell r="F432" t="str">
            <v>Công Nhân Ép Nhựa</v>
          </cell>
          <cell r="G432">
            <v>44277</v>
          </cell>
          <cell r="H432">
            <v>44308</v>
          </cell>
          <cell r="I432">
            <v>1.0356164383561643</v>
          </cell>
          <cell r="J432">
            <v>0.20712328767123286</v>
          </cell>
          <cell r="K432">
            <v>0</v>
          </cell>
          <cell r="M432">
            <v>12</v>
          </cell>
          <cell r="N432">
            <v>2</v>
          </cell>
          <cell r="O432">
            <v>3</v>
          </cell>
          <cell r="P432">
            <v>5</v>
          </cell>
          <cell r="Q432">
            <v>1</v>
          </cell>
          <cell r="R432">
            <v>1</v>
          </cell>
          <cell r="AC432">
            <v>2</v>
          </cell>
          <cell r="AD432">
            <v>0</v>
          </cell>
          <cell r="AE432">
            <v>0</v>
          </cell>
          <cell r="AF432">
            <v>3</v>
          </cell>
          <cell r="AG432">
            <v>3</v>
          </cell>
          <cell r="AI432">
            <v>3</v>
          </cell>
          <cell r="AJ432" t="str">
            <v>07/2022</v>
          </cell>
          <cell r="AL432">
            <v>2</v>
          </cell>
          <cell r="AM432">
            <v>73780</v>
          </cell>
          <cell r="AO432">
            <v>44773</v>
          </cell>
        </row>
        <row r="433">
          <cell r="D433" t="str">
            <v>A1911</v>
          </cell>
          <cell r="E433" t="str">
            <v>Phạm Thị Lan Đài</v>
          </cell>
          <cell r="F433" t="str">
            <v>Công Nhân Pqc Masking</v>
          </cell>
          <cell r="G433">
            <v>44277</v>
          </cell>
          <cell r="H433">
            <v>44308</v>
          </cell>
          <cell r="I433">
            <v>1.0356164383561643</v>
          </cell>
          <cell r="J433">
            <v>0.20712328767123286</v>
          </cell>
          <cell r="K433">
            <v>0</v>
          </cell>
          <cell r="M433">
            <v>12</v>
          </cell>
          <cell r="N433">
            <v>0.5</v>
          </cell>
          <cell r="O433">
            <v>2</v>
          </cell>
          <cell r="P433">
            <v>2.5</v>
          </cell>
          <cell r="Q433">
            <v>0</v>
          </cell>
          <cell r="R433">
            <v>1.5</v>
          </cell>
          <cell r="AC433">
            <v>1.5</v>
          </cell>
          <cell r="AD433">
            <v>0</v>
          </cell>
          <cell r="AE433">
            <v>0</v>
          </cell>
          <cell r="AF433">
            <v>1</v>
          </cell>
          <cell r="AG433">
            <v>1</v>
          </cell>
          <cell r="AI433">
            <v>1</v>
          </cell>
          <cell r="AJ433" t="str">
            <v>07/2022</v>
          </cell>
          <cell r="AL433">
            <v>1.5</v>
          </cell>
          <cell r="AM433">
            <v>44602</v>
          </cell>
          <cell r="AO433">
            <v>44773</v>
          </cell>
        </row>
        <row r="434">
          <cell r="D434" t="str">
            <v>A1913</v>
          </cell>
          <cell r="E434" t="str">
            <v>Nguyễn Ngọc Linh</v>
          </cell>
          <cell r="F434" t="str">
            <v>Công Nhân Qc Xưởng 2</v>
          </cell>
          <cell r="G434">
            <v>44277</v>
          </cell>
          <cell r="H434">
            <v>44308</v>
          </cell>
          <cell r="I434">
            <v>1.0356164383561643</v>
          </cell>
          <cell r="J434">
            <v>0.20712328767123286</v>
          </cell>
          <cell r="K434">
            <v>0</v>
          </cell>
          <cell r="M434">
            <v>12</v>
          </cell>
          <cell r="N434">
            <v>7</v>
          </cell>
          <cell r="O434">
            <v>3</v>
          </cell>
          <cell r="P434">
            <v>10</v>
          </cell>
          <cell r="Q434">
            <v>2</v>
          </cell>
          <cell r="R434">
            <v>1</v>
          </cell>
          <cell r="AC434">
            <v>3</v>
          </cell>
          <cell r="AD434">
            <v>0</v>
          </cell>
          <cell r="AE434">
            <v>4</v>
          </cell>
          <cell r="AF434">
            <v>3</v>
          </cell>
          <cell r="AG434">
            <v>7</v>
          </cell>
          <cell r="AI434">
            <v>7</v>
          </cell>
          <cell r="AJ434" t="str">
            <v>07/2022</v>
          </cell>
          <cell r="AL434">
            <v>3</v>
          </cell>
          <cell r="AM434">
            <v>73780</v>
          </cell>
          <cell r="AO434">
            <v>44773</v>
          </cell>
        </row>
        <row r="435">
          <cell r="D435" t="str">
            <v>A1889</v>
          </cell>
          <cell r="E435" t="str">
            <v>Trần Văn Thảnh</v>
          </cell>
          <cell r="F435" t="str">
            <v>Nhân Viên R&amp;D</v>
          </cell>
          <cell r="G435">
            <v>44277</v>
          </cell>
          <cell r="H435">
            <v>44338</v>
          </cell>
          <cell r="I435">
            <v>1.0356164383561643</v>
          </cell>
          <cell r="J435">
            <v>0.20712328767123286</v>
          </cell>
          <cell r="K435">
            <v>0</v>
          </cell>
          <cell r="M435">
            <v>12</v>
          </cell>
          <cell r="N435">
            <v>6</v>
          </cell>
          <cell r="O435">
            <v>3</v>
          </cell>
          <cell r="P435">
            <v>9</v>
          </cell>
          <cell r="Q435">
            <v>2</v>
          </cell>
          <cell r="R435">
            <v>3</v>
          </cell>
          <cell r="AC435">
            <v>5</v>
          </cell>
          <cell r="AD435">
            <v>0</v>
          </cell>
          <cell r="AE435">
            <v>1</v>
          </cell>
          <cell r="AF435">
            <v>3</v>
          </cell>
          <cell r="AG435">
            <v>4</v>
          </cell>
          <cell r="AI435">
            <v>4</v>
          </cell>
          <cell r="AJ435" t="str">
            <v>07/2022</v>
          </cell>
          <cell r="AL435">
            <v>5</v>
          </cell>
          <cell r="AM435">
            <v>73780</v>
          </cell>
          <cell r="AO435">
            <v>44773</v>
          </cell>
        </row>
        <row r="436">
          <cell r="D436" t="str">
            <v>A1901</v>
          </cell>
          <cell r="E436" t="str">
            <v>Chu Hoàng Anh</v>
          </cell>
          <cell r="F436" t="str">
            <v>Công Nhân Ép Nhựa</v>
          </cell>
          <cell r="G436">
            <v>44277</v>
          </cell>
          <cell r="H436">
            <v>44308</v>
          </cell>
          <cell r="I436">
            <v>1.0356164383561643</v>
          </cell>
          <cell r="J436">
            <v>0.20712328767123286</v>
          </cell>
          <cell r="K436">
            <v>0</v>
          </cell>
          <cell r="M436">
            <v>12</v>
          </cell>
          <cell r="N436">
            <v>0</v>
          </cell>
          <cell r="O436">
            <v>3</v>
          </cell>
          <cell r="P436">
            <v>3</v>
          </cell>
          <cell r="Q436">
            <v>1</v>
          </cell>
          <cell r="R436">
            <v>1</v>
          </cell>
          <cell r="AC436">
            <v>2</v>
          </cell>
          <cell r="AD436">
            <v>0</v>
          </cell>
          <cell r="AE436">
            <v>0</v>
          </cell>
          <cell r="AF436">
            <v>1</v>
          </cell>
          <cell r="AG436">
            <v>1</v>
          </cell>
          <cell r="AI436">
            <v>1</v>
          </cell>
          <cell r="AJ436" t="str">
            <v>07/2022</v>
          </cell>
          <cell r="AL436">
            <v>2</v>
          </cell>
          <cell r="AM436">
            <v>73780</v>
          </cell>
          <cell r="AO436">
            <v>44773</v>
          </cell>
        </row>
        <row r="437">
          <cell r="D437" t="str">
            <v>A1914</v>
          </cell>
          <cell r="E437" t="str">
            <v>Nguyễn Tấn Đông</v>
          </cell>
          <cell r="F437" t="str">
            <v>Nhân Viên Qa (Iqa &amp; Oqa)</v>
          </cell>
          <cell r="G437">
            <v>44279</v>
          </cell>
          <cell r="H437">
            <v>44340</v>
          </cell>
          <cell r="I437">
            <v>1.0301369863013699</v>
          </cell>
          <cell r="J437">
            <v>0.20602739726027397</v>
          </cell>
          <cell r="K437">
            <v>0</v>
          </cell>
          <cell r="M437">
            <v>12</v>
          </cell>
          <cell r="N437">
            <v>5</v>
          </cell>
          <cell r="O437">
            <v>3</v>
          </cell>
          <cell r="P437">
            <v>8</v>
          </cell>
          <cell r="Q437">
            <v>0.5</v>
          </cell>
          <cell r="R437">
            <v>3.5</v>
          </cell>
          <cell r="AC437">
            <v>4</v>
          </cell>
          <cell r="AD437">
            <v>0</v>
          </cell>
          <cell r="AE437">
            <v>1</v>
          </cell>
          <cell r="AF437">
            <v>3</v>
          </cell>
          <cell r="AG437">
            <v>4</v>
          </cell>
          <cell r="AI437">
            <v>4</v>
          </cell>
          <cell r="AJ437" t="str">
            <v>07/2022</v>
          </cell>
          <cell r="AL437">
            <v>4</v>
          </cell>
          <cell r="AM437">
            <v>73780</v>
          </cell>
          <cell r="AO437">
            <v>44773</v>
          </cell>
        </row>
        <row r="438">
          <cell r="D438" t="str">
            <v>A1916</v>
          </cell>
          <cell r="E438" t="str">
            <v>Lê Tấn Lực</v>
          </cell>
          <cell r="F438" t="str">
            <v>Công Nhân Ép Nhựa</v>
          </cell>
          <cell r="G438">
            <v>44279</v>
          </cell>
          <cell r="H438">
            <v>44310</v>
          </cell>
          <cell r="I438">
            <v>1.0301369863013699</v>
          </cell>
          <cell r="J438">
            <v>0.20602739726027397</v>
          </cell>
          <cell r="K438">
            <v>0</v>
          </cell>
          <cell r="M438">
            <v>12</v>
          </cell>
          <cell r="N438">
            <v>0</v>
          </cell>
          <cell r="O438">
            <v>3</v>
          </cell>
          <cell r="P438">
            <v>3</v>
          </cell>
          <cell r="Q438">
            <v>1</v>
          </cell>
          <cell r="R438">
            <v>1</v>
          </cell>
          <cell r="AC438">
            <v>2</v>
          </cell>
          <cell r="AD438">
            <v>0</v>
          </cell>
          <cell r="AE438">
            <v>0</v>
          </cell>
          <cell r="AF438">
            <v>1</v>
          </cell>
          <cell r="AG438">
            <v>1</v>
          </cell>
          <cell r="AI438">
            <v>1</v>
          </cell>
          <cell r="AJ438" t="str">
            <v>07/2022</v>
          </cell>
          <cell r="AL438">
            <v>2</v>
          </cell>
          <cell r="AM438">
            <v>73780</v>
          </cell>
          <cell r="AO438">
            <v>44773</v>
          </cell>
        </row>
        <row r="439">
          <cell r="D439" t="str">
            <v>A1917</v>
          </cell>
          <cell r="E439" t="str">
            <v>Phạm Hồng Điệp</v>
          </cell>
          <cell r="F439" t="str">
            <v>Công Nhân Ép Nhựa</v>
          </cell>
          <cell r="G439">
            <v>44279</v>
          </cell>
          <cell r="H439">
            <v>44310</v>
          </cell>
          <cell r="I439">
            <v>1.0301369863013699</v>
          </cell>
          <cell r="J439">
            <v>0.20602739726027397</v>
          </cell>
          <cell r="K439">
            <v>0</v>
          </cell>
          <cell r="M439">
            <v>12</v>
          </cell>
          <cell r="N439">
            <v>0</v>
          </cell>
          <cell r="O439">
            <v>3</v>
          </cell>
          <cell r="P439">
            <v>3</v>
          </cell>
          <cell r="Q439">
            <v>1</v>
          </cell>
          <cell r="R439">
            <v>1</v>
          </cell>
          <cell r="AC439">
            <v>2</v>
          </cell>
          <cell r="AD439">
            <v>0</v>
          </cell>
          <cell r="AE439">
            <v>0</v>
          </cell>
          <cell r="AF439">
            <v>1</v>
          </cell>
          <cell r="AG439">
            <v>1</v>
          </cell>
          <cell r="AI439">
            <v>1</v>
          </cell>
          <cell r="AJ439" t="str">
            <v>07/2022</v>
          </cell>
          <cell r="AL439">
            <v>2</v>
          </cell>
          <cell r="AM439">
            <v>73780</v>
          </cell>
          <cell r="AO439">
            <v>44773</v>
          </cell>
        </row>
        <row r="440">
          <cell r="D440" t="str">
            <v>A1870</v>
          </cell>
          <cell r="E440" t="str">
            <v>Phan Thị Bích Ngân</v>
          </cell>
          <cell r="F440" t="str">
            <v>Công Nhân Ép Nhựa</v>
          </cell>
          <cell r="G440">
            <v>44280</v>
          </cell>
          <cell r="H440">
            <v>44311</v>
          </cell>
          <cell r="I440">
            <v>1.0273972602739727</v>
          </cell>
          <cell r="J440">
            <v>0.20547945205479454</v>
          </cell>
          <cell r="K440">
            <v>0</v>
          </cell>
          <cell r="M440">
            <v>12</v>
          </cell>
          <cell r="N440">
            <v>0</v>
          </cell>
          <cell r="O440">
            <v>3</v>
          </cell>
          <cell r="P440">
            <v>3</v>
          </cell>
          <cell r="Q440">
            <v>1</v>
          </cell>
          <cell r="R440">
            <v>1</v>
          </cell>
          <cell r="AC440">
            <v>2</v>
          </cell>
          <cell r="AD440">
            <v>0</v>
          </cell>
          <cell r="AE440">
            <v>0</v>
          </cell>
          <cell r="AF440">
            <v>1</v>
          </cell>
          <cell r="AG440">
            <v>1</v>
          </cell>
          <cell r="AI440">
            <v>1</v>
          </cell>
          <cell r="AJ440" t="str">
            <v>07/2022</v>
          </cell>
          <cell r="AL440">
            <v>2</v>
          </cell>
          <cell r="AM440">
            <v>73780</v>
          </cell>
          <cell r="AO440">
            <v>44773</v>
          </cell>
        </row>
        <row r="441">
          <cell r="D441" t="str">
            <v>A1921</v>
          </cell>
          <cell r="E441" t="str">
            <v>Trần Vân Hy</v>
          </cell>
          <cell r="F441" t="str">
            <v>Công Nhân Ép Nhựa</v>
          </cell>
          <cell r="G441">
            <v>44280</v>
          </cell>
          <cell r="H441">
            <v>44311</v>
          </cell>
          <cell r="I441">
            <v>1.0273972602739727</v>
          </cell>
          <cell r="J441">
            <v>0.20547945205479454</v>
          </cell>
          <cell r="K441">
            <v>0</v>
          </cell>
          <cell r="M441">
            <v>12</v>
          </cell>
          <cell r="N441">
            <v>5.5</v>
          </cell>
          <cell r="O441">
            <v>3</v>
          </cell>
          <cell r="P441">
            <v>8.5</v>
          </cell>
          <cell r="Q441">
            <v>3</v>
          </cell>
          <cell r="R441">
            <v>2</v>
          </cell>
          <cell r="AC441">
            <v>5</v>
          </cell>
          <cell r="AD441">
            <v>0</v>
          </cell>
          <cell r="AE441">
            <v>0.5</v>
          </cell>
          <cell r="AF441">
            <v>3</v>
          </cell>
          <cell r="AG441">
            <v>3.5</v>
          </cell>
          <cell r="AI441">
            <v>3.5</v>
          </cell>
          <cell r="AJ441" t="str">
            <v>07/2022</v>
          </cell>
          <cell r="AL441">
            <v>5</v>
          </cell>
          <cell r="AM441">
            <v>73780</v>
          </cell>
          <cell r="AO441">
            <v>44773</v>
          </cell>
        </row>
        <row r="442">
          <cell r="D442" t="str">
            <v>A1919</v>
          </cell>
          <cell r="E442" t="str">
            <v>Phan Xuân Kim</v>
          </cell>
          <cell r="F442" t="str">
            <v>Nhân Viên Bảo Trì</v>
          </cell>
          <cell r="G442">
            <v>44280</v>
          </cell>
          <cell r="H442">
            <v>44311</v>
          </cell>
          <cell r="I442">
            <v>1.0273972602739727</v>
          </cell>
          <cell r="J442">
            <v>0.20547945205479454</v>
          </cell>
          <cell r="K442">
            <v>0</v>
          </cell>
          <cell r="M442">
            <v>12</v>
          </cell>
          <cell r="N442">
            <v>9</v>
          </cell>
          <cell r="O442">
            <v>3</v>
          </cell>
          <cell r="P442">
            <v>12</v>
          </cell>
          <cell r="Q442">
            <v>0</v>
          </cell>
          <cell r="R442">
            <v>0</v>
          </cell>
          <cell r="AC442">
            <v>0</v>
          </cell>
          <cell r="AD442">
            <v>0</v>
          </cell>
          <cell r="AE442">
            <v>9</v>
          </cell>
          <cell r="AF442">
            <v>3</v>
          </cell>
          <cell r="AG442">
            <v>12</v>
          </cell>
          <cell r="AI442">
            <v>12</v>
          </cell>
          <cell r="AJ442" t="str">
            <v>07/2022</v>
          </cell>
          <cell r="AL442">
            <v>0</v>
          </cell>
          <cell r="AM442">
            <v>73780</v>
          </cell>
          <cell r="AO442">
            <v>44773</v>
          </cell>
        </row>
        <row r="443">
          <cell r="D443" t="str">
            <v>A1925</v>
          </cell>
          <cell r="E443" t="str">
            <v>Nguyễn Thị Cẩm Tiên</v>
          </cell>
          <cell r="F443" t="str">
            <v>Công Nhân Pqc</v>
          </cell>
          <cell r="G443">
            <v>44284</v>
          </cell>
          <cell r="H443">
            <v>44315</v>
          </cell>
          <cell r="I443">
            <v>1.0164383561643835</v>
          </cell>
          <cell r="J443">
            <v>0.20328767123287669</v>
          </cell>
          <cell r="K443">
            <v>0</v>
          </cell>
          <cell r="M443">
            <v>12</v>
          </cell>
          <cell r="N443">
            <v>1</v>
          </cell>
          <cell r="O443">
            <v>3</v>
          </cell>
          <cell r="P443">
            <v>4</v>
          </cell>
          <cell r="Q443">
            <v>2</v>
          </cell>
          <cell r="R443">
            <v>1</v>
          </cell>
          <cell r="AC443">
            <v>3</v>
          </cell>
          <cell r="AD443">
            <v>0</v>
          </cell>
          <cell r="AE443">
            <v>0</v>
          </cell>
          <cell r="AF443">
            <v>1</v>
          </cell>
          <cell r="AG443">
            <v>1</v>
          </cell>
          <cell r="AI443">
            <v>1</v>
          </cell>
          <cell r="AJ443" t="str">
            <v>07/2022</v>
          </cell>
          <cell r="AL443">
            <v>3</v>
          </cell>
          <cell r="AM443">
            <v>73780</v>
          </cell>
          <cell r="AO443">
            <v>44773</v>
          </cell>
        </row>
        <row r="444">
          <cell r="D444" t="str">
            <v>A1900</v>
          </cell>
          <cell r="E444" t="str">
            <v>Phạm Thanh Toàn</v>
          </cell>
          <cell r="F444" t="str">
            <v>Công Nhân Pqc</v>
          </cell>
          <cell r="G444">
            <v>44284</v>
          </cell>
          <cell r="H444">
            <v>44315</v>
          </cell>
          <cell r="I444">
            <v>1.0164383561643835</v>
          </cell>
          <cell r="J444">
            <v>0.20328767123287669</v>
          </cell>
          <cell r="K444">
            <v>0</v>
          </cell>
          <cell r="M444">
            <v>12</v>
          </cell>
          <cell r="N444">
            <v>0</v>
          </cell>
          <cell r="O444">
            <v>2</v>
          </cell>
          <cell r="P444">
            <v>2</v>
          </cell>
          <cell r="Q444">
            <v>1</v>
          </cell>
          <cell r="R444">
            <v>1</v>
          </cell>
          <cell r="AC444">
            <v>2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I444">
            <v>0</v>
          </cell>
          <cell r="AJ444" t="str">
            <v>07/2022</v>
          </cell>
          <cell r="AL444">
            <v>2</v>
          </cell>
          <cell r="AM444">
            <v>44628</v>
          </cell>
          <cell r="AO444">
            <v>44773</v>
          </cell>
        </row>
        <row r="445">
          <cell r="D445" t="str">
            <v>A1923</v>
          </cell>
          <cell r="E445" t="str">
            <v>Phạm Quốc Việt</v>
          </cell>
          <cell r="F445" t="str">
            <v>Quản Đốc Xưởng 2</v>
          </cell>
          <cell r="G445">
            <v>44287</v>
          </cell>
          <cell r="H445">
            <v>44348</v>
          </cell>
          <cell r="I445">
            <v>1.0082191780821919</v>
          </cell>
          <cell r="J445">
            <v>0.20164383561643837</v>
          </cell>
          <cell r="K445">
            <v>0</v>
          </cell>
          <cell r="M445">
            <v>12</v>
          </cell>
          <cell r="N445">
            <v>5.5</v>
          </cell>
          <cell r="O445">
            <v>3</v>
          </cell>
          <cell r="P445">
            <v>8.5</v>
          </cell>
          <cell r="Q445">
            <v>0</v>
          </cell>
          <cell r="R445">
            <v>1</v>
          </cell>
          <cell r="AC445">
            <v>1</v>
          </cell>
          <cell r="AD445">
            <v>0</v>
          </cell>
          <cell r="AE445">
            <v>4.5</v>
          </cell>
          <cell r="AF445">
            <v>3</v>
          </cell>
          <cell r="AG445">
            <v>7.5</v>
          </cell>
          <cell r="AI445">
            <v>7.5</v>
          </cell>
          <cell r="AJ445" t="str">
            <v>07/2022</v>
          </cell>
          <cell r="AL445">
            <v>1</v>
          </cell>
          <cell r="AM445">
            <v>73780</v>
          </cell>
          <cell r="AO445">
            <v>44773</v>
          </cell>
        </row>
        <row r="446">
          <cell r="D446" t="str">
            <v>A1933</v>
          </cell>
          <cell r="E446" t="str">
            <v>Nguyễn Phi Long</v>
          </cell>
          <cell r="F446" t="str">
            <v>Tài Xế Xe Tải</v>
          </cell>
          <cell r="G446">
            <v>44287</v>
          </cell>
          <cell r="H446">
            <v>44317</v>
          </cell>
          <cell r="I446">
            <v>1.0082191780821919</v>
          </cell>
          <cell r="J446">
            <v>0.20164383561643837</v>
          </cell>
          <cell r="K446">
            <v>0</v>
          </cell>
          <cell r="M446">
            <v>12</v>
          </cell>
          <cell r="N446">
            <v>6</v>
          </cell>
          <cell r="O446">
            <v>3</v>
          </cell>
          <cell r="P446">
            <v>9</v>
          </cell>
          <cell r="Q446">
            <v>1</v>
          </cell>
          <cell r="R446">
            <v>2</v>
          </cell>
          <cell r="AC446">
            <v>3</v>
          </cell>
          <cell r="AD446">
            <v>0</v>
          </cell>
          <cell r="AE446">
            <v>3</v>
          </cell>
          <cell r="AF446">
            <v>3</v>
          </cell>
          <cell r="AG446">
            <v>6</v>
          </cell>
          <cell r="AI446">
            <v>6</v>
          </cell>
          <cell r="AJ446" t="str">
            <v>07/2022</v>
          </cell>
          <cell r="AL446">
            <v>3</v>
          </cell>
          <cell r="AM446">
            <v>73780</v>
          </cell>
          <cell r="AO446">
            <v>44773</v>
          </cell>
        </row>
        <row r="447">
          <cell r="D447" t="str">
            <v>A1929</v>
          </cell>
          <cell r="E447" t="str">
            <v>Lê Kim Thoa</v>
          </cell>
          <cell r="F447" t="str">
            <v>Nhân Viên Kế Hoạch Kho</v>
          </cell>
          <cell r="G447">
            <v>44287</v>
          </cell>
          <cell r="H447">
            <v>44348</v>
          </cell>
          <cell r="I447">
            <v>1.0082191780821919</v>
          </cell>
          <cell r="J447">
            <v>0.20164383561643837</v>
          </cell>
          <cell r="K447">
            <v>0</v>
          </cell>
          <cell r="M447">
            <v>12</v>
          </cell>
          <cell r="N447">
            <v>9</v>
          </cell>
          <cell r="O447">
            <v>3</v>
          </cell>
          <cell r="P447">
            <v>12</v>
          </cell>
          <cell r="Q447">
            <v>0</v>
          </cell>
          <cell r="R447">
            <v>2</v>
          </cell>
          <cell r="AC447">
            <v>2</v>
          </cell>
          <cell r="AD447">
            <v>0</v>
          </cell>
          <cell r="AE447">
            <v>7</v>
          </cell>
          <cell r="AF447">
            <v>3</v>
          </cell>
          <cell r="AG447">
            <v>10</v>
          </cell>
          <cell r="AI447">
            <v>10</v>
          </cell>
          <cell r="AJ447" t="str">
            <v>07/2022</v>
          </cell>
          <cell r="AL447">
            <v>2</v>
          </cell>
          <cell r="AM447">
            <v>73780</v>
          </cell>
          <cell r="AO447">
            <v>44773</v>
          </cell>
        </row>
        <row r="448">
          <cell r="D448" t="str">
            <v>A1930</v>
          </cell>
          <cell r="E448" t="str">
            <v>Nguyễn Gia Bảo</v>
          </cell>
          <cell r="F448" t="str">
            <v>Nhân Viên Qa (Iqa &amp; Oqa)</v>
          </cell>
          <cell r="G448">
            <v>44287</v>
          </cell>
          <cell r="H448">
            <v>44348</v>
          </cell>
          <cell r="I448">
            <v>1.0082191780821919</v>
          </cell>
          <cell r="J448">
            <v>0.20164383561643837</v>
          </cell>
          <cell r="K448">
            <v>0</v>
          </cell>
          <cell r="M448">
            <v>12</v>
          </cell>
          <cell r="N448">
            <v>1</v>
          </cell>
          <cell r="O448">
            <v>3</v>
          </cell>
          <cell r="P448">
            <v>4</v>
          </cell>
          <cell r="Q448">
            <v>2</v>
          </cell>
          <cell r="R448">
            <v>1</v>
          </cell>
          <cell r="AC448">
            <v>3</v>
          </cell>
          <cell r="AD448">
            <v>0</v>
          </cell>
          <cell r="AE448">
            <v>0</v>
          </cell>
          <cell r="AF448">
            <v>1</v>
          </cell>
          <cell r="AG448">
            <v>1</v>
          </cell>
          <cell r="AI448">
            <v>1</v>
          </cell>
          <cell r="AJ448" t="str">
            <v>07/2022</v>
          </cell>
          <cell r="AL448">
            <v>3</v>
          </cell>
          <cell r="AM448">
            <v>73780</v>
          </cell>
          <cell r="AO448">
            <v>44773</v>
          </cell>
        </row>
        <row r="449">
          <cell r="D449" t="str">
            <v>A1939</v>
          </cell>
          <cell r="E449" t="str">
            <v>Trương Quang Khải</v>
          </cell>
          <cell r="F449" t="str">
            <v>Nhân Viên Bảo Trì</v>
          </cell>
          <cell r="G449">
            <v>44287</v>
          </cell>
          <cell r="H449">
            <v>44317</v>
          </cell>
          <cell r="I449">
            <v>1.0082191780821919</v>
          </cell>
          <cell r="J449">
            <v>0.20164383561643837</v>
          </cell>
          <cell r="K449">
            <v>0</v>
          </cell>
          <cell r="M449">
            <v>12</v>
          </cell>
          <cell r="N449">
            <v>4</v>
          </cell>
          <cell r="O449">
            <v>3</v>
          </cell>
          <cell r="P449">
            <v>7</v>
          </cell>
          <cell r="Q449">
            <v>5</v>
          </cell>
          <cell r="R449">
            <v>1</v>
          </cell>
          <cell r="AC449">
            <v>6</v>
          </cell>
          <cell r="AD449">
            <v>0</v>
          </cell>
          <cell r="AE449">
            <v>0</v>
          </cell>
          <cell r="AF449">
            <v>1</v>
          </cell>
          <cell r="AG449">
            <v>1</v>
          </cell>
          <cell r="AI449">
            <v>1</v>
          </cell>
          <cell r="AJ449" t="str">
            <v>07/2022</v>
          </cell>
          <cell r="AL449">
            <v>6</v>
          </cell>
          <cell r="AM449">
            <v>73780</v>
          </cell>
          <cell r="AO449">
            <v>44773</v>
          </cell>
        </row>
        <row r="450">
          <cell r="D450" t="str">
            <v>A1942</v>
          </cell>
          <cell r="E450" t="str">
            <v>Nguyễn Thị Thùy Linh</v>
          </cell>
          <cell r="F450" t="str">
            <v>Công Nhân Pqc Masking</v>
          </cell>
          <cell r="G450">
            <v>44287</v>
          </cell>
          <cell r="H450">
            <v>44317</v>
          </cell>
          <cell r="I450">
            <v>1.0082191780821919</v>
          </cell>
          <cell r="J450">
            <v>0.20164383561643837</v>
          </cell>
          <cell r="K450">
            <v>0</v>
          </cell>
          <cell r="M450">
            <v>12</v>
          </cell>
          <cell r="N450">
            <v>0</v>
          </cell>
          <cell r="O450">
            <v>2</v>
          </cell>
          <cell r="P450">
            <v>2</v>
          </cell>
          <cell r="Q450">
            <v>1</v>
          </cell>
          <cell r="R450">
            <v>0</v>
          </cell>
          <cell r="AC450">
            <v>1</v>
          </cell>
          <cell r="AD450">
            <v>0</v>
          </cell>
          <cell r="AE450">
            <v>0</v>
          </cell>
          <cell r="AF450">
            <v>1</v>
          </cell>
          <cell r="AG450">
            <v>1</v>
          </cell>
          <cell r="AI450">
            <v>1</v>
          </cell>
          <cell r="AJ450" t="str">
            <v>07/2022</v>
          </cell>
          <cell r="AL450">
            <v>1</v>
          </cell>
          <cell r="AM450">
            <v>44593</v>
          </cell>
          <cell r="AO450">
            <v>44773</v>
          </cell>
        </row>
        <row r="451">
          <cell r="D451" t="str">
            <v>A1945</v>
          </cell>
          <cell r="E451" t="str">
            <v>Thạch Đà Ra</v>
          </cell>
          <cell r="F451" t="str">
            <v>Công Nhân Qc Xưởng 2</v>
          </cell>
          <cell r="G451">
            <v>44287</v>
          </cell>
          <cell r="H451">
            <v>44317</v>
          </cell>
          <cell r="I451">
            <v>1.0082191780821919</v>
          </cell>
          <cell r="J451">
            <v>0.20164383561643837</v>
          </cell>
          <cell r="K451">
            <v>0</v>
          </cell>
          <cell r="M451">
            <v>12</v>
          </cell>
          <cell r="N451">
            <v>7</v>
          </cell>
          <cell r="O451">
            <v>3</v>
          </cell>
          <cell r="P451">
            <v>10</v>
          </cell>
          <cell r="Q451">
            <v>2</v>
          </cell>
          <cell r="R451">
            <v>1</v>
          </cell>
          <cell r="AC451">
            <v>3</v>
          </cell>
          <cell r="AD451">
            <v>0</v>
          </cell>
          <cell r="AE451">
            <v>4</v>
          </cell>
          <cell r="AF451">
            <v>3</v>
          </cell>
          <cell r="AG451">
            <v>7</v>
          </cell>
          <cell r="AI451">
            <v>7</v>
          </cell>
          <cell r="AJ451" t="str">
            <v>07/2022</v>
          </cell>
          <cell r="AL451">
            <v>3</v>
          </cell>
          <cell r="AM451">
            <v>73780</v>
          </cell>
          <cell r="AO451">
            <v>44773</v>
          </cell>
        </row>
        <row r="452">
          <cell r="D452" t="str">
            <v>A1950</v>
          </cell>
          <cell r="E452" t="str">
            <v>Nguyễn Thị Kiều Nga</v>
          </cell>
          <cell r="F452" t="str">
            <v>Công Nhân Ép Nhựa</v>
          </cell>
          <cell r="G452">
            <v>44287</v>
          </cell>
          <cell r="H452">
            <v>44317</v>
          </cell>
          <cell r="I452">
            <v>1.0082191780821919</v>
          </cell>
          <cell r="J452">
            <v>0.20164383561643837</v>
          </cell>
          <cell r="K452">
            <v>0</v>
          </cell>
          <cell r="M452">
            <v>12</v>
          </cell>
          <cell r="N452">
            <v>3</v>
          </cell>
          <cell r="O452">
            <v>3</v>
          </cell>
          <cell r="P452">
            <v>6</v>
          </cell>
          <cell r="Q452">
            <v>2</v>
          </cell>
          <cell r="R452">
            <v>1</v>
          </cell>
          <cell r="AC452">
            <v>3</v>
          </cell>
          <cell r="AD452">
            <v>0</v>
          </cell>
          <cell r="AE452">
            <v>0</v>
          </cell>
          <cell r="AF452">
            <v>3</v>
          </cell>
          <cell r="AG452">
            <v>3</v>
          </cell>
          <cell r="AI452">
            <v>3</v>
          </cell>
          <cell r="AJ452" t="str">
            <v>07/2022</v>
          </cell>
          <cell r="AL452">
            <v>3</v>
          </cell>
          <cell r="AM452">
            <v>73780</v>
          </cell>
          <cell r="AO452">
            <v>44773</v>
          </cell>
        </row>
        <row r="453">
          <cell r="D453" t="str">
            <v>A1951</v>
          </cell>
          <cell r="E453" t="str">
            <v>Lâm Thị Ngọc Hương</v>
          </cell>
          <cell r="F453" t="str">
            <v>Công Nhân Ép Nhựa</v>
          </cell>
          <cell r="G453">
            <v>44287</v>
          </cell>
          <cell r="H453">
            <v>44317</v>
          </cell>
          <cell r="I453">
            <v>1.0082191780821919</v>
          </cell>
          <cell r="J453">
            <v>0.20164383561643837</v>
          </cell>
          <cell r="K453">
            <v>0</v>
          </cell>
          <cell r="M453">
            <v>12</v>
          </cell>
          <cell r="N453">
            <v>0</v>
          </cell>
          <cell r="O453">
            <v>3</v>
          </cell>
          <cell r="P453">
            <v>3</v>
          </cell>
          <cell r="Q453">
            <v>1</v>
          </cell>
          <cell r="R453">
            <v>1</v>
          </cell>
          <cell r="AC453">
            <v>2</v>
          </cell>
          <cell r="AD453">
            <v>0</v>
          </cell>
          <cell r="AE453">
            <v>0</v>
          </cell>
          <cell r="AF453">
            <v>1</v>
          </cell>
          <cell r="AG453">
            <v>1</v>
          </cell>
          <cell r="AI453">
            <v>1</v>
          </cell>
          <cell r="AJ453" t="str">
            <v>07/2022</v>
          </cell>
          <cell r="AL453">
            <v>2</v>
          </cell>
          <cell r="AM453">
            <v>73780</v>
          </cell>
          <cell r="AO453">
            <v>44773</v>
          </cell>
        </row>
        <row r="454">
          <cell r="D454" t="str">
            <v>A1947</v>
          </cell>
          <cell r="E454" t="str">
            <v>Nguyễn Tiến Đạt</v>
          </cell>
          <cell r="F454" t="str">
            <v>Công Nhân Ép Nhựa</v>
          </cell>
          <cell r="G454">
            <v>44287</v>
          </cell>
          <cell r="H454">
            <v>44317</v>
          </cell>
          <cell r="I454">
            <v>1.0082191780821919</v>
          </cell>
          <cell r="J454">
            <v>0.20164383561643837</v>
          </cell>
          <cell r="K454">
            <v>0</v>
          </cell>
          <cell r="M454">
            <v>12</v>
          </cell>
          <cell r="N454">
            <v>5</v>
          </cell>
          <cell r="O454">
            <v>3</v>
          </cell>
          <cell r="P454">
            <v>8</v>
          </cell>
          <cell r="Q454">
            <v>1</v>
          </cell>
          <cell r="R454">
            <v>1</v>
          </cell>
          <cell r="AC454">
            <v>2</v>
          </cell>
          <cell r="AD454">
            <v>0</v>
          </cell>
          <cell r="AE454">
            <v>3</v>
          </cell>
          <cell r="AF454">
            <v>3</v>
          </cell>
          <cell r="AG454">
            <v>6</v>
          </cell>
          <cell r="AI454">
            <v>6</v>
          </cell>
          <cell r="AJ454" t="str">
            <v>07/2022</v>
          </cell>
          <cell r="AL454">
            <v>2</v>
          </cell>
          <cell r="AM454">
            <v>73780</v>
          </cell>
          <cell r="AO454">
            <v>44773</v>
          </cell>
        </row>
        <row r="455">
          <cell r="D455" t="str">
            <v>A1948</v>
          </cell>
          <cell r="E455" t="str">
            <v>Phan Thị Thùy Duy</v>
          </cell>
          <cell r="F455" t="str">
            <v>Công Nhân Ép Nhựa</v>
          </cell>
          <cell r="G455">
            <v>44287</v>
          </cell>
          <cell r="H455">
            <v>44317</v>
          </cell>
          <cell r="I455">
            <v>1.0082191780821919</v>
          </cell>
          <cell r="J455">
            <v>0.20164383561643837</v>
          </cell>
          <cell r="K455">
            <v>0</v>
          </cell>
          <cell r="M455">
            <v>12</v>
          </cell>
          <cell r="N455">
            <v>3</v>
          </cell>
          <cell r="O455">
            <v>3</v>
          </cell>
          <cell r="P455">
            <v>6</v>
          </cell>
          <cell r="Q455">
            <v>0.5</v>
          </cell>
          <cell r="R455">
            <v>2</v>
          </cell>
          <cell r="AC455">
            <v>2.5</v>
          </cell>
          <cell r="AD455">
            <v>0</v>
          </cell>
          <cell r="AE455">
            <v>0.5</v>
          </cell>
          <cell r="AF455">
            <v>3</v>
          </cell>
          <cell r="AG455">
            <v>3.5</v>
          </cell>
          <cell r="AI455">
            <v>3.5</v>
          </cell>
          <cell r="AJ455" t="str">
            <v>07/2022</v>
          </cell>
          <cell r="AL455">
            <v>2.5</v>
          </cell>
          <cell r="AM455">
            <v>73780</v>
          </cell>
          <cell r="AO455">
            <v>44773</v>
          </cell>
        </row>
        <row r="456">
          <cell r="D456" t="str">
            <v>A1935</v>
          </cell>
          <cell r="E456" t="str">
            <v>Nguyễn Bùi Hồng Mộng</v>
          </cell>
          <cell r="F456" t="str">
            <v>Nhân Viên Vận Hành Máy Cnc</v>
          </cell>
          <cell r="G456">
            <v>44288</v>
          </cell>
          <cell r="H456">
            <v>44318</v>
          </cell>
          <cell r="I456">
            <v>1.0054794520547945</v>
          </cell>
          <cell r="J456">
            <v>0.20109589041095891</v>
          </cell>
          <cell r="K456">
            <v>0</v>
          </cell>
          <cell r="M456">
            <v>12</v>
          </cell>
          <cell r="N456">
            <v>7</v>
          </cell>
          <cell r="O456">
            <v>3</v>
          </cell>
          <cell r="P456">
            <v>10</v>
          </cell>
          <cell r="Q456">
            <v>2</v>
          </cell>
          <cell r="R456">
            <v>1</v>
          </cell>
          <cell r="AC456">
            <v>3</v>
          </cell>
          <cell r="AD456">
            <v>0</v>
          </cell>
          <cell r="AE456">
            <v>4</v>
          </cell>
          <cell r="AF456">
            <v>3</v>
          </cell>
          <cell r="AG456">
            <v>7</v>
          </cell>
          <cell r="AI456">
            <v>7</v>
          </cell>
          <cell r="AJ456" t="str">
            <v>07/2022</v>
          </cell>
          <cell r="AL456">
            <v>3</v>
          </cell>
          <cell r="AM456">
            <v>73780</v>
          </cell>
          <cell r="AO456">
            <v>44773</v>
          </cell>
        </row>
        <row r="457">
          <cell r="D457" t="str">
            <v>A1936</v>
          </cell>
          <cell r="E457" t="str">
            <v>Nguyễn Duy Thống</v>
          </cell>
          <cell r="F457" t="str">
            <v>Nhân Viên Kỹ Thuật Ép Nhựa</v>
          </cell>
          <cell r="G457">
            <v>44288</v>
          </cell>
          <cell r="H457">
            <v>44318</v>
          </cell>
          <cell r="I457">
            <v>1.0054794520547945</v>
          </cell>
          <cell r="J457">
            <v>0.20109589041095891</v>
          </cell>
          <cell r="K457">
            <v>0</v>
          </cell>
          <cell r="M457">
            <v>12</v>
          </cell>
          <cell r="N457">
            <v>2</v>
          </cell>
          <cell r="O457">
            <v>3</v>
          </cell>
          <cell r="P457">
            <v>5</v>
          </cell>
          <cell r="Q457">
            <v>1</v>
          </cell>
          <cell r="R457">
            <v>2</v>
          </cell>
          <cell r="AC457">
            <v>3</v>
          </cell>
          <cell r="AD457">
            <v>0</v>
          </cell>
          <cell r="AE457">
            <v>0</v>
          </cell>
          <cell r="AF457">
            <v>2</v>
          </cell>
          <cell r="AG457">
            <v>2</v>
          </cell>
          <cell r="AI457">
            <v>2</v>
          </cell>
          <cell r="AJ457" t="str">
            <v>07/2022</v>
          </cell>
          <cell r="AL457">
            <v>3</v>
          </cell>
          <cell r="AM457">
            <v>73780</v>
          </cell>
          <cell r="AO457">
            <v>44773</v>
          </cell>
        </row>
        <row r="458">
          <cell r="D458" t="str">
            <v>A1938</v>
          </cell>
          <cell r="E458" t="str">
            <v>Nguyễn Thanh Phong</v>
          </cell>
          <cell r="F458" t="str">
            <v>Nhân Viên Vận Hành Máy Cnc</v>
          </cell>
          <cell r="G458">
            <v>44288</v>
          </cell>
          <cell r="H458">
            <v>44318</v>
          </cell>
          <cell r="I458">
            <v>1.0054794520547945</v>
          </cell>
          <cell r="J458">
            <v>0.20109589041095891</v>
          </cell>
          <cell r="K458">
            <v>0</v>
          </cell>
          <cell r="M458">
            <v>12</v>
          </cell>
          <cell r="N458">
            <v>5</v>
          </cell>
          <cell r="O458">
            <v>2</v>
          </cell>
          <cell r="P458">
            <v>7</v>
          </cell>
          <cell r="Q458">
            <v>2</v>
          </cell>
          <cell r="R458">
            <v>4</v>
          </cell>
          <cell r="AC458">
            <v>6</v>
          </cell>
          <cell r="AD458">
            <v>0</v>
          </cell>
          <cell r="AE458">
            <v>0</v>
          </cell>
          <cell r="AF458">
            <v>1</v>
          </cell>
          <cell r="AG458">
            <v>1</v>
          </cell>
          <cell r="AI458">
            <v>1</v>
          </cell>
          <cell r="AJ458" t="str">
            <v>07/2022</v>
          </cell>
          <cell r="AL458">
            <v>6</v>
          </cell>
          <cell r="AM458">
            <v>44621</v>
          </cell>
          <cell r="AO458">
            <v>44773</v>
          </cell>
        </row>
        <row r="459">
          <cell r="D459" t="str">
            <v>A1946</v>
          </cell>
          <cell r="E459" t="str">
            <v>Võ Anh Hoàng</v>
          </cell>
          <cell r="F459" t="str">
            <v>Công Nhân Lau Niken Hóa</v>
          </cell>
          <cell r="G459">
            <v>44289</v>
          </cell>
          <cell r="H459">
            <v>44319</v>
          </cell>
          <cell r="I459">
            <v>1.0027397260273974</v>
          </cell>
          <cell r="J459">
            <v>0.20054794520547947</v>
          </cell>
          <cell r="K459">
            <v>0</v>
          </cell>
          <cell r="M459">
            <v>12</v>
          </cell>
          <cell r="N459">
            <v>7</v>
          </cell>
          <cell r="O459">
            <v>3</v>
          </cell>
          <cell r="P459">
            <v>10</v>
          </cell>
          <cell r="Q459">
            <v>0</v>
          </cell>
          <cell r="R459">
            <v>0</v>
          </cell>
          <cell r="AC459">
            <v>0</v>
          </cell>
          <cell r="AD459">
            <v>0</v>
          </cell>
          <cell r="AE459">
            <v>7</v>
          </cell>
          <cell r="AF459">
            <v>3</v>
          </cell>
          <cell r="AG459">
            <v>10</v>
          </cell>
          <cell r="AI459">
            <v>10</v>
          </cell>
          <cell r="AJ459" t="str">
            <v>07/2022</v>
          </cell>
          <cell r="AL459">
            <v>0</v>
          </cell>
          <cell r="AM459">
            <v>73780</v>
          </cell>
          <cell r="AO459">
            <v>44773</v>
          </cell>
        </row>
        <row r="460">
          <cell r="D460" t="str">
            <v>A1928</v>
          </cell>
          <cell r="E460" t="str">
            <v>Nguyễn Đại Thắng</v>
          </cell>
          <cell r="F460" t="str">
            <v>Nhân Viên Mua Hàng</v>
          </cell>
          <cell r="G460">
            <v>44291</v>
          </cell>
          <cell r="H460">
            <v>44352</v>
          </cell>
          <cell r="I460">
            <v>0.99726027397260275</v>
          </cell>
          <cell r="J460">
            <v>0.19945205479452055</v>
          </cell>
          <cell r="K460">
            <v>0</v>
          </cell>
          <cell r="M460">
            <v>12</v>
          </cell>
          <cell r="N460">
            <v>6</v>
          </cell>
          <cell r="O460">
            <v>3</v>
          </cell>
          <cell r="P460">
            <v>9</v>
          </cell>
          <cell r="Q460">
            <v>1</v>
          </cell>
          <cell r="R460">
            <v>5</v>
          </cell>
          <cell r="AC460">
            <v>6</v>
          </cell>
          <cell r="AD460">
            <v>0</v>
          </cell>
          <cell r="AE460">
            <v>0</v>
          </cell>
          <cell r="AF460">
            <v>3</v>
          </cell>
          <cell r="AG460">
            <v>3</v>
          </cell>
          <cell r="AI460">
            <v>3</v>
          </cell>
          <cell r="AJ460" t="str">
            <v>07/2022</v>
          </cell>
          <cell r="AL460">
            <v>6</v>
          </cell>
          <cell r="AM460">
            <v>73780</v>
          </cell>
          <cell r="AO460">
            <v>44773</v>
          </cell>
        </row>
        <row r="461">
          <cell r="D461" t="str">
            <v>A1926</v>
          </cell>
          <cell r="E461" t="str">
            <v>Huỳnh Văn Tư</v>
          </cell>
          <cell r="F461" t="str">
            <v>Nhân Viên Bảo Vệ</v>
          </cell>
          <cell r="G461">
            <v>44293</v>
          </cell>
          <cell r="H461">
            <v>44323</v>
          </cell>
          <cell r="I461">
            <v>0.99178082191780825</v>
          </cell>
          <cell r="J461">
            <v>0.19835616438356166</v>
          </cell>
          <cell r="K461">
            <v>0</v>
          </cell>
          <cell r="M461">
            <v>12</v>
          </cell>
          <cell r="N461">
            <v>5</v>
          </cell>
          <cell r="O461">
            <v>3</v>
          </cell>
          <cell r="P461">
            <v>8</v>
          </cell>
          <cell r="Q461">
            <v>0</v>
          </cell>
          <cell r="R461">
            <v>0</v>
          </cell>
          <cell r="AC461">
            <v>0</v>
          </cell>
          <cell r="AD461">
            <v>0</v>
          </cell>
          <cell r="AE461">
            <v>5</v>
          </cell>
          <cell r="AF461">
            <v>3</v>
          </cell>
          <cell r="AG461">
            <v>8</v>
          </cell>
          <cell r="AI461">
            <v>8</v>
          </cell>
          <cell r="AJ461" t="str">
            <v>07/2022</v>
          </cell>
          <cell r="AL461">
            <v>0</v>
          </cell>
          <cell r="AM461">
            <v>73780</v>
          </cell>
          <cell r="AO461">
            <v>44773</v>
          </cell>
        </row>
        <row r="462">
          <cell r="D462" t="str">
            <v>A1959</v>
          </cell>
          <cell r="E462" t="str">
            <v>Hoàng Thị Trang</v>
          </cell>
          <cell r="F462" t="str">
            <v>Trưởng Phòng Kế Toán Quản Trị</v>
          </cell>
          <cell r="G462">
            <v>44298</v>
          </cell>
          <cell r="H462">
            <v>44359</v>
          </cell>
          <cell r="I462">
            <v>0.9780821917808219</v>
          </cell>
          <cell r="J462">
            <v>0.19561643835616438</v>
          </cell>
          <cell r="K462">
            <v>0</v>
          </cell>
          <cell r="M462">
            <v>12</v>
          </cell>
          <cell r="N462">
            <v>7</v>
          </cell>
          <cell r="O462">
            <v>3</v>
          </cell>
          <cell r="P462">
            <v>10</v>
          </cell>
          <cell r="Q462">
            <v>3</v>
          </cell>
          <cell r="R462">
            <v>3</v>
          </cell>
          <cell r="AC462">
            <v>6</v>
          </cell>
          <cell r="AD462">
            <v>0</v>
          </cell>
          <cell r="AE462">
            <v>1</v>
          </cell>
          <cell r="AF462">
            <v>3</v>
          </cell>
          <cell r="AG462">
            <v>4</v>
          </cell>
          <cell r="AI462">
            <v>4</v>
          </cell>
          <cell r="AJ462" t="str">
            <v>07/2022</v>
          </cell>
          <cell r="AL462">
            <v>6</v>
          </cell>
          <cell r="AM462">
            <v>73780</v>
          </cell>
          <cell r="AO462">
            <v>44773</v>
          </cell>
        </row>
        <row r="463">
          <cell r="D463" t="str">
            <v>A1963</v>
          </cell>
          <cell r="E463" t="str">
            <v>Nguyễn Phú Điền</v>
          </cell>
          <cell r="F463" t="str">
            <v>Công Nhân Ép Nhựa</v>
          </cell>
          <cell r="G463">
            <v>44298</v>
          </cell>
          <cell r="H463">
            <v>44328</v>
          </cell>
          <cell r="I463">
            <v>0.9780821917808219</v>
          </cell>
          <cell r="J463">
            <v>0.19561643835616438</v>
          </cell>
          <cell r="K463">
            <v>0</v>
          </cell>
          <cell r="M463">
            <v>12</v>
          </cell>
          <cell r="N463">
            <v>0</v>
          </cell>
          <cell r="O463">
            <v>3</v>
          </cell>
          <cell r="P463">
            <v>3</v>
          </cell>
          <cell r="Q463">
            <v>1</v>
          </cell>
          <cell r="R463">
            <v>1</v>
          </cell>
          <cell r="AC463">
            <v>2</v>
          </cell>
          <cell r="AD463">
            <v>0</v>
          </cell>
          <cell r="AE463">
            <v>0</v>
          </cell>
          <cell r="AF463">
            <v>1</v>
          </cell>
          <cell r="AG463">
            <v>1</v>
          </cell>
          <cell r="AI463">
            <v>1</v>
          </cell>
          <cell r="AJ463" t="str">
            <v>07/2022</v>
          </cell>
          <cell r="AL463">
            <v>2</v>
          </cell>
          <cell r="AM463">
            <v>73780</v>
          </cell>
          <cell r="AO463">
            <v>44773</v>
          </cell>
        </row>
        <row r="464">
          <cell r="D464" t="str">
            <v>A1965</v>
          </cell>
          <cell r="E464" t="str">
            <v>Lê Long Kim Xuân</v>
          </cell>
          <cell r="F464" t="str">
            <v>Công Nhân Pqc Masking</v>
          </cell>
          <cell r="G464">
            <v>44298</v>
          </cell>
          <cell r="H464">
            <v>44328</v>
          </cell>
          <cell r="I464">
            <v>0.9780821917808219</v>
          </cell>
          <cell r="J464">
            <v>0.19561643835616438</v>
          </cell>
          <cell r="K464">
            <v>0</v>
          </cell>
          <cell r="M464">
            <v>12</v>
          </cell>
          <cell r="N464">
            <v>0</v>
          </cell>
          <cell r="O464">
            <v>3</v>
          </cell>
          <cell r="P464">
            <v>3</v>
          </cell>
          <cell r="Q464">
            <v>1</v>
          </cell>
          <cell r="R464">
            <v>1</v>
          </cell>
          <cell r="AC464">
            <v>2</v>
          </cell>
          <cell r="AD464">
            <v>0</v>
          </cell>
          <cell r="AE464">
            <v>0</v>
          </cell>
          <cell r="AF464">
            <v>1</v>
          </cell>
          <cell r="AG464">
            <v>1</v>
          </cell>
          <cell r="AI464">
            <v>1</v>
          </cell>
          <cell r="AJ464" t="str">
            <v>07/2022</v>
          </cell>
          <cell r="AL464">
            <v>2</v>
          </cell>
          <cell r="AM464">
            <v>73780</v>
          </cell>
          <cell r="AO464">
            <v>44773</v>
          </cell>
        </row>
        <row r="465">
          <cell r="D465" t="str">
            <v>A1886</v>
          </cell>
          <cell r="E465" t="str">
            <v>Huỳnh Chánh Hiệu</v>
          </cell>
          <cell r="F465" t="str">
            <v>Phụ Kho</v>
          </cell>
          <cell r="G465">
            <v>44298</v>
          </cell>
          <cell r="H465">
            <v>44328</v>
          </cell>
          <cell r="I465">
            <v>0.9780821917808219</v>
          </cell>
          <cell r="J465">
            <v>0.19561643835616438</v>
          </cell>
          <cell r="K465">
            <v>0</v>
          </cell>
          <cell r="M465">
            <v>12</v>
          </cell>
          <cell r="N465">
            <v>5</v>
          </cell>
          <cell r="O465">
            <v>3</v>
          </cell>
          <cell r="P465">
            <v>8</v>
          </cell>
          <cell r="Q465">
            <v>0.5</v>
          </cell>
          <cell r="R465">
            <v>1</v>
          </cell>
          <cell r="AC465">
            <v>1.5</v>
          </cell>
          <cell r="AD465">
            <v>0</v>
          </cell>
          <cell r="AE465">
            <v>3.5</v>
          </cell>
          <cell r="AF465">
            <v>3</v>
          </cell>
          <cell r="AG465">
            <v>6.5</v>
          </cell>
          <cell r="AI465">
            <v>6.5</v>
          </cell>
          <cell r="AJ465" t="str">
            <v>07/2022</v>
          </cell>
          <cell r="AL465">
            <v>1.5</v>
          </cell>
          <cell r="AM465">
            <v>73780</v>
          </cell>
          <cell r="AO465">
            <v>44773</v>
          </cell>
        </row>
        <row r="466">
          <cell r="D466" t="str">
            <v>A1918</v>
          </cell>
          <cell r="E466" t="str">
            <v>Lê Hoàng Nam</v>
          </cell>
          <cell r="F466" t="str">
            <v>Công Nhân Ép Nhựa</v>
          </cell>
          <cell r="G466">
            <v>44298</v>
          </cell>
          <cell r="H466">
            <v>44328</v>
          </cell>
          <cell r="I466">
            <v>0.9780821917808219</v>
          </cell>
          <cell r="J466">
            <v>0.19561643835616438</v>
          </cell>
          <cell r="K466">
            <v>0</v>
          </cell>
          <cell r="M466">
            <v>12</v>
          </cell>
          <cell r="N466">
            <v>2</v>
          </cell>
          <cell r="O466">
            <v>3</v>
          </cell>
          <cell r="P466">
            <v>5</v>
          </cell>
          <cell r="Q466">
            <v>1</v>
          </cell>
          <cell r="R466">
            <v>1</v>
          </cell>
          <cell r="AC466">
            <v>2</v>
          </cell>
          <cell r="AD466">
            <v>0</v>
          </cell>
          <cell r="AE466">
            <v>0</v>
          </cell>
          <cell r="AF466">
            <v>3</v>
          </cell>
          <cell r="AG466">
            <v>3</v>
          </cell>
          <cell r="AI466">
            <v>3</v>
          </cell>
          <cell r="AJ466" t="str">
            <v>07/2022</v>
          </cell>
          <cell r="AL466">
            <v>2</v>
          </cell>
          <cell r="AM466">
            <v>73780</v>
          </cell>
          <cell r="AO466">
            <v>44773</v>
          </cell>
        </row>
        <row r="467">
          <cell r="D467" t="str">
            <v>A1968</v>
          </cell>
          <cell r="E467" t="str">
            <v>Lê Văn Thông</v>
          </cell>
          <cell r="F467" t="str">
            <v>Công Nhân Gỡ Hàng</v>
          </cell>
          <cell r="G467">
            <v>44302</v>
          </cell>
          <cell r="H467">
            <v>44332</v>
          </cell>
          <cell r="I467">
            <v>0.9671232876712329</v>
          </cell>
          <cell r="J467">
            <v>0.19342465753424659</v>
          </cell>
          <cell r="K467">
            <v>0</v>
          </cell>
          <cell r="M467">
            <v>12</v>
          </cell>
          <cell r="N467">
            <v>1</v>
          </cell>
          <cell r="O467">
            <v>3</v>
          </cell>
          <cell r="P467">
            <v>4</v>
          </cell>
          <cell r="Q467">
            <v>2</v>
          </cell>
          <cell r="R467">
            <v>1</v>
          </cell>
          <cell r="AC467">
            <v>3</v>
          </cell>
          <cell r="AD467">
            <v>0</v>
          </cell>
          <cell r="AE467">
            <v>0</v>
          </cell>
          <cell r="AF467">
            <v>1</v>
          </cell>
          <cell r="AG467">
            <v>1</v>
          </cell>
          <cell r="AI467">
            <v>1</v>
          </cell>
          <cell r="AJ467" t="str">
            <v>07/2022</v>
          </cell>
          <cell r="AL467">
            <v>3</v>
          </cell>
          <cell r="AM467">
            <v>73780</v>
          </cell>
          <cell r="AO467">
            <v>44773</v>
          </cell>
        </row>
        <row r="468">
          <cell r="D468" t="str">
            <v>A1966</v>
          </cell>
          <cell r="E468" t="str">
            <v>Nguyễn Văn Điều</v>
          </cell>
          <cell r="F468" t="str">
            <v>Công Nhân Pqc Masking</v>
          </cell>
          <cell r="G468">
            <v>44302</v>
          </cell>
          <cell r="H468">
            <v>44332</v>
          </cell>
          <cell r="I468">
            <v>0.9671232876712329</v>
          </cell>
          <cell r="J468">
            <v>0.19342465753424659</v>
          </cell>
          <cell r="K468">
            <v>0</v>
          </cell>
          <cell r="M468">
            <v>12</v>
          </cell>
          <cell r="N468">
            <v>0.5</v>
          </cell>
          <cell r="O468">
            <v>3</v>
          </cell>
          <cell r="P468">
            <v>3.5</v>
          </cell>
          <cell r="Q468">
            <v>1</v>
          </cell>
          <cell r="R468">
            <v>1.5</v>
          </cell>
          <cell r="AC468">
            <v>2.5</v>
          </cell>
          <cell r="AD468">
            <v>0</v>
          </cell>
          <cell r="AE468">
            <v>0</v>
          </cell>
          <cell r="AF468">
            <v>1</v>
          </cell>
          <cell r="AG468">
            <v>1</v>
          </cell>
          <cell r="AI468">
            <v>1</v>
          </cell>
          <cell r="AJ468" t="str">
            <v>07/2022</v>
          </cell>
          <cell r="AL468">
            <v>2.5</v>
          </cell>
          <cell r="AM468">
            <v>73780</v>
          </cell>
          <cell r="AO468">
            <v>44773</v>
          </cell>
        </row>
        <row r="469">
          <cell r="D469" t="str">
            <v>A1967</v>
          </cell>
          <cell r="E469" t="str">
            <v>Đỗ Trường Thành</v>
          </cell>
          <cell r="F469" t="str">
            <v>Công Nhân Gỡ Hàng</v>
          </cell>
          <cell r="G469">
            <v>44308</v>
          </cell>
          <cell r="H469">
            <v>44338</v>
          </cell>
          <cell r="I469">
            <v>0.9506849315068493</v>
          </cell>
          <cell r="J469">
            <v>0.19013698630136985</v>
          </cell>
          <cell r="K469">
            <v>0</v>
          </cell>
          <cell r="M469">
            <v>12</v>
          </cell>
          <cell r="N469">
            <v>0</v>
          </cell>
          <cell r="O469">
            <v>3</v>
          </cell>
          <cell r="P469">
            <v>3</v>
          </cell>
          <cell r="Q469">
            <v>1</v>
          </cell>
          <cell r="R469">
            <v>1</v>
          </cell>
          <cell r="AC469">
            <v>2</v>
          </cell>
          <cell r="AD469">
            <v>0</v>
          </cell>
          <cell r="AE469">
            <v>0</v>
          </cell>
          <cell r="AF469">
            <v>1</v>
          </cell>
          <cell r="AG469">
            <v>1</v>
          </cell>
          <cell r="AI469">
            <v>1</v>
          </cell>
          <cell r="AJ469" t="str">
            <v>07/2022</v>
          </cell>
          <cell r="AL469">
            <v>2</v>
          </cell>
          <cell r="AM469">
            <v>73780</v>
          </cell>
          <cell r="AO469">
            <v>44773</v>
          </cell>
        </row>
        <row r="470">
          <cell r="D470" t="str">
            <v>A1982</v>
          </cell>
          <cell r="E470" t="str">
            <v>Phạm Minh Vương</v>
          </cell>
          <cell r="F470" t="str">
            <v>Công nhân gắn phôi</v>
          </cell>
          <cell r="G470">
            <v>44312</v>
          </cell>
          <cell r="H470">
            <v>44342</v>
          </cell>
          <cell r="I470">
            <v>0.9397260273972603</v>
          </cell>
          <cell r="J470">
            <v>0.18794520547945207</v>
          </cell>
          <cell r="K470">
            <v>0</v>
          </cell>
          <cell r="M470">
            <v>12</v>
          </cell>
          <cell r="N470">
            <v>0</v>
          </cell>
          <cell r="O470">
            <v>3</v>
          </cell>
          <cell r="P470">
            <v>3</v>
          </cell>
          <cell r="Q470">
            <v>1</v>
          </cell>
          <cell r="R470">
            <v>1</v>
          </cell>
          <cell r="AC470">
            <v>2</v>
          </cell>
          <cell r="AD470">
            <v>0</v>
          </cell>
          <cell r="AE470">
            <v>0</v>
          </cell>
          <cell r="AF470">
            <v>1</v>
          </cell>
          <cell r="AG470">
            <v>1</v>
          </cell>
          <cell r="AI470">
            <v>1</v>
          </cell>
          <cell r="AJ470" t="str">
            <v>07/2022</v>
          </cell>
          <cell r="AL470">
            <v>2</v>
          </cell>
          <cell r="AM470">
            <v>73780</v>
          </cell>
          <cell r="AO470">
            <v>44773</v>
          </cell>
        </row>
        <row r="471">
          <cell r="D471" t="str">
            <v>A1975</v>
          </cell>
          <cell r="E471" t="str">
            <v>Nguyễn Đức Minh</v>
          </cell>
          <cell r="F471" t="str">
            <v>Sales Admin</v>
          </cell>
          <cell r="G471">
            <v>44319</v>
          </cell>
          <cell r="H471">
            <v>44380</v>
          </cell>
          <cell r="I471">
            <v>0.92054794520547945</v>
          </cell>
          <cell r="J471">
            <v>0.18410958904109589</v>
          </cell>
          <cell r="K471">
            <v>0</v>
          </cell>
          <cell r="M471">
            <v>12</v>
          </cell>
          <cell r="N471">
            <v>7</v>
          </cell>
          <cell r="O471">
            <v>3</v>
          </cell>
          <cell r="P471">
            <v>10</v>
          </cell>
          <cell r="Q471">
            <v>1</v>
          </cell>
          <cell r="R471">
            <v>8</v>
          </cell>
          <cell r="AC471">
            <v>9</v>
          </cell>
          <cell r="AD471">
            <v>0</v>
          </cell>
          <cell r="AE471">
            <v>0</v>
          </cell>
          <cell r="AF471">
            <v>1</v>
          </cell>
          <cell r="AG471">
            <v>1</v>
          </cell>
          <cell r="AI471">
            <v>1</v>
          </cell>
          <cell r="AJ471" t="str">
            <v>07/2022</v>
          </cell>
          <cell r="AL471">
            <v>9</v>
          </cell>
          <cell r="AM471">
            <v>73780</v>
          </cell>
          <cell r="AO471">
            <v>44773</v>
          </cell>
        </row>
        <row r="472">
          <cell r="D472" t="str">
            <v>A1977</v>
          </cell>
          <cell r="E472" t="str">
            <v>Bùi Thị Thuý Liễu</v>
          </cell>
          <cell r="F472" t="str">
            <v>Nhân Viên Kế Hoạch Kho</v>
          </cell>
          <cell r="G472">
            <v>44319</v>
          </cell>
          <cell r="H472">
            <v>44380</v>
          </cell>
          <cell r="I472">
            <v>0.92054794520547945</v>
          </cell>
          <cell r="J472">
            <v>0.18410958904109589</v>
          </cell>
          <cell r="K472">
            <v>0</v>
          </cell>
          <cell r="M472">
            <v>12</v>
          </cell>
          <cell r="N472">
            <v>8</v>
          </cell>
          <cell r="O472">
            <v>3</v>
          </cell>
          <cell r="P472">
            <v>11</v>
          </cell>
          <cell r="Q472">
            <v>5</v>
          </cell>
          <cell r="R472">
            <v>2</v>
          </cell>
          <cell r="AC472">
            <v>7</v>
          </cell>
          <cell r="AD472">
            <v>0</v>
          </cell>
          <cell r="AE472">
            <v>1</v>
          </cell>
          <cell r="AF472">
            <v>3</v>
          </cell>
          <cell r="AG472">
            <v>4</v>
          </cell>
          <cell r="AI472">
            <v>4</v>
          </cell>
          <cell r="AJ472" t="str">
            <v>07/2022</v>
          </cell>
          <cell r="AL472">
            <v>7</v>
          </cell>
          <cell r="AM472">
            <v>73780</v>
          </cell>
          <cell r="AO472">
            <v>44773</v>
          </cell>
        </row>
        <row r="473">
          <cell r="D473" t="str">
            <v>A1981</v>
          </cell>
          <cell r="E473" t="str">
            <v>Lê Đình Toàn</v>
          </cell>
          <cell r="F473" t="str">
            <v>Nhân Viên Thiết Kế Khuôn</v>
          </cell>
          <cell r="G473">
            <v>44319</v>
          </cell>
          <cell r="H473">
            <v>44380</v>
          </cell>
          <cell r="I473">
            <v>0.92054794520547945</v>
          </cell>
          <cell r="J473">
            <v>0.18410958904109589</v>
          </cell>
          <cell r="K473">
            <v>0</v>
          </cell>
          <cell r="M473">
            <v>12</v>
          </cell>
          <cell r="N473">
            <v>5</v>
          </cell>
          <cell r="O473">
            <v>3</v>
          </cell>
          <cell r="P473">
            <v>8</v>
          </cell>
          <cell r="Q473">
            <v>0</v>
          </cell>
          <cell r="R473">
            <v>6</v>
          </cell>
          <cell r="AC473">
            <v>6</v>
          </cell>
          <cell r="AD473">
            <v>0</v>
          </cell>
          <cell r="AE473">
            <v>0</v>
          </cell>
          <cell r="AF473">
            <v>2</v>
          </cell>
          <cell r="AG473">
            <v>2</v>
          </cell>
          <cell r="AI473">
            <v>2</v>
          </cell>
          <cell r="AJ473" t="str">
            <v>07/2022</v>
          </cell>
          <cell r="AL473">
            <v>6</v>
          </cell>
          <cell r="AM473">
            <v>73780</v>
          </cell>
          <cell r="AO473">
            <v>44773</v>
          </cell>
        </row>
        <row r="474">
          <cell r="D474" t="str">
            <v>A1983</v>
          </cell>
          <cell r="E474" t="str">
            <v>Mai Thị Thuỷ</v>
          </cell>
          <cell r="F474" t="str">
            <v>Nhân Viên Thống Kê</v>
          </cell>
          <cell r="G474">
            <v>44319</v>
          </cell>
          <cell r="H474">
            <v>44380</v>
          </cell>
          <cell r="I474">
            <v>0.92054794520547945</v>
          </cell>
          <cell r="J474">
            <v>0.18410958904109589</v>
          </cell>
          <cell r="K474">
            <v>0</v>
          </cell>
          <cell r="M474">
            <v>12</v>
          </cell>
          <cell r="N474">
            <v>7</v>
          </cell>
          <cell r="O474">
            <v>3</v>
          </cell>
          <cell r="P474">
            <v>10</v>
          </cell>
          <cell r="Q474">
            <v>2</v>
          </cell>
          <cell r="R474">
            <v>2</v>
          </cell>
          <cell r="AC474">
            <v>4</v>
          </cell>
          <cell r="AD474">
            <v>0</v>
          </cell>
          <cell r="AE474">
            <v>3</v>
          </cell>
          <cell r="AF474">
            <v>3</v>
          </cell>
          <cell r="AG474">
            <v>6</v>
          </cell>
          <cell r="AI474">
            <v>6</v>
          </cell>
          <cell r="AJ474" t="str">
            <v>07/2022</v>
          </cell>
          <cell r="AL474">
            <v>4</v>
          </cell>
          <cell r="AM474">
            <v>44641</v>
          </cell>
          <cell r="AO474">
            <v>44773</v>
          </cell>
        </row>
        <row r="475">
          <cell r="D475" t="str">
            <v>A1984</v>
          </cell>
          <cell r="E475" t="str">
            <v>Nguyễn Thị Mỹ Linh</v>
          </cell>
          <cell r="F475" t="str">
            <v>Nhân Viên Qa (Iqa &amp; Oqa)</v>
          </cell>
          <cell r="G475">
            <v>44319</v>
          </cell>
          <cell r="H475">
            <v>44380</v>
          </cell>
          <cell r="I475">
            <v>0.92054794520547945</v>
          </cell>
          <cell r="J475">
            <v>0.18410958904109589</v>
          </cell>
          <cell r="K475">
            <v>0</v>
          </cell>
          <cell r="M475">
            <v>12</v>
          </cell>
          <cell r="N475">
            <v>3</v>
          </cell>
          <cell r="O475">
            <v>3</v>
          </cell>
          <cell r="P475">
            <v>6</v>
          </cell>
          <cell r="Q475">
            <v>2.5</v>
          </cell>
          <cell r="R475">
            <v>2</v>
          </cell>
          <cell r="AC475">
            <v>4.5</v>
          </cell>
          <cell r="AD475">
            <v>0</v>
          </cell>
          <cell r="AE475">
            <v>0</v>
          </cell>
          <cell r="AF475">
            <v>1.5</v>
          </cell>
          <cell r="AG475">
            <v>1.5</v>
          </cell>
          <cell r="AI475">
            <v>1.5</v>
          </cell>
          <cell r="AJ475" t="str">
            <v>07/2022</v>
          </cell>
          <cell r="AL475">
            <v>4.5</v>
          </cell>
          <cell r="AM475">
            <v>73780</v>
          </cell>
          <cell r="AO475">
            <v>44773</v>
          </cell>
        </row>
        <row r="476">
          <cell r="D476" t="str">
            <v>A1987</v>
          </cell>
          <cell r="E476" t="str">
            <v>Trần Thị Kiều Oanh</v>
          </cell>
          <cell r="F476" t="str">
            <v>Công Nhân Lắp Ráp Đánh Bóng Khuôn</v>
          </cell>
          <cell r="G476">
            <v>44319</v>
          </cell>
          <cell r="H476">
            <v>44350</v>
          </cell>
          <cell r="I476">
            <v>0.92054794520547945</v>
          </cell>
          <cell r="J476">
            <v>0.18410958904109589</v>
          </cell>
          <cell r="K476">
            <v>0</v>
          </cell>
          <cell r="M476">
            <v>12</v>
          </cell>
          <cell r="N476">
            <v>0.5</v>
          </cell>
          <cell r="O476">
            <v>3</v>
          </cell>
          <cell r="P476">
            <v>3.5</v>
          </cell>
          <cell r="Q476">
            <v>1</v>
          </cell>
          <cell r="R476">
            <v>1.5</v>
          </cell>
          <cell r="AC476">
            <v>2.5</v>
          </cell>
          <cell r="AD476">
            <v>0</v>
          </cell>
          <cell r="AE476">
            <v>0</v>
          </cell>
          <cell r="AF476">
            <v>1</v>
          </cell>
          <cell r="AG476">
            <v>1</v>
          </cell>
          <cell r="AI476">
            <v>1</v>
          </cell>
          <cell r="AJ476" t="str">
            <v>07/2022</v>
          </cell>
          <cell r="AL476">
            <v>2.5</v>
          </cell>
          <cell r="AM476">
            <v>73780</v>
          </cell>
          <cell r="AO476">
            <v>44773</v>
          </cell>
        </row>
        <row r="477">
          <cell r="D477" t="str">
            <v>A2006</v>
          </cell>
          <cell r="E477" t="str">
            <v>Nguyễn Phú Sỹ</v>
          </cell>
          <cell r="F477" t="str">
            <v>Kỹ Thuật Xi Mạ</v>
          </cell>
          <cell r="G477">
            <v>44333</v>
          </cell>
          <cell r="H477">
            <v>44394</v>
          </cell>
          <cell r="I477">
            <v>0.88219178082191785</v>
          </cell>
          <cell r="J477">
            <v>0.17643835616438358</v>
          </cell>
          <cell r="K477">
            <v>0</v>
          </cell>
          <cell r="M477">
            <v>12</v>
          </cell>
          <cell r="N477">
            <v>1</v>
          </cell>
          <cell r="O477">
            <v>3</v>
          </cell>
          <cell r="P477">
            <v>4</v>
          </cell>
          <cell r="Q477">
            <v>2</v>
          </cell>
          <cell r="R477">
            <v>1</v>
          </cell>
          <cell r="AC477">
            <v>3</v>
          </cell>
          <cell r="AD477">
            <v>0</v>
          </cell>
          <cell r="AE477">
            <v>0</v>
          </cell>
          <cell r="AF477">
            <v>1</v>
          </cell>
          <cell r="AG477">
            <v>1</v>
          </cell>
          <cell r="AI477">
            <v>1</v>
          </cell>
          <cell r="AJ477" t="str">
            <v>07/2022</v>
          </cell>
          <cell r="AL477">
            <v>3</v>
          </cell>
          <cell r="AM477">
            <v>73780</v>
          </cell>
          <cell r="AO477">
            <v>44773</v>
          </cell>
        </row>
        <row r="478">
          <cell r="D478" t="str">
            <v>A2007</v>
          </cell>
          <cell r="E478" t="str">
            <v>Nguyễn Tấn Khương</v>
          </cell>
          <cell r="F478" t="str">
            <v>Nhân Viên Kỹ Thuật Ép Nhựa</v>
          </cell>
          <cell r="G478">
            <v>44333</v>
          </cell>
          <cell r="H478">
            <v>44364</v>
          </cell>
          <cell r="I478">
            <v>0.88219178082191785</v>
          </cell>
          <cell r="J478">
            <v>0.17643835616438358</v>
          </cell>
          <cell r="K478">
            <v>0</v>
          </cell>
          <cell r="M478">
            <v>12</v>
          </cell>
          <cell r="N478">
            <v>0</v>
          </cell>
          <cell r="O478">
            <v>3</v>
          </cell>
          <cell r="P478">
            <v>3</v>
          </cell>
          <cell r="Q478">
            <v>0</v>
          </cell>
          <cell r="R478">
            <v>1</v>
          </cell>
          <cell r="AC478">
            <v>1</v>
          </cell>
          <cell r="AD478">
            <v>0</v>
          </cell>
          <cell r="AE478">
            <v>0</v>
          </cell>
          <cell r="AF478">
            <v>2</v>
          </cell>
          <cell r="AG478">
            <v>2</v>
          </cell>
          <cell r="AI478">
            <v>2</v>
          </cell>
          <cell r="AJ478" t="str">
            <v>07/2022</v>
          </cell>
          <cell r="AL478">
            <v>1</v>
          </cell>
          <cell r="AM478">
            <v>73780</v>
          </cell>
          <cell r="AO478">
            <v>44773</v>
          </cell>
        </row>
        <row r="479">
          <cell r="D479" t="str">
            <v>A2010</v>
          </cell>
          <cell r="E479" t="str">
            <v>Lê Kiều My</v>
          </cell>
          <cell r="F479" t="str">
            <v>Công Nhân Lắp Ráp Đánh Bóng Khuôn</v>
          </cell>
          <cell r="G479">
            <v>44333</v>
          </cell>
          <cell r="H479">
            <v>44364</v>
          </cell>
          <cell r="I479">
            <v>0.88219178082191785</v>
          </cell>
          <cell r="J479">
            <v>0.17643835616438358</v>
          </cell>
          <cell r="K479">
            <v>0</v>
          </cell>
          <cell r="M479">
            <v>12</v>
          </cell>
          <cell r="N479">
            <v>3</v>
          </cell>
          <cell r="O479">
            <v>3</v>
          </cell>
          <cell r="P479">
            <v>6</v>
          </cell>
          <cell r="Q479">
            <v>0.5</v>
          </cell>
          <cell r="R479">
            <v>2</v>
          </cell>
          <cell r="AC479">
            <v>2.5</v>
          </cell>
          <cell r="AD479">
            <v>0</v>
          </cell>
          <cell r="AE479">
            <v>0.5</v>
          </cell>
          <cell r="AF479">
            <v>3</v>
          </cell>
          <cell r="AG479">
            <v>3.5</v>
          </cell>
          <cell r="AI479">
            <v>3.5</v>
          </cell>
          <cell r="AJ479" t="str">
            <v>07/2022</v>
          </cell>
          <cell r="AL479">
            <v>2.5</v>
          </cell>
          <cell r="AM479">
            <v>73780</v>
          </cell>
          <cell r="AO479">
            <v>44773</v>
          </cell>
        </row>
        <row r="480">
          <cell r="D480" t="str">
            <v>A2012</v>
          </cell>
          <cell r="E480" t="str">
            <v>Trần Thị Linh</v>
          </cell>
          <cell r="F480" t="str">
            <v>Công Nhân Lắp Ráp Đánh Bóng Khuôn</v>
          </cell>
          <cell r="G480">
            <v>44333</v>
          </cell>
          <cell r="H480">
            <v>44364</v>
          </cell>
          <cell r="I480">
            <v>0.88219178082191785</v>
          </cell>
          <cell r="J480">
            <v>0.17643835616438358</v>
          </cell>
          <cell r="K480">
            <v>0</v>
          </cell>
          <cell r="M480">
            <v>12</v>
          </cell>
          <cell r="N480">
            <v>0</v>
          </cell>
          <cell r="O480">
            <v>2</v>
          </cell>
          <cell r="P480">
            <v>2</v>
          </cell>
          <cell r="Q480">
            <v>1</v>
          </cell>
          <cell r="R480">
            <v>0</v>
          </cell>
          <cell r="AC480">
            <v>1</v>
          </cell>
          <cell r="AD480">
            <v>0</v>
          </cell>
          <cell r="AE480">
            <v>0</v>
          </cell>
          <cell r="AF480">
            <v>1</v>
          </cell>
          <cell r="AG480">
            <v>1</v>
          </cell>
          <cell r="AI480">
            <v>1</v>
          </cell>
          <cell r="AJ480" t="str">
            <v>07/2022</v>
          </cell>
          <cell r="AL480">
            <v>1</v>
          </cell>
          <cell r="AM480">
            <v>44602</v>
          </cell>
          <cell r="AO480">
            <v>44773</v>
          </cell>
        </row>
        <row r="481">
          <cell r="D481" t="str">
            <v>A1998</v>
          </cell>
          <cell r="E481" t="str">
            <v>Phạm Hồng Hải</v>
          </cell>
          <cell r="F481" t="str">
            <v>Nhân Viên Vận Hành Máy CNC</v>
          </cell>
          <cell r="G481">
            <v>44333</v>
          </cell>
          <cell r="H481">
            <v>44394</v>
          </cell>
          <cell r="I481">
            <v>0.88219178082191785</v>
          </cell>
          <cell r="J481">
            <v>0.17643835616438358</v>
          </cell>
          <cell r="K481">
            <v>0</v>
          </cell>
          <cell r="M481">
            <v>12</v>
          </cell>
          <cell r="N481">
            <v>1.5</v>
          </cell>
          <cell r="O481">
            <v>3</v>
          </cell>
          <cell r="P481">
            <v>4.5</v>
          </cell>
          <cell r="Q481">
            <v>2</v>
          </cell>
          <cell r="R481">
            <v>1</v>
          </cell>
          <cell r="AC481">
            <v>3</v>
          </cell>
          <cell r="AD481">
            <v>0</v>
          </cell>
          <cell r="AE481">
            <v>0</v>
          </cell>
          <cell r="AF481">
            <v>1.5</v>
          </cell>
          <cell r="AG481">
            <v>1.5</v>
          </cell>
          <cell r="AI481">
            <v>1.5</v>
          </cell>
          <cell r="AJ481" t="str">
            <v>07/2022</v>
          </cell>
          <cell r="AL481">
            <v>3</v>
          </cell>
          <cell r="AM481">
            <v>73780</v>
          </cell>
          <cell r="AO481">
            <v>44773</v>
          </cell>
        </row>
        <row r="482">
          <cell r="D482" t="str">
            <v>A2000</v>
          </cell>
          <cell r="E482" t="str">
            <v>Trương Vũ Minh</v>
          </cell>
          <cell r="F482" t="str">
            <v>Nhân Viên Thiết Kế CF</v>
          </cell>
          <cell r="G482">
            <v>44333</v>
          </cell>
          <cell r="H482">
            <v>44394</v>
          </cell>
          <cell r="I482">
            <v>0.88219178082191785</v>
          </cell>
          <cell r="J482">
            <v>0.17643835616438358</v>
          </cell>
          <cell r="K482">
            <v>0</v>
          </cell>
          <cell r="M482">
            <v>12</v>
          </cell>
          <cell r="N482">
            <v>6</v>
          </cell>
          <cell r="O482">
            <v>2</v>
          </cell>
          <cell r="P482">
            <v>8</v>
          </cell>
          <cell r="Q482">
            <v>3</v>
          </cell>
          <cell r="R482">
            <v>4</v>
          </cell>
          <cell r="AC482">
            <v>7</v>
          </cell>
          <cell r="AD482">
            <v>0</v>
          </cell>
          <cell r="AE482">
            <v>0</v>
          </cell>
          <cell r="AF482">
            <v>1</v>
          </cell>
          <cell r="AG482">
            <v>1</v>
          </cell>
          <cell r="AI482">
            <v>1</v>
          </cell>
          <cell r="AJ482" t="str">
            <v>07/2022</v>
          </cell>
          <cell r="AL482">
            <v>7</v>
          </cell>
          <cell r="AM482">
            <v>44620</v>
          </cell>
          <cell r="AO482">
            <v>44773</v>
          </cell>
        </row>
        <row r="483">
          <cell r="D483" t="str">
            <v>A2015</v>
          </cell>
          <cell r="E483" t="str">
            <v>Đoàn Thế Ngọc</v>
          </cell>
          <cell r="F483" t="str">
            <v>Công Nhân Gá – Lên Khung</v>
          </cell>
          <cell r="G483">
            <v>44335</v>
          </cell>
          <cell r="H483">
            <v>44366</v>
          </cell>
          <cell r="I483">
            <v>0.87671232876712324</v>
          </cell>
          <cell r="J483">
            <v>0.17534246575342466</v>
          </cell>
          <cell r="K483">
            <v>0</v>
          </cell>
          <cell r="M483">
            <v>12</v>
          </cell>
          <cell r="N483">
            <v>0.5</v>
          </cell>
          <cell r="O483">
            <v>2</v>
          </cell>
          <cell r="P483">
            <v>2.5</v>
          </cell>
          <cell r="Q483">
            <v>1</v>
          </cell>
          <cell r="R483">
            <v>1.5</v>
          </cell>
          <cell r="AC483">
            <v>2.5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I483">
            <v>0</v>
          </cell>
          <cell r="AJ483" t="str">
            <v>07/2022</v>
          </cell>
          <cell r="AL483">
            <v>2.5</v>
          </cell>
          <cell r="AM483">
            <v>44630</v>
          </cell>
          <cell r="AO483">
            <v>44773</v>
          </cell>
        </row>
        <row r="484">
          <cell r="D484" t="str">
            <v>A2017</v>
          </cell>
          <cell r="E484" t="str">
            <v>Trần Nguyễn Thanh Duy</v>
          </cell>
          <cell r="F484" t="str">
            <v>Công Nhân Gắn Phôi</v>
          </cell>
          <cell r="G484">
            <v>44337</v>
          </cell>
          <cell r="H484">
            <v>44368</v>
          </cell>
          <cell r="I484">
            <v>0.87123287671232874</v>
          </cell>
          <cell r="J484">
            <v>0.17424657534246574</v>
          </cell>
          <cell r="K484">
            <v>0</v>
          </cell>
          <cell r="M484">
            <v>12</v>
          </cell>
          <cell r="N484">
            <v>4</v>
          </cell>
          <cell r="O484">
            <v>3</v>
          </cell>
          <cell r="P484">
            <v>7</v>
          </cell>
          <cell r="Q484">
            <v>2</v>
          </cell>
          <cell r="R484">
            <v>1</v>
          </cell>
          <cell r="AC484">
            <v>3</v>
          </cell>
          <cell r="AD484">
            <v>0</v>
          </cell>
          <cell r="AE484">
            <v>1</v>
          </cell>
          <cell r="AF484">
            <v>3</v>
          </cell>
          <cell r="AG484">
            <v>4</v>
          </cell>
          <cell r="AI484">
            <v>4</v>
          </cell>
          <cell r="AJ484" t="str">
            <v>07/2022</v>
          </cell>
          <cell r="AL484">
            <v>3</v>
          </cell>
          <cell r="AM484">
            <v>73780</v>
          </cell>
          <cell r="AO484">
            <v>44773</v>
          </cell>
        </row>
        <row r="485">
          <cell r="D485" t="str">
            <v>A2014</v>
          </cell>
          <cell r="E485" t="str">
            <v>Nguyễn Thị Ngọc Trâm</v>
          </cell>
          <cell r="F485" t="str">
            <v>Công Nhân Ép Nhựa</v>
          </cell>
          <cell r="G485">
            <v>44337</v>
          </cell>
          <cell r="H485">
            <v>44368</v>
          </cell>
          <cell r="I485">
            <v>0.87123287671232874</v>
          </cell>
          <cell r="J485">
            <v>0.17424657534246574</v>
          </cell>
          <cell r="K485">
            <v>0</v>
          </cell>
          <cell r="M485">
            <v>12</v>
          </cell>
          <cell r="N485">
            <v>0</v>
          </cell>
          <cell r="O485">
            <v>2</v>
          </cell>
          <cell r="P485">
            <v>2</v>
          </cell>
          <cell r="Q485">
            <v>1</v>
          </cell>
          <cell r="R485">
            <v>0</v>
          </cell>
          <cell r="AC485">
            <v>1</v>
          </cell>
          <cell r="AD485">
            <v>0</v>
          </cell>
          <cell r="AE485">
            <v>0</v>
          </cell>
          <cell r="AF485">
            <v>1</v>
          </cell>
          <cell r="AG485">
            <v>1</v>
          </cell>
          <cell r="AI485">
            <v>1</v>
          </cell>
          <cell r="AJ485" t="str">
            <v>07/2022</v>
          </cell>
          <cell r="AL485">
            <v>1</v>
          </cell>
          <cell r="AM485">
            <v>44590</v>
          </cell>
          <cell r="AO485">
            <v>44773</v>
          </cell>
        </row>
        <row r="486">
          <cell r="D486" t="str">
            <v>A2001</v>
          </cell>
          <cell r="E486" t="str">
            <v>Phạm Văn Hải</v>
          </cell>
          <cell r="F486" t="str">
            <v>Công Nhân Gá – Nhúng Nhựa</v>
          </cell>
          <cell r="G486">
            <v>44337</v>
          </cell>
          <cell r="H486">
            <v>44368</v>
          </cell>
          <cell r="I486">
            <v>0.87123287671232874</v>
          </cell>
          <cell r="J486">
            <v>0.17424657534246574</v>
          </cell>
          <cell r="K486">
            <v>0</v>
          </cell>
          <cell r="M486">
            <v>12</v>
          </cell>
          <cell r="N486">
            <v>0</v>
          </cell>
          <cell r="O486">
            <v>3</v>
          </cell>
          <cell r="P486">
            <v>3</v>
          </cell>
          <cell r="Q486">
            <v>1</v>
          </cell>
          <cell r="R486">
            <v>1</v>
          </cell>
          <cell r="AC486">
            <v>2</v>
          </cell>
          <cell r="AD486">
            <v>0</v>
          </cell>
          <cell r="AE486">
            <v>0</v>
          </cell>
          <cell r="AF486">
            <v>1</v>
          </cell>
          <cell r="AG486">
            <v>1</v>
          </cell>
          <cell r="AI486">
            <v>1</v>
          </cell>
          <cell r="AJ486" t="str">
            <v>07/2022</v>
          </cell>
          <cell r="AL486">
            <v>2</v>
          </cell>
          <cell r="AM486">
            <v>73780</v>
          </cell>
          <cell r="AO486">
            <v>44773</v>
          </cell>
        </row>
        <row r="487">
          <cell r="D487" t="str">
            <v>A2019</v>
          </cell>
          <cell r="E487" t="str">
            <v>Nguyễn Thanh Hiệp</v>
          </cell>
          <cell r="F487" t="str">
            <v>Nhân Viên Kỹ Thuật Ép Nhựa</v>
          </cell>
          <cell r="G487">
            <v>44342</v>
          </cell>
          <cell r="H487">
            <v>44373</v>
          </cell>
          <cell r="I487">
            <v>0.8575342465753425</v>
          </cell>
          <cell r="J487">
            <v>0.17150684931506849</v>
          </cell>
          <cell r="K487">
            <v>0</v>
          </cell>
          <cell r="M487">
            <v>12</v>
          </cell>
          <cell r="N487">
            <v>3</v>
          </cell>
          <cell r="O487">
            <v>3</v>
          </cell>
          <cell r="P487">
            <v>6</v>
          </cell>
          <cell r="Q487">
            <v>3</v>
          </cell>
          <cell r="R487">
            <v>1</v>
          </cell>
          <cell r="AC487">
            <v>4</v>
          </cell>
          <cell r="AD487">
            <v>0</v>
          </cell>
          <cell r="AE487">
            <v>0</v>
          </cell>
          <cell r="AF487">
            <v>2</v>
          </cell>
          <cell r="AG487">
            <v>2</v>
          </cell>
          <cell r="AI487">
            <v>2</v>
          </cell>
          <cell r="AJ487" t="str">
            <v>07/2022</v>
          </cell>
          <cell r="AL487">
            <v>4</v>
          </cell>
          <cell r="AM487">
            <v>73780</v>
          </cell>
          <cell r="AO487">
            <v>44773</v>
          </cell>
        </row>
        <row r="488">
          <cell r="D488" t="str">
            <v>A2011</v>
          </cell>
          <cell r="E488" t="str">
            <v>Đỗ Trung Dương</v>
          </cell>
          <cell r="F488" t="str">
            <v>Công Nhân Gắn Phôi</v>
          </cell>
          <cell r="G488">
            <v>44343</v>
          </cell>
          <cell r="H488">
            <v>44374</v>
          </cell>
          <cell r="I488">
            <v>0.85479452054794525</v>
          </cell>
          <cell r="J488">
            <v>0.17095890410958905</v>
          </cell>
          <cell r="K488">
            <v>0</v>
          </cell>
          <cell r="M488">
            <v>12</v>
          </cell>
          <cell r="N488">
            <v>0</v>
          </cell>
          <cell r="O488">
            <v>3</v>
          </cell>
          <cell r="P488">
            <v>3</v>
          </cell>
          <cell r="Q488">
            <v>1</v>
          </cell>
          <cell r="R488">
            <v>1</v>
          </cell>
          <cell r="AC488">
            <v>2</v>
          </cell>
          <cell r="AD488">
            <v>0</v>
          </cell>
          <cell r="AE488">
            <v>0</v>
          </cell>
          <cell r="AF488">
            <v>1</v>
          </cell>
          <cell r="AG488">
            <v>1</v>
          </cell>
          <cell r="AI488">
            <v>1</v>
          </cell>
          <cell r="AJ488" t="str">
            <v>07/2022</v>
          </cell>
          <cell r="AL488">
            <v>2</v>
          </cell>
          <cell r="AM488">
            <v>73780</v>
          </cell>
          <cell r="AO488">
            <v>44773</v>
          </cell>
        </row>
        <row r="489">
          <cell r="D489" t="str">
            <v>A2021</v>
          </cell>
          <cell r="E489" t="str">
            <v>Phan Mạnh Đình</v>
          </cell>
          <cell r="F489" t="str">
            <v>Nhân Viên Ehs</v>
          </cell>
          <cell r="G489">
            <v>44348</v>
          </cell>
          <cell r="H489">
            <v>44409</v>
          </cell>
          <cell r="I489">
            <v>0.84109589041095889</v>
          </cell>
          <cell r="J489">
            <v>0.16821917808219178</v>
          </cell>
          <cell r="K489">
            <v>0</v>
          </cell>
          <cell r="M489">
            <v>12</v>
          </cell>
          <cell r="N489">
            <v>0.5</v>
          </cell>
          <cell r="O489">
            <v>2</v>
          </cell>
          <cell r="P489">
            <v>2.5</v>
          </cell>
          <cell r="Q489">
            <v>1</v>
          </cell>
          <cell r="R489">
            <v>1</v>
          </cell>
          <cell r="AC489">
            <v>2</v>
          </cell>
          <cell r="AD489">
            <v>0</v>
          </cell>
          <cell r="AE489">
            <v>0</v>
          </cell>
          <cell r="AF489">
            <v>0.5</v>
          </cell>
          <cell r="AG489">
            <v>0.5</v>
          </cell>
          <cell r="AI489">
            <v>0.5</v>
          </cell>
          <cell r="AJ489" t="str">
            <v>07/2022</v>
          </cell>
          <cell r="AL489">
            <v>2</v>
          </cell>
          <cell r="AM489">
            <v>44627</v>
          </cell>
          <cell r="AO489">
            <v>44773</v>
          </cell>
        </row>
        <row r="490">
          <cell r="D490" t="str">
            <v>A2030</v>
          </cell>
          <cell r="E490" t="str">
            <v>Hoàng Thị Tuyết Trinh</v>
          </cell>
          <cell r="F490" t="str">
            <v>Công Nhân Ép Nhựa</v>
          </cell>
          <cell r="G490">
            <v>44348</v>
          </cell>
          <cell r="H490">
            <v>44378</v>
          </cell>
          <cell r="I490">
            <v>0.84109589041095889</v>
          </cell>
          <cell r="J490">
            <v>0.16821917808219178</v>
          </cell>
          <cell r="K490">
            <v>0</v>
          </cell>
          <cell r="M490">
            <v>12</v>
          </cell>
          <cell r="N490">
            <v>5</v>
          </cell>
          <cell r="O490">
            <v>3</v>
          </cell>
          <cell r="P490">
            <v>8</v>
          </cell>
          <cell r="Q490">
            <v>2</v>
          </cell>
          <cell r="R490">
            <v>2</v>
          </cell>
          <cell r="AC490">
            <v>4</v>
          </cell>
          <cell r="AD490">
            <v>0</v>
          </cell>
          <cell r="AE490">
            <v>1</v>
          </cell>
          <cell r="AF490">
            <v>3</v>
          </cell>
          <cell r="AG490">
            <v>4</v>
          </cell>
          <cell r="AI490">
            <v>4</v>
          </cell>
          <cell r="AJ490" t="str">
            <v>07/2022</v>
          </cell>
          <cell r="AL490">
            <v>4</v>
          </cell>
          <cell r="AM490">
            <v>73780</v>
          </cell>
          <cell r="AO490">
            <v>44773</v>
          </cell>
        </row>
        <row r="491">
          <cell r="D491" t="str">
            <v>A2016</v>
          </cell>
          <cell r="E491" t="str">
            <v>Nguyễn Quang Huy</v>
          </cell>
          <cell r="F491" t="str">
            <v>Phó Phòng Mua Hàng</v>
          </cell>
          <cell r="G491">
            <v>44350</v>
          </cell>
          <cell r="H491">
            <v>44411</v>
          </cell>
          <cell r="I491">
            <v>0.83561643835616439</v>
          </cell>
          <cell r="J491">
            <v>0.16712328767123288</v>
          </cell>
          <cell r="K491">
            <v>0</v>
          </cell>
          <cell r="M491">
            <v>12</v>
          </cell>
          <cell r="N491">
            <v>3</v>
          </cell>
          <cell r="O491">
            <v>3</v>
          </cell>
          <cell r="P491">
            <v>6</v>
          </cell>
          <cell r="Q491">
            <v>0</v>
          </cell>
          <cell r="R491">
            <v>2</v>
          </cell>
          <cell r="AC491">
            <v>2</v>
          </cell>
          <cell r="AD491">
            <v>0</v>
          </cell>
          <cell r="AE491">
            <v>1</v>
          </cell>
          <cell r="AF491">
            <v>3</v>
          </cell>
          <cell r="AG491">
            <v>4</v>
          </cell>
          <cell r="AI491">
            <v>4</v>
          </cell>
          <cell r="AJ491" t="str">
            <v>07/2022</v>
          </cell>
          <cell r="AL491">
            <v>2</v>
          </cell>
          <cell r="AM491">
            <v>73780</v>
          </cell>
          <cell r="AO491">
            <v>44773</v>
          </cell>
        </row>
        <row r="492">
          <cell r="D492" t="str">
            <v>A2034</v>
          </cell>
          <cell r="E492" t="str">
            <v>Nguyễn Tuấn Kiệt</v>
          </cell>
          <cell r="F492" t="str">
            <v>Nhân Viên Kinh Doanh</v>
          </cell>
          <cell r="G492">
            <v>44351</v>
          </cell>
          <cell r="H492">
            <v>44412</v>
          </cell>
          <cell r="I492">
            <v>0.83287671232876714</v>
          </cell>
          <cell r="J492">
            <v>0.16657534246575342</v>
          </cell>
          <cell r="K492">
            <v>0</v>
          </cell>
          <cell r="M492">
            <v>12</v>
          </cell>
          <cell r="N492">
            <v>6</v>
          </cell>
          <cell r="O492">
            <v>3</v>
          </cell>
          <cell r="P492">
            <v>9</v>
          </cell>
          <cell r="Q492">
            <v>0</v>
          </cell>
          <cell r="R492">
            <v>1</v>
          </cell>
          <cell r="AC492">
            <v>1</v>
          </cell>
          <cell r="AD492">
            <v>0</v>
          </cell>
          <cell r="AE492">
            <v>5</v>
          </cell>
          <cell r="AF492">
            <v>3</v>
          </cell>
          <cell r="AG492">
            <v>8</v>
          </cell>
          <cell r="AI492">
            <v>8</v>
          </cell>
          <cell r="AJ492" t="str">
            <v>07/2022</v>
          </cell>
          <cell r="AL492">
            <v>1</v>
          </cell>
          <cell r="AM492">
            <v>73780</v>
          </cell>
          <cell r="AO492">
            <v>44773</v>
          </cell>
        </row>
        <row r="493">
          <cell r="D493" t="str">
            <v>A2036</v>
          </cell>
          <cell r="E493" t="str">
            <v>Trần Quang Mạnh</v>
          </cell>
          <cell r="F493" t="str">
            <v>Phó Phòng Kinh Doanh</v>
          </cell>
          <cell r="G493">
            <v>44354</v>
          </cell>
          <cell r="H493">
            <v>44415</v>
          </cell>
          <cell r="I493">
            <v>0.8246575342465754</v>
          </cell>
          <cell r="J493">
            <v>0.16493150684931507</v>
          </cell>
          <cell r="K493">
            <v>0</v>
          </cell>
          <cell r="M493">
            <v>12</v>
          </cell>
          <cell r="N493">
            <v>7</v>
          </cell>
          <cell r="O493">
            <v>3</v>
          </cell>
          <cell r="P493">
            <v>10</v>
          </cell>
          <cell r="Q493">
            <v>0</v>
          </cell>
          <cell r="R493">
            <v>4</v>
          </cell>
          <cell r="AC493">
            <v>4</v>
          </cell>
          <cell r="AD493">
            <v>0</v>
          </cell>
          <cell r="AE493">
            <v>3</v>
          </cell>
          <cell r="AF493">
            <v>3</v>
          </cell>
          <cell r="AG493">
            <v>6</v>
          </cell>
          <cell r="AI493">
            <v>6</v>
          </cell>
          <cell r="AJ493" t="str">
            <v>07/2022</v>
          </cell>
          <cell r="AL493">
            <v>4</v>
          </cell>
          <cell r="AM493">
            <v>73780</v>
          </cell>
          <cell r="AO493">
            <v>44773</v>
          </cell>
        </row>
        <row r="494">
          <cell r="D494" t="str">
            <v>A2039</v>
          </cell>
          <cell r="E494" t="str">
            <v>Hoàng Thị Thanh Trúc</v>
          </cell>
          <cell r="F494" t="str">
            <v>Nhân Viên Qa (Iqa &amp; Oqa)</v>
          </cell>
          <cell r="G494">
            <v>44354</v>
          </cell>
          <cell r="H494">
            <v>44415</v>
          </cell>
          <cell r="I494">
            <v>0.8246575342465754</v>
          </cell>
          <cell r="J494">
            <v>0.16493150684931507</v>
          </cell>
          <cell r="K494">
            <v>0</v>
          </cell>
          <cell r="M494">
            <v>12</v>
          </cell>
          <cell r="N494">
            <v>0.5</v>
          </cell>
          <cell r="O494">
            <v>3</v>
          </cell>
          <cell r="P494">
            <v>3.5</v>
          </cell>
          <cell r="Q494">
            <v>0.5</v>
          </cell>
          <cell r="R494">
            <v>2</v>
          </cell>
          <cell r="AC494">
            <v>2.5</v>
          </cell>
          <cell r="AD494">
            <v>0</v>
          </cell>
          <cell r="AE494">
            <v>0</v>
          </cell>
          <cell r="AF494">
            <v>1</v>
          </cell>
          <cell r="AG494">
            <v>1</v>
          </cell>
          <cell r="AI494">
            <v>1</v>
          </cell>
          <cell r="AJ494" t="str">
            <v>07/2022</v>
          </cell>
          <cell r="AL494">
            <v>2.5</v>
          </cell>
          <cell r="AM494">
            <v>73780</v>
          </cell>
          <cell r="AO494">
            <v>44773</v>
          </cell>
        </row>
        <row r="495">
          <cell r="D495" t="str">
            <v>A2029</v>
          </cell>
          <cell r="E495" t="str">
            <v>Huỳnh Văn Linh</v>
          </cell>
          <cell r="F495" t="str">
            <v>Công Nhân Gá – Lên Khung</v>
          </cell>
          <cell r="G495">
            <v>44358</v>
          </cell>
          <cell r="H495">
            <v>44388</v>
          </cell>
          <cell r="I495">
            <v>0.81369863013698629</v>
          </cell>
          <cell r="J495">
            <v>0.16273972602739725</v>
          </cell>
          <cell r="K495">
            <v>0</v>
          </cell>
          <cell r="M495">
            <v>12</v>
          </cell>
          <cell r="N495">
            <v>1</v>
          </cell>
          <cell r="O495">
            <v>3</v>
          </cell>
          <cell r="P495">
            <v>4</v>
          </cell>
          <cell r="Q495">
            <v>0</v>
          </cell>
          <cell r="R495">
            <v>1</v>
          </cell>
          <cell r="AC495">
            <v>1</v>
          </cell>
          <cell r="AD495">
            <v>0</v>
          </cell>
          <cell r="AE495">
            <v>0</v>
          </cell>
          <cell r="AF495">
            <v>3</v>
          </cell>
          <cell r="AG495">
            <v>3</v>
          </cell>
          <cell r="AI495">
            <v>3</v>
          </cell>
          <cell r="AJ495" t="str">
            <v>07/2022</v>
          </cell>
          <cell r="AL495">
            <v>1</v>
          </cell>
          <cell r="AM495">
            <v>73780</v>
          </cell>
          <cell r="AO495">
            <v>44773</v>
          </cell>
        </row>
        <row r="496">
          <cell r="D496" t="str">
            <v>A2043</v>
          </cell>
          <cell r="E496" t="str">
            <v>Nguyễn Thị Mộng Thuỳ</v>
          </cell>
          <cell r="F496" t="str">
            <v>Công Nhân Gắn Phôi</v>
          </cell>
          <cell r="G496">
            <v>44364</v>
          </cell>
          <cell r="H496">
            <v>44425</v>
          </cell>
          <cell r="I496">
            <v>0.79726027397260268</v>
          </cell>
          <cell r="J496">
            <v>0.15945205479452054</v>
          </cell>
          <cell r="K496">
            <v>0</v>
          </cell>
          <cell r="M496">
            <v>12</v>
          </cell>
          <cell r="N496">
            <v>1</v>
          </cell>
          <cell r="O496">
            <v>3</v>
          </cell>
          <cell r="P496">
            <v>4</v>
          </cell>
          <cell r="Q496">
            <v>1</v>
          </cell>
          <cell r="R496">
            <v>1</v>
          </cell>
          <cell r="AC496">
            <v>2</v>
          </cell>
          <cell r="AD496">
            <v>0</v>
          </cell>
          <cell r="AE496">
            <v>0</v>
          </cell>
          <cell r="AF496">
            <v>2</v>
          </cell>
          <cell r="AG496">
            <v>2</v>
          </cell>
          <cell r="AI496">
            <v>2</v>
          </cell>
          <cell r="AJ496" t="str">
            <v>07/2022</v>
          </cell>
          <cell r="AL496">
            <v>2</v>
          </cell>
          <cell r="AM496">
            <v>73780</v>
          </cell>
          <cell r="AO496">
            <v>44773</v>
          </cell>
        </row>
        <row r="497">
          <cell r="D497" t="str">
            <v>A2050</v>
          </cell>
          <cell r="E497" t="str">
            <v>Dương Trúc Linh</v>
          </cell>
          <cell r="F497" t="str">
            <v>Công Nhân Qc Xưởng 2</v>
          </cell>
          <cell r="G497">
            <v>44368</v>
          </cell>
          <cell r="H497">
            <v>44398</v>
          </cell>
          <cell r="I497">
            <v>0.78630136986301369</v>
          </cell>
          <cell r="J497">
            <v>0.15726027397260273</v>
          </cell>
          <cell r="K497">
            <v>0</v>
          </cell>
          <cell r="M497">
            <v>12</v>
          </cell>
          <cell r="N497">
            <v>3.5</v>
          </cell>
          <cell r="O497">
            <v>3</v>
          </cell>
          <cell r="P497">
            <v>6.5</v>
          </cell>
          <cell r="Q497">
            <v>0</v>
          </cell>
          <cell r="R497">
            <v>1</v>
          </cell>
          <cell r="AC497">
            <v>1</v>
          </cell>
          <cell r="AD497">
            <v>0</v>
          </cell>
          <cell r="AE497">
            <v>2.5</v>
          </cell>
          <cell r="AF497">
            <v>3</v>
          </cell>
          <cell r="AG497">
            <v>5.5</v>
          </cell>
          <cell r="AI497">
            <v>5.5</v>
          </cell>
          <cell r="AJ497" t="str">
            <v>07/2022</v>
          </cell>
          <cell r="AL497">
            <v>1</v>
          </cell>
          <cell r="AM497">
            <v>73780</v>
          </cell>
          <cell r="AO497">
            <v>44773</v>
          </cell>
        </row>
        <row r="498">
          <cell r="D498" t="str">
            <v>A2048</v>
          </cell>
          <cell r="E498" t="str">
            <v>Phạm Văn Hoài</v>
          </cell>
          <cell r="F498" t="str">
            <v>Công Nhân Gắn Phôi</v>
          </cell>
          <cell r="G498">
            <v>44372</v>
          </cell>
          <cell r="H498">
            <v>44402</v>
          </cell>
          <cell r="I498">
            <v>0.77534246575342469</v>
          </cell>
          <cell r="J498">
            <v>0.15506849315068494</v>
          </cell>
          <cell r="K498">
            <v>0</v>
          </cell>
          <cell r="M498">
            <v>12</v>
          </cell>
          <cell r="N498">
            <v>0</v>
          </cell>
          <cell r="O498">
            <v>3</v>
          </cell>
          <cell r="P498">
            <v>3</v>
          </cell>
          <cell r="Q498">
            <v>1</v>
          </cell>
          <cell r="R498">
            <v>1</v>
          </cell>
          <cell r="AC498">
            <v>2</v>
          </cell>
          <cell r="AD498">
            <v>0</v>
          </cell>
          <cell r="AE498">
            <v>0</v>
          </cell>
          <cell r="AF498">
            <v>1</v>
          </cell>
          <cell r="AG498">
            <v>1</v>
          </cell>
          <cell r="AI498">
            <v>1</v>
          </cell>
          <cell r="AJ498" t="str">
            <v>07/2022</v>
          </cell>
          <cell r="AL498">
            <v>2</v>
          </cell>
          <cell r="AM498">
            <v>73780</v>
          </cell>
          <cell r="AO498">
            <v>44773</v>
          </cell>
        </row>
        <row r="499">
          <cell r="D499" t="str">
            <v>A2052</v>
          </cell>
          <cell r="E499" t="str">
            <v>Hiên Chanh Đa</v>
          </cell>
          <cell r="F499" t="str">
            <v>Công Nhân Gắn Phôi</v>
          </cell>
          <cell r="G499">
            <v>44375</v>
          </cell>
          <cell r="H499">
            <v>44405</v>
          </cell>
          <cell r="I499">
            <v>0.76712328767123283</v>
          </cell>
          <cell r="J499">
            <v>0.15342465753424656</v>
          </cell>
          <cell r="K499">
            <v>0</v>
          </cell>
          <cell r="M499">
            <v>12</v>
          </cell>
          <cell r="N499">
            <v>1.5</v>
          </cell>
          <cell r="O499">
            <v>3</v>
          </cell>
          <cell r="P499">
            <v>4.5</v>
          </cell>
          <cell r="Q499">
            <v>1</v>
          </cell>
          <cell r="R499">
            <v>1</v>
          </cell>
          <cell r="AC499">
            <v>2</v>
          </cell>
          <cell r="AD499">
            <v>0</v>
          </cell>
          <cell r="AE499">
            <v>0</v>
          </cell>
          <cell r="AF499">
            <v>2.5</v>
          </cell>
          <cell r="AG499">
            <v>2.5</v>
          </cell>
          <cell r="AI499">
            <v>2.5</v>
          </cell>
          <cell r="AJ499" t="str">
            <v>07/2022</v>
          </cell>
          <cell r="AL499">
            <v>2</v>
          </cell>
          <cell r="AM499">
            <v>73780</v>
          </cell>
          <cell r="AO499">
            <v>44773</v>
          </cell>
        </row>
        <row r="500">
          <cell r="D500" t="str">
            <v>A2023</v>
          </cell>
          <cell r="E500" t="str">
            <v>Võ Xuân Phước</v>
          </cell>
          <cell r="F500" t="str">
            <v>Nhân Viên Công Nghệ - Lập Trình Khuôn</v>
          </cell>
          <cell r="G500">
            <v>44382</v>
          </cell>
          <cell r="H500">
            <v>44444</v>
          </cell>
          <cell r="I500">
            <v>0.74794520547945209</v>
          </cell>
          <cell r="J500">
            <v>0.14958904109589041</v>
          </cell>
          <cell r="K500">
            <v>0</v>
          </cell>
          <cell r="M500">
            <v>12</v>
          </cell>
          <cell r="N500">
            <v>0</v>
          </cell>
          <cell r="O500">
            <v>3</v>
          </cell>
          <cell r="P500">
            <v>3</v>
          </cell>
          <cell r="Q500">
            <v>1</v>
          </cell>
          <cell r="R500">
            <v>1</v>
          </cell>
          <cell r="AC500">
            <v>2</v>
          </cell>
          <cell r="AD500">
            <v>0</v>
          </cell>
          <cell r="AE500">
            <v>0</v>
          </cell>
          <cell r="AF500">
            <v>1</v>
          </cell>
          <cell r="AG500">
            <v>1</v>
          </cell>
          <cell r="AI500">
            <v>1</v>
          </cell>
          <cell r="AJ500" t="str">
            <v>07/2022</v>
          </cell>
          <cell r="AL500">
            <v>2</v>
          </cell>
          <cell r="AM500">
            <v>73780</v>
          </cell>
          <cell r="AO500">
            <v>44773</v>
          </cell>
        </row>
        <row r="501">
          <cell r="D501" t="str">
            <v>A2040</v>
          </cell>
          <cell r="E501" t="str">
            <v>Nguyễn Ngọc Thiện</v>
          </cell>
          <cell r="F501" t="str">
            <v>Nhân Viên Vận Hành Máy Cnc</v>
          </cell>
          <cell r="G501">
            <v>44382</v>
          </cell>
          <cell r="H501">
            <v>44444</v>
          </cell>
          <cell r="I501">
            <v>0.74794520547945209</v>
          </cell>
          <cell r="J501">
            <v>0.14958904109589041</v>
          </cell>
          <cell r="K501">
            <v>0</v>
          </cell>
          <cell r="M501">
            <v>12</v>
          </cell>
          <cell r="N501">
            <v>4</v>
          </cell>
          <cell r="O501">
            <v>3</v>
          </cell>
          <cell r="P501">
            <v>7</v>
          </cell>
          <cell r="Q501">
            <v>0</v>
          </cell>
          <cell r="R501">
            <v>1</v>
          </cell>
          <cell r="AC501">
            <v>1</v>
          </cell>
          <cell r="AD501">
            <v>0</v>
          </cell>
          <cell r="AE501">
            <v>3</v>
          </cell>
          <cell r="AF501">
            <v>3</v>
          </cell>
          <cell r="AG501">
            <v>6</v>
          </cell>
          <cell r="AI501">
            <v>6</v>
          </cell>
          <cell r="AJ501" t="str">
            <v>07/2022</v>
          </cell>
          <cell r="AL501">
            <v>1</v>
          </cell>
          <cell r="AM501">
            <v>73780</v>
          </cell>
          <cell r="AO501">
            <v>44773</v>
          </cell>
        </row>
        <row r="502">
          <cell r="D502" t="str">
            <v>A2047</v>
          </cell>
          <cell r="E502" t="str">
            <v>Trương Minh Trúc</v>
          </cell>
          <cell r="F502" t="str">
            <v>Nhân Viên Bảo Vệ</v>
          </cell>
          <cell r="G502">
            <v>44382</v>
          </cell>
          <cell r="H502">
            <v>44413</v>
          </cell>
          <cell r="I502">
            <v>0.74794520547945209</v>
          </cell>
          <cell r="J502">
            <v>0.14958904109589041</v>
          </cell>
          <cell r="K502">
            <v>0</v>
          </cell>
          <cell r="M502">
            <v>12</v>
          </cell>
          <cell r="N502">
            <v>6</v>
          </cell>
          <cell r="O502">
            <v>3</v>
          </cell>
          <cell r="P502">
            <v>9</v>
          </cell>
          <cell r="Q502">
            <v>0</v>
          </cell>
          <cell r="R502">
            <v>0</v>
          </cell>
          <cell r="AC502">
            <v>0</v>
          </cell>
          <cell r="AD502">
            <v>0</v>
          </cell>
          <cell r="AE502">
            <v>6</v>
          </cell>
          <cell r="AF502">
            <v>3</v>
          </cell>
          <cell r="AG502">
            <v>9</v>
          </cell>
          <cell r="AI502">
            <v>9</v>
          </cell>
          <cell r="AJ502" t="str">
            <v>07/2022</v>
          </cell>
          <cell r="AL502">
            <v>0</v>
          </cell>
          <cell r="AM502">
            <v>73780</v>
          </cell>
          <cell r="AO502">
            <v>44773</v>
          </cell>
        </row>
        <row r="503">
          <cell r="D503" t="str">
            <v>A2051</v>
          </cell>
          <cell r="E503" t="str">
            <v>Nguyễn Thị Hồng</v>
          </cell>
          <cell r="F503" t="str">
            <v>Công Nhân Qa (Iqa &amp; Oqa)</v>
          </cell>
          <cell r="G503">
            <v>44470</v>
          </cell>
          <cell r="H503">
            <v>44501</v>
          </cell>
          <cell r="I503">
            <v>0.50684931506849318</v>
          </cell>
          <cell r="J503">
            <v>0.10136986301369863</v>
          </cell>
          <cell r="K503">
            <v>0</v>
          </cell>
          <cell r="M503">
            <v>12</v>
          </cell>
          <cell r="N503">
            <v>3</v>
          </cell>
          <cell r="O503">
            <v>3</v>
          </cell>
          <cell r="P503">
            <v>6</v>
          </cell>
          <cell r="Q503">
            <v>1</v>
          </cell>
          <cell r="R503">
            <v>0</v>
          </cell>
          <cell r="AC503">
            <v>1</v>
          </cell>
          <cell r="AD503">
            <v>0</v>
          </cell>
          <cell r="AE503">
            <v>2</v>
          </cell>
          <cell r="AF503">
            <v>3</v>
          </cell>
          <cell r="AG503">
            <v>5</v>
          </cell>
          <cell r="AI503">
            <v>5</v>
          </cell>
          <cell r="AJ503" t="str">
            <v>07/2022</v>
          </cell>
          <cell r="AL503">
            <v>1</v>
          </cell>
          <cell r="AM503">
            <v>73780</v>
          </cell>
          <cell r="AO503">
            <v>44773</v>
          </cell>
        </row>
        <row r="504">
          <cell r="D504" t="str">
            <v>A2055</v>
          </cell>
          <cell r="E504" t="str">
            <v>Phạm Thị Nga</v>
          </cell>
          <cell r="F504" t="str">
            <v>Nhân Viên Tạp Vụ</v>
          </cell>
          <cell r="G504">
            <v>44480</v>
          </cell>
          <cell r="H504">
            <v>44510</v>
          </cell>
          <cell r="I504">
            <v>0.47945205479452052</v>
          </cell>
          <cell r="J504">
            <v>9.5890410958904104E-2</v>
          </cell>
          <cell r="K504">
            <v>0</v>
          </cell>
          <cell r="M504">
            <v>12</v>
          </cell>
          <cell r="N504">
            <v>2</v>
          </cell>
          <cell r="O504">
            <v>3</v>
          </cell>
          <cell r="P504">
            <v>5</v>
          </cell>
          <cell r="Q504">
            <v>3</v>
          </cell>
          <cell r="R504">
            <v>1</v>
          </cell>
          <cell r="AC504">
            <v>4</v>
          </cell>
          <cell r="AD504">
            <v>0</v>
          </cell>
          <cell r="AE504">
            <v>0</v>
          </cell>
          <cell r="AF504">
            <v>1</v>
          </cell>
          <cell r="AG504">
            <v>1</v>
          </cell>
          <cell r="AI504">
            <v>1</v>
          </cell>
          <cell r="AJ504" t="str">
            <v>07/2022</v>
          </cell>
          <cell r="AL504">
            <v>4</v>
          </cell>
          <cell r="AM504">
            <v>73780</v>
          </cell>
          <cell r="AO504">
            <v>44773</v>
          </cell>
        </row>
        <row r="505">
          <cell r="D505" t="str">
            <v>A2049</v>
          </cell>
          <cell r="E505" t="str">
            <v>Huỳnh Lệ Hoa</v>
          </cell>
          <cell r="F505" t="str">
            <v>Nhân Viên Tạp Vụ</v>
          </cell>
          <cell r="G505">
            <v>44480</v>
          </cell>
          <cell r="H505">
            <v>44510</v>
          </cell>
          <cell r="I505">
            <v>0.47945205479452052</v>
          </cell>
          <cell r="J505">
            <v>9.5890410958904104E-2</v>
          </cell>
          <cell r="K505">
            <v>0</v>
          </cell>
          <cell r="M505">
            <v>12</v>
          </cell>
          <cell r="N505">
            <v>2</v>
          </cell>
          <cell r="O505">
            <v>3</v>
          </cell>
          <cell r="P505">
            <v>5</v>
          </cell>
          <cell r="Q505">
            <v>1</v>
          </cell>
          <cell r="R505">
            <v>1</v>
          </cell>
          <cell r="AC505">
            <v>2</v>
          </cell>
          <cell r="AD505">
            <v>0</v>
          </cell>
          <cell r="AE505">
            <v>0</v>
          </cell>
          <cell r="AF505">
            <v>3</v>
          </cell>
          <cell r="AG505">
            <v>3</v>
          </cell>
          <cell r="AI505">
            <v>3</v>
          </cell>
          <cell r="AJ505" t="str">
            <v>07/2022</v>
          </cell>
          <cell r="AL505">
            <v>2</v>
          </cell>
          <cell r="AM505">
            <v>73780</v>
          </cell>
          <cell r="AO505">
            <v>44773</v>
          </cell>
        </row>
        <row r="506">
          <cell r="D506" t="str">
            <v>A1993</v>
          </cell>
          <cell r="E506" t="str">
            <v>Phạm Phúc Hậu</v>
          </cell>
          <cell r="F506" t="str">
            <v>Kỹ Sư Pc &amp; Is Engineer</v>
          </cell>
          <cell r="G506">
            <v>44501</v>
          </cell>
          <cell r="H506">
            <v>44501</v>
          </cell>
          <cell r="I506">
            <v>0.42191780821917807</v>
          </cell>
          <cell r="J506">
            <v>8.438356164383562E-2</v>
          </cell>
          <cell r="K506">
            <v>0</v>
          </cell>
          <cell r="M506">
            <v>12</v>
          </cell>
          <cell r="N506">
            <v>1</v>
          </cell>
          <cell r="O506">
            <v>3</v>
          </cell>
          <cell r="P506">
            <v>4</v>
          </cell>
          <cell r="Q506">
            <v>1</v>
          </cell>
          <cell r="R506">
            <v>2</v>
          </cell>
          <cell r="AC506">
            <v>3</v>
          </cell>
          <cell r="AD506">
            <v>0</v>
          </cell>
          <cell r="AE506">
            <v>0</v>
          </cell>
          <cell r="AF506">
            <v>1</v>
          </cell>
          <cell r="AG506">
            <v>1</v>
          </cell>
          <cell r="AI506">
            <v>1</v>
          </cell>
          <cell r="AJ506" t="str">
            <v>07/2022</v>
          </cell>
          <cell r="AL506">
            <v>3</v>
          </cell>
          <cell r="AM506">
            <v>73780</v>
          </cell>
          <cell r="AO506">
            <v>44773</v>
          </cell>
        </row>
        <row r="507">
          <cell r="D507" t="str">
            <v>A2058</v>
          </cell>
          <cell r="E507" t="str">
            <v>Nguyễn Thái Công</v>
          </cell>
          <cell r="F507" t="str">
            <v>Kỹ Sư Pc &amp; Is Engineer</v>
          </cell>
          <cell r="G507">
            <v>44501</v>
          </cell>
          <cell r="H507">
            <v>44562</v>
          </cell>
          <cell r="I507">
            <v>0.42191780821917807</v>
          </cell>
          <cell r="J507">
            <v>8.438356164383562E-2</v>
          </cell>
          <cell r="K507">
            <v>0</v>
          </cell>
          <cell r="M507">
            <v>12</v>
          </cell>
          <cell r="N507">
            <v>2</v>
          </cell>
          <cell r="O507">
            <v>3</v>
          </cell>
          <cell r="P507">
            <v>5</v>
          </cell>
          <cell r="Q507">
            <v>1</v>
          </cell>
          <cell r="R507">
            <v>3</v>
          </cell>
          <cell r="AC507">
            <v>4</v>
          </cell>
          <cell r="AD507">
            <v>0</v>
          </cell>
          <cell r="AE507">
            <v>0</v>
          </cell>
          <cell r="AF507">
            <v>1</v>
          </cell>
          <cell r="AG507">
            <v>1</v>
          </cell>
          <cell r="AI507">
            <v>1</v>
          </cell>
          <cell r="AJ507" t="str">
            <v>07/2022</v>
          </cell>
          <cell r="AL507">
            <v>4</v>
          </cell>
          <cell r="AM507">
            <v>73780</v>
          </cell>
          <cell r="AO507">
            <v>44773</v>
          </cell>
        </row>
        <row r="508">
          <cell r="D508" t="str">
            <v>A2059</v>
          </cell>
          <cell r="E508" t="str">
            <v>Trịnh Thị Kim Thúy</v>
          </cell>
          <cell r="F508" t="str">
            <v>Nhân Viên Kế Hoạch Kho</v>
          </cell>
          <cell r="G508">
            <v>44501</v>
          </cell>
          <cell r="H508">
            <v>44562</v>
          </cell>
          <cell r="I508">
            <v>0.42191780821917807</v>
          </cell>
          <cell r="J508">
            <v>8.438356164383562E-2</v>
          </cell>
          <cell r="K508">
            <v>0</v>
          </cell>
          <cell r="M508">
            <v>12</v>
          </cell>
          <cell r="N508">
            <v>2</v>
          </cell>
          <cell r="O508">
            <v>2</v>
          </cell>
          <cell r="P508">
            <v>4</v>
          </cell>
          <cell r="Q508">
            <v>2.5</v>
          </cell>
          <cell r="R508">
            <v>1.5</v>
          </cell>
          <cell r="AC508">
            <v>4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I508">
            <v>0</v>
          </cell>
          <cell r="AJ508" t="str">
            <v>07/2022</v>
          </cell>
          <cell r="AL508">
            <v>4</v>
          </cell>
          <cell r="AM508">
            <v>44620</v>
          </cell>
          <cell r="AO508">
            <v>44773</v>
          </cell>
        </row>
        <row r="509">
          <cell r="D509" t="str">
            <v>A2062</v>
          </cell>
          <cell r="E509" t="str">
            <v>Phạm Hoàng Minh</v>
          </cell>
          <cell r="F509" t="str">
            <v>Nhân Viên Vận Hành Máy Cnc</v>
          </cell>
          <cell r="G509">
            <v>44501</v>
          </cell>
          <cell r="H509">
            <v>44531</v>
          </cell>
          <cell r="I509">
            <v>0.42191780821917807</v>
          </cell>
          <cell r="J509">
            <v>8.438356164383562E-2</v>
          </cell>
          <cell r="K509">
            <v>0</v>
          </cell>
          <cell r="M509">
            <v>12</v>
          </cell>
          <cell r="N509">
            <v>2</v>
          </cell>
          <cell r="O509">
            <v>3</v>
          </cell>
          <cell r="P509">
            <v>5</v>
          </cell>
          <cell r="Q509">
            <v>1</v>
          </cell>
          <cell r="R509">
            <v>1</v>
          </cell>
          <cell r="AC509">
            <v>2</v>
          </cell>
          <cell r="AD509">
            <v>0</v>
          </cell>
          <cell r="AE509">
            <v>0</v>
          </cell>
          <cell r="AF509">
            <v>3</v>
          </cell>
          <cell r="AG509">
            <v>3</v>
          </cell>
          <cell r="AI509">
            <v>3</v>
          </cell>
          <cell r="AJ509" t="str">
            <v>07/2022</v>
          </cell>
          <cell r="AL509">
            <v>2</v>
          </cell>
          <cell r="AM509">
            <v>73780</v>
          </cell>
          <cell r="AO509">
            <v>44773</v>
          </cell>
        </row>
        <row r="510">
          <cell r="D510" t="str">
            <v>A2063</v>
          </cell>
          <cell r="E510" t="str">
            <v>Nguyễn Hồng Phương Uyên</v>
          </cell>
          <cell r="F510" t="str">
            <v>Công Nhân Qa Sơn In</v>
          </cell>
          <cell r="G510">
            <v>44501</v>
          </cell>
          <cell r="H510">
            <v>44531</v>
          </cell>
          <cell r="I510">
            <v>0.42191780821917807</v>
          </cell>
          <cell r="J510">
            <v>8.438356164383562E-2</v>
          </cell>
          <cell r="K510">
            <v>0</v>
          </cell>
          <cell r="M510">
            <v>12</v>
          </cell>
          <cell r="N510">
            <v>1</v>
          </cell>
          <cell r="O510">
            <v>2</v>
          </cell>
          <cell r="P510">
            <v>3</v>
          </cell>
          <cell r="Q510">
            <v>0</v>
          </cell>
          <cell r="R510">
            <v>2</v>
          </cell>
          <cell r="AC510">
            <v>2</v>
          </cell>
          <cell r="AD510">
            <v>0</v>
          </cell>
          <cell r="AE510">
            <v>0</v>
          </cell>
          <cell r="AF510">
            <v>1</v>
          </cell>
          <cell r="AG510">
            <v>1</v>
          </cell>
          <cell r="AI510">
            <v>1</v>
          </cell>
          <cell r="AJ510" t="str">
            <v>07/2022</v>
          </cell>
          <cell r="AL510">
            <v>2</v>
          </cell>
          <cell r="AM510">
            <v>44631</v>
          </cell>
          <cell r="AO510">
            <v>44773</v>
          </cell>
        </row>
        <row r="511">
          <cell r="D511" t="str">
            <v>A2064</v>
          </cell>
          <cell r="E511" t="str">
            <v>Nguyễn Thị Kim Ngân</v>
          </cell>
          <cell r="F511" t="str">
            <v>Công Nhân Qa Sơn In</v>
          </cell>
          <cell r="G511">
            <v>44501</v>
          </cell>
          <cell r="H511">
            <v>44531</v>
          </cell>
          <cell r="I511">
            <v>0.42191780821917807</v>
          </cell>
          <cell r="J511">
            <v>8.438356164383562E-2</v>
          </cell>
          <cell r="K511">
            <v>0</v>
          </cell>
          <cell r="M511">
            <v>12</v>
          </cell>
          <cell r="N511">
            <v>2</v>
          </cell>
          <cell r="O511">
            <v>3</v>
          </cell>
          <cell r="P511">
            <v>5</v>
          </cell>
          <cell r="Q511">
            <v>1</v>
          </cell>
          <cell r="R511">
            <v>1</v>
          </cell>
          <cell r="AC511">
            <v>2</v>
          </cell>
          <cell r="AD511">
            <v>0</v>
          </cell>
          <cell r="AE511">
            <v>0</v>
          </cell>
          <cell r="AF511">
            <v>3</v>
          </cell>
          <cell r="AG511">
            <v>3</v>
          </cell>
          <cell r="AI511">
            <v>3</v>
          </cell>
          <cell r="AJ511" t="str">
            <v>07/2022</v>
          </cell>
          <cell r="AL511">
            <v>2</v>
          </cell>
          <cell r="AM511">
            <v>73780</v>
          </cell>
          <cell r="AO511">
            <v>44773</v>
          </cell>
        </row>
        <row r="512">
          <cell r="D512" t="str">
            <v>A2065</v>
          </cell>
          <cell r="E512" t="str">
            <v>Triệu Quang Ngọc</v>
          </cell>
          <cell r="F512" t="str">
            <v>Nhân Viên It</v>
          </cell>
          <cell r="G512">
            <v>44503</v>
          </cell>
          <cell r="H512">
            <v>44564</v>
          </cell>
          <cell r="I512">
            <v>0.41643835616438357</v>
          </cell>
          <cell r="J512">
            <v>8.3287671232876712E-2</v>
          </cell>
          <cell r="K512">
            <v>0</v>
          </cell>
          <cell r="M512">
            <v>12</v>
          </cell>
          <cell r="N512">
            <v>2</v>
          </cell>
          <cell r="O512">
            <v>3</v>
          </cell>
          <cell r="P512">
            <v>5</v>
          </cell>
          <cell r="Q512">
            <v>0</v>
          </cell>
          <cell r="R512">
            <v>1</v>
          </cell>
          <cell r="AC512">
            <v>1</v>
          </cell>
          <cell r="AD512">
            <v>0</v>
          </cell>
          <cell r="AE512">
            <v>1</v>
          </cell>
          <cell r="AF512">
            <v>3</v>
          </cell>
          <cell r="AG512">
            <v>4</v>
          </cell>
          <cell r="AI512">
            <v>4</v>
          </cell>
          <cell r="AJ512" t="str">
            <v>07/2022</v>
          </cell>
          <cell r="AL512">
            <v>1</v>
          </cell>
          <cell r="AM512">
            <v>73780</v>
          </cell>
          <cell r="AO512">
            <v>44773</v>
          </cell>
        </row>
        <row r="513">
          <cell r="D513" t="str">
            <v>A2067</v>
          </cell>
          <cell r="E513" t="str">
            <v>Nguyễn Thị Huệ</v>
          </cell>
          <cell r="F513" t="str">
            <v>Công Nhân Qc Xưởng 2</v>
          </cell>
          <cell r="G513">
            <v>44503</v>
          </cell>
          <cell r="H513">
            <v>44533</v>
          </cell>
          <cell r="I513">
            <v>0.41643835616438357</v>
          </cell>
          <cell r="J513">
            <v>8.3287671232876712E-2</v>
          </cell>
          <cell r="K513">
            <v>0</v>
          </cell>
          <cell r="M513">
            <v>12</v>
          </cell>
          <cell r="N513">
            <v>2</v>
          </cell>
          <cell r="O513">
            <v>3</v>
          </cell>
          <cell r="P513">
            <v>5</v>
          </cell>
          <cell r="Q513">
            <v>0</v>
          </cell>
          <cell r="R513">
            <v>1</v>
          </cell>
          <cell r="AC513">
            <v>1</v>
          </cell>
          <cell r="AD513">
            <v>0</v>
          </cell>
          <cell r="AE513">
            <v>1</v>
          </cell>
          <cell r="AF513">
            <v>3</v>
          </cell>
          <cell r="AG513">
            <v>4</v>
          </cell>
          <cell r="AI513">
            <v>4</v>
          </cell>
          <cell r="AJ513" t="str">
            <v>07/2022</v>
          </cell>
          <cell r="AL513">
            <v>1</v>
          </cell>
          <cell r="AM513">
            <v>73780</v>
          </cell>
          <cell r="AO513">
            <v>44773</v>
          </cell>
        </row>
        <row r="514">
          <cell r="D514" t="str">
            <v>A2068</v>
          </cell>
          <cell r="E514" t="str">
            <v>Lê Thị Phương Châu</v>
          </cell>
          <cell r="F514" t="str">
            <v>Công Nhân Qc Xưởng 2</v>
          </cell>
          <cell r="G514">
            <v>44503</v>
          </cell>
          <cell r="H514">
            <v>44533</v>
          </cell>
          <cell r="I514">
            <v>0.41643835616438357</v>
          </cell>
          <cell r="J514">
            <v>8.3287671232876712E-2</v>
          </cell>
          <cell r="K514">
            <v>0</v>
          </cell>
          <cell r="M514">
            <v>12</v>
          </cell>
          <cell r="N514">
            <v>1</v>
          </cell>
          <cell r="O514">
            <v>3</v>
          </cell>
          <cell r="P514">
            <v>4</v>
          </cell>
          <cell r="Q514">
            <v>2</v>
          </cell>
          <cell r="R514">
            <v>1</v>
          </cell>
          <cell r="AC514">
            <v>3</v>
          </cell>
          <cell r="AD514">
            <v>0</v>
          </cell>
          <cell r="AE514">
            <v>0</v>
          </cell>
          <cell r="AF514">
            <v>1</v>
          </cell>
          <cell r="AG514">
            <v>1</v>
          </cell>
          <cell r="AI514">
            <v>1</v>
          </cell>
          <cell r="AJ514" t="str">
            <v>07/2022</v>
          </cell>
          <cell r="AL514">
            <v>3</v>
          </cell>
          <cell r="AM514">
            <v>73780</v>
          </cell>
          <cell r="AO514">
            <v>44773</v>
          </cell>
        </row>
        <row r="515">
          <cell r="D515" t="str">
            <v>A2070</v>
          </cell>
          <cell r="E515" t="str">
            <v>Phạm Minh Tính</v>
          </cell>
          <cell r="F515" t="str">
            <v>Công Nhân Qc Xưởng 2</v>
          </cell>
          <cell r="G515">
            <v>44503</v>
          </cell>
          <cell r="H515">
            <v>44533</v>
          </cell>
          <cell r="I515">
            <v>0.41643835616438357</v>
          </cell>
          <cell r="J515">
            <v>8.3287671232876712E-2</v>
          </cell>
          <cell r="K515">
            <v>0</v>
          </cell>
          <cell r="M515">
            <v>12</v>
          </cell>
          <cell r="N515">
            <v>2</v>
          </cell>
          <cell r="O515">
            <v>2</v>
          </cell>
          <cell r="P515">
            <v>4</v>
          </cell>
          <cell r="Q515">
            <v>3</v>
          </cell>
          <cell r="R515">
            <v>1</v>
          </cell>
          <cell r="AC515">
            <v>4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I515">
            <v>0</v>
          </cell>
          <cell r="AJ515" t="str">
            <v>07/2022</v>
          </cell>
          <cell r="AL515">
            <v>4</v>
          </cell>
          <cell r="AM515">
            <v>44631</v>
          </cell>
          <cell r="AO515">
            <v>44773</v>
          </cell>
        </row>
        <row r="516">
          <cell r="D516" t="str">
            <v>A2071</v>
          </cell>
          <cell r="E516" t="str">
            <v>Nguyễn Chí Tâm</v>
          </cell>
          <cell r="F516" t="str">
            <v>Nhân Viên It</v>
          </cell>
          <cell r="G516">
            <v>44504</v>
          </cell>
          <cell r="H516">
            <v>44565</v>
          </cell>
          <cell r="I516">
            <v>0.41369863013698632</v>
          </cell>
          <cell r="J516">
            <v>8.2739726027397265E-2</v>
          </cell>
          <cell r="K516">
            <v>0</v>
          </cell>
          <cell r="M516">
            <v>12</v>
          </cell>
          <cell r="N516">
            <v>2</v>
          </cell>
          <cell r="O516">
            <v>3</v>
          </cell>
          <cell r="P516">
            <v>5</v>
          </cell>
          <cell r="Q516">
            <v>0</v>
          </cell>
          <cell r="R516">
            <v>1</v>
          </cell>
          <cell r="AC516">
            <v>1</v>
          </cell>
          <cell r="AD516">
            <v>0</v>
          </cell>
          <cell r="AE516">
            <v>1</v>
          </cell>
          <cell r="AF516">
            <v>3</v>
          </cell>
          <cell r="AG516">
            <v>4</v>
          </cell>
          <cell r="AI516">
            <v>4</v>
          </cell>
          <cell r="AJ516" t="str">
            <v>07/2022</v>
          </cell>
          <cell r="AL516">
            <v>1</v>
          </cell>
          <cell r="AM516">
            <v>73780</v>
          </cell>
          <cell r="AO516">
            <v>44773</v>
          </cell>
        </row>
        <row r="517">
          <cell r="D517" t="str">
            <v>A2077</v>
          </cell>
          <cell r="E517" t="str">
            <v>Lê Minh Quý</v>
          </cell>
          <cell r="F517" t="str">
            <v>Công Nhân Gá – Lên Khung</v>
          </cell>
          <cell r="G517">
            <v>44508</v>
          </cell>
          <cell r="H517">
            <v>44538</v>
          </cell>
          <cell r="I517">
            <v>0.40273972602739727</v>
          </cell>
          <cell r="J517">
            <v>8.0547945205479449E-2</v>
          </cell>
          <cell r="K517">
            <v>0</v>
          </cell>
          <cell r="M517">
            <v>12</v>
          </cell>
          <cell r="N517">
            <v>1</v>
          </cell>
          <cell r="O517">
            <v>3</v>
          </cell>
          <cell r="P517">
            <v>4</v>
          </cell>
          <cell r="Q517">
            <v>0</v>
          </cell>
          <cell r="R517">
            <v>2</v>
          </cell>
          <cell r="AC517">
            <v>2</v>
          </cell>
          <cell r="AD517">
            <v>0</v>
          </cell>
          <cell r="AE517">
            <v>0</v>
          </cell>
          <cell r="AF517">
            <v>2</v>
          </cell>
          <cell r="AG517">
            <v>2</v>
          </cell>
          <cell r="AI517">
            <v>2</v>
          </cell>
          <cell r="AJ517" t="str">
            <v>07/2022</v>
          </cell>
          <cell r="AL517">
            <v>2</v>
          </cell>
          <cell r="AM517">
            <v>73780</v>
          </cell>
          <cell r="AO517">
            <v>44773</v>
          </cell>
        </row>
        <row r="518">
          <cell r="D518" t="str">
            <v>A2074</v>
          </cell>
          <cell r="E518" t="str">
            <v>Nguyễn Phạm Hồng Thoại</v>
          </cell>
          <cell r="F518" t="str">
            <v>Công Nhân Gắn Phôi</v>
          </cell>
          <cell r="G518">
            <v>44510</v>
          </cell>
          <cell r="H518">
            <v>44540</v>
          </cell>
          <cell r="I518">
            <v>0.39726027397260272</v>
          </cell>
          <cell r="J518">
            <v>7.9452054794520541E-2</v>
          </cell>
          <cell r="K518">
            <v>0</v>
          </cell>
          <cell r="M518">
            <v>12</v>
          </cell>
          <cell r="N518">
            <v>0</v>
          </cell>
          <cell r="O518">
            <v>3</v>
          </cell>
          <cell r="P518">
            <v>3</v>
          </cell>
          <cell r="Q518">
            <v>1</v>
          </cell>
          <cell r="R518">
            <v>1</v>
          </cell>
          <cell r="AC518">
            <v>2</v>
          </cell>
          <cell r="AD518">
            <v>0</v>
          </cell>
          <cell r="AE518">
            <v>0</v>
          </cell>
          <cell r="AF518">
            <v>1</v>
          </cell>
          <cell r="AG518">
            <v>1</v>
          </cell>
          <cell r="AI518">
            <v>1</v>
          </cell>
          <cell r="AJ518" t="str">
            <v>07/2022</v>
          </cell>
          <cell r="AL518">
            <v>2</v>
          </cell>
          <cell r="AM518">
            <v>73780</v>
          </cell>
          <cell r="AO518">
            <v>44773</v>
          </cell>
        </row>
        <row r="519">
          <cell r="D519" t="str">
            <v>A2080</v>
          </cell>
          <cell r="E519" t="str">
            <v>Nguyễn Kim Anh</v>
          </cell>
          <cell r="F519" t="str">
            <v>Công Nhân Qc Xưởng 2</v>
          </cell>
          <cell r="G519">
            <v>44515</v>
          </cell>
          <cell r="H519">
            <v>44515</v>
          </cell>
          <cell r="I519">
            <v>0.38356164383561642</v>
          </cell>
          <cell r="J519">
            <v>7.6712328767123278E-2</v>
          </cell>
          <cell r="K519">
            <v>0</v>
          </cell>
          <cell r="M519">
            <v>12</v>
          </cell>
          <cell r="N519">
            <v>1</v>
          </cell>
          <cell r="O519">
            <v>3</v>
          </cell>
          <cell r="P519">
            <v>4</v>
          </cell>
          <cell r="Q519">
            <v>1</v>
          </cell>
          <cell r="R519">
            <v>1</v>
          </cell>
          <cell r="AC519">
            <v>2</v>
          </cell>
          <cell r="AD519">
            <v>0</v>
          </cell>
          <cell r="AE519">
            <v>0</v>
          </cell>
          <cell r="AF519">
            <v>2</v>
          </cell>
          <cell r="AG519">
            <v>2</v>
          </cell>
          <cell r="AI519">
            <v>2</v>
          </cell>
          <cell r="AJ519" t="str">
            <v>07/2022</v>
          </cell>
          <cell r="AL519">
            <v>2</v>
          </cell>
          <cell r="AM519">
            <v>73780</v>
          </cell>
          <cell r="AO519">
            <v>44773</v>
          </cell>
        </row>
        <row r="520">
          <cell r="D520" t="str">
            <v>A2084</v>
          </cell>
          <cell r="E520" t="str">
            <v>Ngô Đình Tuấn Lạc</v>
          </cell>
          <cell r="F520" t="str">
            <v>Nhân Viên R&amp;D</v>
          </cell>
          <cell r="G520">
            <v>44517</v>
          </cell>
          <cell r="H520">
            <v>44578</v>
          </cell>
          <cell r="I520">
            <v>0.37808219178082192</v>
          </cell>
          <cell r="J520">
            <v>7.5616438356164384E-2</v>
          </cell>
          <cell r="K520">
            <v>0</v>
          </cell>
          <cell r="M520">
            <v>12</v>
          </cell>
          <cell r="N520">
            <v>1</v>
          </cell>
          <cell r="O520">
            <v>3</v>
          </cell>
          <cell r="P520">
            <v>4</v>
          </cell>
          <cell r="Q520">
            <v>2</v>
          </cell>
          <cell r="R520">
            <v>1</v>
          </cell>
          <cell r="AC520">
            <v>3</v>
          </cell>
          <cell r="AD520">
            <v>0</v>
          </cell>
          <cell r="AE520">
            <v>0</v>
          </cell>
          <cell r="AF520">
            <v>1</v>
          </cell>
          <cell r="AG520">
            <v>1</v>
          </cell>
          <cell r="AI520">
            <v>1</v>
          </cell>
          <cell r="AJ520" t="str">
            <v>07/2022</v>
          </cell>
          <cell r="AL520">
            <v>3</v>
          </cell>
          <cell r="AM520">
            <v>73780</v>
          </cell>
          <cell r="AO520">
            <v>44773</v>
          </cell>
        </row>
        <row r="521">
          <cell r="D521" t="str">
            <v>A2085</v>
          </cell>
          <cell r="E521" t="str">
            <v>Phạm Văn Huyện</v>
          </cell>
          <cell r="F521" t="str">
            <v>Nhân Viên Vận Hành Máy Cnc</v>
          </cell>
          <cell r="G521">
            <v>44517</v>
          </cell>
          <cell r="H521">
            <v>44547</v>
          </cell>
          <cell r="I521">
            <v>0.37808219178082192</v>
          </cell>
          <cell r="J521">
            <v>7.5616438356164384E-2</v>
          </cell>
          <cell r="K521">
            <v>0</v>
          </cell>
          <cell r="M521">
            <v>12</v>
          </cell>
          <cell r="N521">
            <v>0</v>
          </cell>
          <cell r="O521">
            <v>3</v>
          </cell>
          <cell r="P521">
            <v>3</v>
          </cell>
          <cell r="Q521">
            <v>1</v>
          </cell>
          <cell r="R521">
            <v>1</v>
          </cell>
          <cell r="AC521">
            <v>2</v>
          </cell>
          <cell r="AD521">
            <v>0</v>
          </cell>
          <cell r="AE521">
            <v>0</v>
          </cell>
          <cell r="AF521">
            <v>1</v>
          </cell>
          <cell r="AG521">
            <v>1</v>
          </cell>
          <cell r="AI521">
            <v>1</v>
          </cell>
          <cell r="AJ521" t="str">
            <v>07/2022</v>
          </cell>
          <cell r="AL521">
            <v>2</v>
          </cell>
          <cell r="AM521">
            <v>73780</v>
          </cell>
          <cell r="AO521">
            <v>44773</v>
          </cell>
        </row>
        <row r="522">
          <cell r="D522" t="str">
            <v>A2086</v>
          </cell>
          <cell r="E522" t="str">
            <v>Phan Thị Thúy Trúc</v>
          </cell>
          <cell r="F522" t="str">
            <v>Công Nhân Pqc Ép Nhựa</v>
          </cell>
          <cell r="G522">
            <v>44517</v>
          </cell>
          <cell r="H522">
            <v>44547</v>
          </cell>
          <cell r="I522">
            <v>0.37808219178082192</v>
          </cell>
          <cell r="J522">
            <v>7.5616438356164384E-2</v>
          </cell>
          <cell r="K522">
            <v>0</v>
          </cell>
          <cell r="M522">
            <v>12</v>
          </cell>
          <cell r="N522">
            <v>1</v>
          </cell>
          <cell r="O522">
            <v>3</v>
          </cell>
          <cell r="P522">
            <v>4</v>
          </cell>
          <cell r="Q522">
            <v>1</v>
          </cell>
          <cell r="R522">
            <v>2</v>
          </cell>
          <cell r="AC522">
            <v>3</v>
          </cell>
          <cell r="AD522">
            <v>0</v>
          </cell>
          <cell r="AE522">
            <v>0</v>
          </cell>
          <cell r="AF522">
            <v>1</v>
          </cell>
          <cell r="AG522">
            <v>1</v>
          </cell>
          <cell r="AI522">
            <v>1</v>
          </cell>
          <cell r="AJ522" t="str">
            <v>07/2022</v>
          </cell>
          <cell r="AL522">
            <v>3</v>
          </cell>
          <cell r="AM522">
            <v>73780</v>
          </cell>
          <cell r="AO522">
            <v>44773</v>
          </cell>
        </row>
        <row r="523">
          <cell r="D523" t="str">
            <v>A2087</v>
          </cell>
          <cell r="E523" t="str">
            <v>Nguyễn Thị Hồng Sương</v>
          </cell>
          <cell r="F523" t="str">
            <v>Công Nhân Pqc Ép Nhựa</v>
          </cell>
          <cell r="G523">
            <v>44517</v>
          </cell>
          <cell r="H523">
            <v>44547</v>
          </cell>
          <cell r="I523">
            <v>0.37808219178082192</v>
          </cell>
          <cell r="J523">
            <v>7.5616438356164384E-2</v>
          </cell>
          <cell r="K523">
            <v>0</v>
          </cell>
          <cell r="M523">
            <v>12</v>
          </cell>
          <cell r="N523">
            <v>0</v>
          </cell>
          <cell r="O523">
            <v>2</v>
          </cell>
          <cell r="P523">
            <v>2</v>
          </cell>
          <cell r="Q523">
            <v>1</v>
          </cell>
          <cell r="R523">
            <v>1</v>
          </cell>
          <cell r="AC523">
            <v>2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I523">
            <v>0</v>
          </cell>
          <cell r="AJ523" t="str">
            <v>07/2022</v>
          </cell>
          <cell r="AL523">
            <v>2</v>
          </cell>
          <cell r="AM523">
            <v>44613</v>
          </cell>
          <cell r="AO523">
            <v>44773</v>
          </cell>
        </row>
        <row r="524">
          <cell r="D524" t="str">
            <v>A2088</v>
          </cell>
          <cell r="E524" t="str">
            <v>Nguyễn Thị Kim Hường</v>
          </cell>
          <cell r="F524" t="str">
            <v>Công Nhân Qc Xưởng 2</v>
          </cell>
          <cell r="G524">
            <v>44519</v>
          </cell>
          <cell r="H524">
            <v>44549</v>
          </cell>
          <cell r="I524">
            <v>0.37260273972602742</v>
          </cell>
          <cell r="J524">
            <v>7.452054794520549E-2</v>
          </cell>
          <cell r="K524">
            <v>0</v>
          </cell>
          <cell r="M524">
            <v>12</v>
          </cell>
          <cell r="N524">
            <v>1</v>
          </cell>
          <cell r="O524">
            <v>3</v>
          </cell>
          <cell r="P524">
            <v>4</v>
          </cell>
          <cell r="Q524">
            <v>0</v>
          </cell>
          <cell r="R524">
            <v>3</v>
          </cell>
          <cell r="AC524">
            <v>3</v>
          </cell>
          <cell r="AD524">
            <v>0</v>
          </cell>
          <cell r="AE524">
            <v>0</v>
          </cell>
          <cell r="AF524">
            <v>1</v>
          </cell>
          <cell r="AG524">
            <v>1</v>
          </cell>
          <cell r="AI524">
            <v>1</v>
          </cell>
          <cell r="AJ524" t="str">
            <v>07/2022</v>
          </cell>
          <cell r="AL524">
            <v>3</v>
          </cell>
          <cell r="AM524">
            <v>73780</v>
          </cell>
          <cell r="AO524">
            <v>44773</v>
          </cell>
        </row>
        <row r="525">
          <cell r="D525" t="str">
            <v>A2090</v>
          </cell>
          <cell r="E525" t="str">
            <v>Hà Công Minh Tùng</v>
          </cell>
          <cell r="F525" t="str">
            <v>Công Nhân Gá – Lên Khung</v>
          </cell>
          <cell r="G525">
            <v>44522</v>
          </cell>
          <cell r="H525">
            <v>44552</v>
          </cell>
          <cell r="I525">
            <v>0.36438356164383562</v>
          </cell>
          <cell r="J525">
            <v>7.2876712328767121E-2</v>
          </cell>
          <cell r="K525">
            <v>0</v>
          </cell>
          <cell r="M525">
            <v>12</v>
          </cell>
          <cell r="N525">
            <v>1</v>
          </cell>
          <cell r="O525">
            <v>3</v>
          </cell>
          <cell r="P525">
            <v>4</v>
          </cell>
          <cell r="Q525">
            <v>1</v>
          </cell>
          <cell r="R525">
            <v>1</v>
          </cell>
          <cell r="AC525">
            <v>2</v>
          </cell>
          <cell r="AD525">
            <v>0</v>
          </cell>
          <cell r="AE525">
            <v>0</v>
          </cell>
          <cell r="AF525">
            <v>2</v>
          </cell>
          <cell r="AG525">
            <v>2</v>
          </cell>
          <cell r="AI525">
            <v>2</v>
          </cell>
          <cell r="AJ525" t="str">
            <v>07/2022</v>
          </cell>
          <cell r="AL525">
            <v>2</v>
          </cell>
          <cell r="AM525">
            <v>73780</v>
          </cell>
          <cell r="AO525">
            <v>44773</v>
          </cell>
        </row>
        <row r="526">
          <cell r="D526" t="str">
            <v>A2091</v>
          </cell>
          <cell r="E526" t="str">
            <v>Hoàng Thị Bích Huệ</v>
          </cell>
          <cell r="F526" t="str">
            <v>Công Nhân Lắp Ráp Đánh Bóng Khuôn</v>
          </cell>
          <cell r="G526">
            <v>44522</v>
          </cell>
          <cell r="H526">
            <v>44552</v>
          </cell>
          <cell r="I526">
            <v>0.36438356164383562</v>
          </cell>
          <cell r="J526">
            <v>7.2876712328767121E-2</v>
          </cell>
          <cell r="K526">
            <v>0</v>
          </cell>
          <cell r="M526">
            <v>12</v>
          </cell>
          <cell r="N526">
            <v>1</v>
          </cell>
          <cell r="O526">
            <v>3</v>
          </cell>
          <cell r="P526">
            <v>4</v>
          </cell>
          <cell r="Q526">
            <v>2</v>
          </cell>
          <cell r="R526">
            <v>1</v>
          </cell>
          <cell r="AC526">
            <v>3</v>
          </cell>
          <cell r="AD526">
            <v>0</v>
          </cell>
          <cell r="AE526">
            <v>0</v>
          </cell>
          <cell r="AF526">
            <v>1</v>
          </cell>
          <cell r="AG526">
            <v>1</v>
          </cell>
          <cell r="AI526">
            <v>1</v>
          </cell>
          <cell r="AJ526" t="str">
            <v>07/2022</v>
          </cell>
          <cell r="AL526">
            <v>3</v>
          </cell>
          <cell r="AM526">
            <v>73780</v>
          </cell>
          <cell r="AO526">
            <v>44773</v>
          </cell>
        </row>
        <row r="527">
          <cell r="D527" t="str">
            <v>A2094</v>
          </cell>
          <cell r="E527" t="str">
            <v>Đoàn Minh Quốc Việt</v>
          </cell>
          <cell r="F527" t="str">
            <v>Công Nhân Gắn Phôi</v>
          </cell>
          <cell r="G527">
            <v>44524</v>
          </cell>
          <cell r="H527">
            <v>44554</v>
          </cell>
          <cell r="I527">
            <v>0.35890410958904112</v>
          </cell>
          <cell r="J527">
            <v>7.1780821917808227E-2</v>
          </cell>
          <cell r="K527">
            <v>0</v>
          </cell>
          <cell r="M527">
            <v>12</v>
          </cell>
          <cell r="N527">
            <v>0</v>
          </cell>
          <cell r="O527">
            <v>3</v>
          </cell>
          <cell r="P527">
            <v>3</v>
          </cell>
          <cell r="Q527">
            <v>1</v>
          </cell>
          <cell r="R527">
            <v>1</v>
          </cell>
          <cell r="AC527">
            <v>2</v>
          </cell>
          <cell r="AD527">
            <v>0</v>
          </cell>
          <cell r="AE527">
            <v>0</v>
          </cell>
          <cell r="AF527">
            <v>1</v>
          </cell>
          <cell r="AG527">
            <v>1</v>
          </cell>
          <cell r="AI527">
            <v>1</v>
          </cell>
          <cell r="AJ527" t="str">
            <v>07/2022</v>
          </cell>
          <cell r="AL527">
            <v>2</v>
          </cell>
          <cell r="AM527">
            <v>73780</v>
          </cell>
          <cell r="AO527">
            <v>44773</v>
          </cell>
        </row>
        <row r="528">
          <cell r="D528" t="str">
            <v>A2095</v>
          </cell>
          <cell r="E528" t="str">
            <v>Trần Lý Quản</v>
          </cell>
          <cell r="F528" t="str">
            <v>Công Nhân Gắn Phôi</v>
          </cell>
          <cell r="G528">
            <v>44524</v>
          </cell>
          <cell r="H528">
            <v>44554</v>
          </cell>
          <cell r="I528">
            <v>0.35890410958904112</v>
          </cell>
          <cell r="J528">
            <v>7.1780821917808227E-2</v>
          </cell>
          <cell r="K528">
            <v>0</v>
          </cell>
          <cell r="M528">
            <v>12</v>
          </cell>
          <cell r="N528">
            <v>1</v>
          </cell>
          <cell r="O528">
            <v>3</v>
          </cell>
          <cell r="P528">
            <v>4</v>
          </cell>
          <cell r="Q528">
            <v>2</v>
          </cell>
          <cell r="R528">
            <v>1</v>
          </cell>
          <cell r="AC528">
            <v>3</v>
          </cell>
          <cell r="AD528">
            <v>0</v>
          </cell>
          <cell r="AE528">
            <v>0</v>
          </cell>
          <cell r="AF528">
            <v>1</v>
          </cell>
          <cell r="AG528">
            <v>1</v>
          </cell>
          <cell r="AI528">
            <v>1</v>
          </cell>
          <cell r="AJ528" t="str">
            <v>07/2022</v>
          </cell>
          <cell r="AL528">
            <v>3</v>
          </cell>
          <cell r="AM528">
            <v>73780</v>
          </cell>
          <cell r="AO528">
            <v>44773</v>
          </cell>
        </row>
        <row r="529">
          <cell r="D529" t="str">
            <v>A2096</v>
          </cell>
          <cell r="E529" t="str">
            <v>Nguyễn Cẩm Tú</v>
          </cell>
          <cell r="F529" t="str">
            <v>Công Nhân Ép Nhựa</v>
          </cell>
          <cell r="G529">
            <v>44524</v>
          </cell>
          <cell r="H529">
            <v>44554</v>
          </cell>
          <cell r="I529">
            <v>0.35890410958904112</v>
          </cell>
          <cell r="J529">
            <v>7.1780821917808227E-2</v>
          </cell>
          <cell r="K529">
            <v>0</v>
          </cell>
          <cell r="M529">
            <v>12</v>
          </cell>
          <cell r="N529">
            <v>1</v>
          </cell>
          <cell r="O529">
            <v>3</v>
          </cell>
          <cell r="P529">
            <v>4</v>
          </cell>
          <cell r="Q529">
            <v>1</v>
          </cell>
          <cell r="R529">
            <v>2</v>
          </cell>
          <cell r="AC529">
            <v>3</v>
          </cell>
          <cell r="AD529">
            <v>0</v>
          </cell>
          <cell r="AE529">
            <v>0</v>
          </cell>
          <cell r="AF529">
            <v>1</v>
          </cell>
          <cell r="AG529">
            <v>1</v>
          </cell>
          <cell r="AI529">
            <v>1</v>
          </cell>
          <cell r="AJ529" t="str">
            <v>07/2022</v>
          </cell>
          <cell r="AL529">
            <v>3</v>
          </cell>
          <cell r="AM529">
            <v>73780</v>
          </cell>
          <cell r="AO529">
            <v>44773</v>
          </cell>
        </row>
        <row r="530">
          <cell r="D530" t="str">
            <v>A2097</v>
          </cell>
          <cell r="E530" t="str">
            <v>Nguyễn Thị Kiều Oanh</v>
          </cell>
          <cell r="F530" t="str">
            <v>Công Nhân Pqc</v>
          </cell>
          <cell r="G530">
            <v>44524</v>
          </cell>
          <cell r="H530">
            <v>44554</v>
          </cell>
          <cell r="I530">
            <v>0.35890410958904112</v>
          </cell>
          <cell r="J530">
            <v>7.1780821917808227E-2</v>
          </cell>
          <cell r="K530">
            <v>0</v>
          </cell>
          <cell r="M530">
            <v>12</v>
          </cell>
          <cell r="N530">
            <v>1</v>
          </cell>
          <cell r="O530">
            <v>3</v>
          </cell>
          <cell r="P530">
            <v>4</v>
          </cell>
          <cell r="Q530">
            <v>1</v>
          </cell>
          <cell r="R530">
            <v>1</v>
          </cell>
          <cell r="AC530">
            <v>2</v>
          </cell>
          <cell r="AD530">
            <v>0</v>
          </cell>
          <cell r="AE530">
            <v>0</v>
          </cell>
          <cell r="AF530">
            <v>2</v>
          </cell>
          <cell r="AG530">
            <v>2</v>
          </cell>
          <cell r="AI530">
            <v>2</v>
          </cell>
          <cell r="AJ530" t="str">
            <v>07/2022</v>
          </cell>
          <cell r="AL530">
            <v>2</v>
          </cell>
          <cell r="AM530">
            <v>73780</v>
          </cell>
          <cell r="AO530">
            <v>44773</v>
          </cell>
        </row>
        <row r="531">
          <cell r="D531" t="str">
            <v>A2098</v>
          </cell>
          <cell r="E531" t="str">
            <v>Trần Minh Tâm</v>
          </cell>
          <cell r="F531" t="str">
            <v>Công Nhân Gá – Lên Khung</v>
          </cell>
          <cell r="G531">
            <v>44526</v>
          </cell>
          <cell r="H531">
            <v>44556</v>
          </cell>
          <cell r="I531">
            <v>0.35342465753424657</v>
          </cell>
          <cell r="J531">
            <v>7.0684931506849319E-2</v>
          </cell>
          <cell r="K531">
            <v>0</v>
          </cell>
          <cell r="M531">
            <v>12</v>
          </cell>
          <cell r="N531">
            <v>0</v>
          </cell>
          <cell r="O531">
            <v>3</v>
          </cell>
          <cell r="P531">
            <v>3</v>
          </cell>
          <cell r="Q531">
            <v>1</v>
          </cell>
          <cell r="R531">
            <v>1</v>
          </cell>
          <cell r="AC531">
            <v>2</v>
          </cell>
          <cell r="AD531">
            <v>0</v>
          </cell>
          <cell r="AE531">
            <v>0</v>
          </cell>
          <cell r="AF531">
            <v>1</v>
          </cell>
          <cell r="AG531">
            <v>1</v>
          </cell>
          <cell r="AI531">
            <v>1</v>
          </cell>
          <cell r="AJ531" t="str">
            <v>07/2022</v>
          </cell>
          <cell r="AL531">
            <v>2</v>
          </cell>
          <cell r="AM531">
            <v>73780</v>
          </cell>
          <cell r="AO531">
            <v>44773</v>
          </cell>
        </row>
        <row r="532">
          <cell r="D532" t="str">
            <v>A2101</v>
          </cell>
          <cell r="E532" t="str">
            <v>Trần Minh Giang</v>
          </cell>
          <cell r="F532" t="str">
            <v>Tài Xế Xe Tải</v>
          </cell>
          <cell r="G532">
            <v>44526</v>
          </cell>
          <cell r="H532">
            <v>44556</v>
          </cell>
          <cell r="I532">
            <v>0.35342465753424657</v>
          </cell>
          <cell r="J532">
            <v>7.0684931506849319E-2</v>
          </cell>
          <cell r="K532">
            <v>0</v>
          </cell>
          <cell r="M532">
            <v>12</v>
          </cell>
          <cell r="N532">
            <v>1</v>
          </cell>
          <cell r="O532">
            <v>3</v>
          </cell>
          <cell r="P532">
            <v>4</v>
          </cell>
          <cell r="Q532">
            <v>1</v>
          </cell>
          <cell r="R532">
            <v>1</v>
          </cell>
          <cell r="AC532">
            <v>2</v>
          </cell>
          <cell r="AD532">
            <v>0</v>
          </cell>
          <cell r="AE532">
            <v>0</v>
          </cell>
          <cell r="AF532">
            <v>2</v>
          </cell>
          <cell r="AG532">
            <v>2</v>
          </cell>
          <cell r="AI532">
            <v>2</v>
          </cell>
          <cell r="AJ532" t="str">
            <v>07/2022</v>
          </cell>
          <cell r="AL532">
            <v>2</v>
          </cell>
          <cell r="AM532">
            <v>73780</v>
          </cell>
          <cell r="AO532">
            <v>44773</v>
          </cell>
        </row>
        <row r="533">
          <cell r="D533" t="str">
            <v>A2099</v>
          </cell>
          <cell r="E533" t="str">
            <v>Nguyễn Thị Hữu Nghi</v>
          </cell>
          <cell r="F533" t="str">
            <v>Nhân Viên Qa (Iqa &amp; Oqa)</v>
          </cell>
          <cell r="G533">
            <v>44531</v>
          </cell>
          <cell r="H533">
            <v>44593</v>
          </cell>
          <cell r="I533">
            <v>0.33972602739726027</v>
          </cell>
          <cell r="J533">
            <v>6.7945205479452056E-2</v>
          </cell>
          <cell r="K533">
            <v>0</v>
          </cell>
          <cell r="M533">
            <v>12</v>
          </cell>
          <cell r="N533">
            <v>1</v>
          </cell>
          <cell r="O533">
            <v>3</v>
          </cell>
          <cell r="P533">
            <v>4</v>
          </cell>
          <cell r="Q533">
            <v>0</v>
          </cell>
          <cell r="R533">
            <v>1</v>
          </cell>
          <cell r="AC533">
            <v>1</v>
          </cell>
          <cell r="AD533">
            <v>0</v>
          </cell>
          <cell r="AE533">
            <v>0</v>
          </cell>
          <cell r="AF533">
            <v>3</v>
          </cell>
          <cell r="AG533">
            <v>3</v>
          </cell>
          <cell r="AI533">
            <v>3</v>
          </cell>
          <cell r="AJ533" t="str">
            <v>07/2022</v>
          </cell>
          <cell r="AL533">
            <v>1</v>
          </cell>
          <cell r="AM533">
            <v>73780</v>
          </cell>
          <cell r="AO533">
            <v>44773</v>
          </cell>
        </row>
        <row r="534">
          <cell r="D534" t="str">
            <v>A2100</v>
          </cell>
          <cell r="E534" t="str">
            <v>Võ Thị Tú Uyên</v>
          </cell>
          <cell r="F534" t="str">
            <v>Kế Toán Kho</v>
          </cell>
          <cell r="G534">
            <v>44531</v>
          </cell>
          <cell r="H534">
            <v>44593</v>
          </cell>
          <cell r="I534">
            <v>0.33972602739726027</v>
          </cell>
          <cell r="J534">
            <v>6.7945205479452056E-2</v>
          </cell>
          <cell r="K534">
            <v>0</v>
          </cell>
          <cell r="M534">
            <v>12</v>
          </cell>
          <cell r="N534">
            <v>1</v>
          </cell>
          <cell r="O534">
            <v>3</v>
          </cell>
          <cell r="P534">
            <v>4</v>
          </cell>
          <cell r="Q534">
            <v>0</v>
          </cell>
          <cell r="R534">
            <v>3</v>
          </cell>
          <cell r="AC534">
            <v>3</v>
          </cell>
          <cell r="AD534">
            <v>0</v>
          </cell>
          <cell r="AE534">
            <v>0</v>
          </cell>
          <cell r="AF534">
            <v>1</v>
          </cell>
          <cell r="AG534">
            <v>1</v>
          </cell>
          <cell r="AI534">
            <v>1</v>
          </cell>
          <cell r="AJ534" t="str">
            <v>07/2022</v>
          </cell>
          <cell r="AL534">
            <v>3</v>
          </cell>
          <cell r="AM534">
            <v>73780</v>
          </cell>
          <cell r="AO534">
            <v>44773</v>
          </cell>
        </row>
        <row r="535">
          <cell r="D535" t="str">
            <v>A2089</v>
          </cell>
          <cell r="E535" t="str">
            <v>Lê Quốc Khái</v>
          </cell>
          <cell r="F535" t="str">
            <v>Công Nhân Qc Xưởng 2</v>
          </cell>
          <cell r="G535">
            <v>44536</v>
          </cell>
          <cell r="H535">
            <v>44567</v>
          </cell>
          <cell r="I535">
            <v>0.32602739726027397</v>
          </cell>
          <cell r="J535">
            <v>6.5205479452054793E-2</v>
          </cell>
          <cell r="K535">
            <v>0</v>
          </cell>
          <cell r="M535">
            <v>12</v>
          </cell>
          <cell r="N535">
            <v>1</v>
          </cell>
          <cell r="O535">
            <v>2</v>
          </cell>
          <cell r="P535">
            <v>3</v>
          </cell>
          <cell r="Q535">
            <v>2</v>
          </cell>
          <cell r="R535">
            <v>1</v>
          </cell>
          <cell r="AC535">
            <v>3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I535">
            <v>0</v>
          </cell>
          <cell r="AJ535" t="str">
            <v>07/2022</v>
          </cell>
          <cell r="AL535">
            <v>3</v>
          </cell>
          <cell r="AM535">
            <v>44623</v>
          </cell>
          <cell r="AO535">
            <v>44773</v>
          </cell>
        </row>
        <row r="536">
          <cell r="D536" t="str">
            <v>A2102</v>
          </cell>
          <cell r="E536" t="str">
            <v>Trần Thị Yến Nhi</v>
          </cell>
          <cell r="F536" t="str">
            <v>Công Nhân Qa Sơn In</v>
          </cell>
          <cell r="G536">
            <v>44536</v>
          </cell>
          <cell r="H536">
            <v>44567</v>
          </cell>
          <cell r="I536">
            <v>0.32602739726027397</v>
          </cell>
          <cell r="J536">
            <v>6.5205479452054793E-2</v>
          </cell>
          <cell r="K536">
            <v>0</v>
          </cell>
          <cell r="M536">
            <v>12</v>
          </cell>
          <cell r="N536">
            <v>1</v>
          </cell>
          <cell r="O536">
            <v>3</v>
          </cell>
          <cell r="P536">
            <v>4</v>
          </cell>
          <cell r="Q536">
            <v>0.5</v>
          </cell>
          <cell r="R536">
            <v>2</v>
          </cell>
          <cell r="AC536">
            <v>2.5</v>
          </cell>
          <cell r="AD536">
            <v>0</v>
          </cell>
          <cell r="AE536">
            <v>0</v>
          </cell>
          <cell r="AF536">
            <v>1.5</v>
          </cell>
          <cell r="AG536">
            <v>1.5</v>
          </cell>
          <cell r="AI536">
            <v>1.5</v>
          </cell>
          <cell r="AJ536" t="str">
            <v>07/2022</v>
          </cell>
          <cell r="AL536">
            <v>2.5</v>
          </cell>
          <cell r="AM536">
            <v>73780</v>
          </cell>
          <cell r="AO536">
            <v>44773</v>
          </cell>
        </row>
        <row r="537">
          <cell r="D537" t="str">
            <v>A2103</v>
          </cell>
          <cell r="E537" t="str">
            <v>Đỗ Xuân Hòa</v>
          </cell>
          <cell r="F537" t="str">
            <v>Công Nhân Ép Nhựa</v>
          </cell>
          <cell r="G537">
            <v>44536</v>
          </cell>
          <cell r="H537">
            <v>44567</v>
          </cell>
          <cell r="I537">
            <v>0.32602739726027397</v>
          </cell>
          <cell r="J537">
            <v>6.5205479452054793E-2</v>
          </cell>
          <cell r="K537">
            <v>0</v>
          </cell>
          <cell r="M537">
            <v>12</v>
          </cell>
          <cell r="N537">
            <v>1</v>
          </cell>
          <cell r="O537">
            <v>3</v>
          </cell>
          <cell r="P537">
            <v>4</v>
          </cell>
          <cell r="Q537">
            <v>2</v>
          </cell>
          <cell r="R537">
            <v>1</v>
          </cell>
          <cell r="AC537">
            <v>3</v>
          </cell>
          <cell r="AD537">
            <v>0</v>
          </cell>
          <cell r="AE537">
            <v>0</v>
          </cell>
          <cell r="AF537">
            <v>1</v>
          </cell>
          <cell r="AG537">
            <v>1</v>
          </cell>
          <cell r="AI537">
            <v>1</v>
          </cell>
          <cell r="AJ537" t="str">
            <v>07/2022</v>
          </cell>
          <cell r="AL537">
            <v>3</v>
          </cell>
          <cell r="AM537">
            <v>73780</v>
          </cell>
          <cell r="AO537">
            <v>44773</v>
          </cell>
        </row>
        <row r="538">
          <cell r="D538" t="str">
            <v>A2104</v>
          </cell>
          <cell r="E538" t="str">
            <v>Nguyễn Văn Thuận</v>
          </cell>
          <cell r="F538" t="str">
            <v>Nhân Viên Lắp Ráp Khuôn</v>
          </cell>
          <cell r="G538">
            <v>44538</v>
          </cell>
          <cell r="H538">
            <v>44569</v>
          </cell>
          <cell r="I538">
            <v>0.32054794520547947</v>
          </cell>
          <cell r="J538">
            <v>6.4109589041095899E-2</v>
          </cell>
          <cell r="K538">
            <v>0</v>
          </cell>
          <cell r="M538">
            <v>12</v>
          </cell>
          <cell r="N538">
            <v>1</v>
          </cell>
          <cell r="O538">
            <v>3</v>
          </cell>
          <cell r="P538">
            <v>4</v>
          </cell>
          <cell r="Q538">
            <v>2</v>
          </cell>
          <cell r="R538">
            <v>1</v>
          </cell>
          <cell r="AC538">
            <v>3</v>
          </cell>
          <cell r="AD538">
            <v>0</v>
          </cell>
          <cell r="AE538">
            <v>0</v>
          </cell>
          <cell r="AF538">
            <v>1</v>
          </cell>
          <cell r="AG538">
            <v>1</v>
          </cell>
          <cell r="AI538">
            <v>1</v>
          </cell>
          <cell r="AJ538" t="str">
            <v>07/2022</v>
          </cell>
          <cell r="AL538">
            <v>3</v>
          </cell>
          <cell r="AM538">
            <v>73780</v>
          </cell>
          <cell r="AO538">
            <v>44773</v>
          </cell>
        </row>
        <row r="539">
          <cell r="D539" t="str">
            <v>A2105</v>
          </cell>
          <cell r="E539" t="str">
            <v>Hồ Anh Dũng</v>
          </cell>
          <cell r="F539" t="str">
            <v>Quản Đốc Xưởng Ép Nhựa</v>
          </cell>
          <cell r="G539">
            <v>44538</v>
          </cell>
          <cell r="H539">
            <v>44604</v>
          </cell>
          <cell r="I539">
            <v>0.32054794520547947</v>
          </cell>
          <cell r="J539">
            <v>6.4109589041095899E-2</v>
          </cell>
          <cell r="K539">
            <v>0</v>
          </cell>
          <cell r="M539">
            <v>12</v>
          </cell>
          <cell r="N539">
            <v>1</v>
          </cell>
          <cell r="O539">
            <v>3</v>
          </cell>
          <cell r="P539">
            <v>4</v>
          </cell>
          <cell r="Q539">
            <v>2</v>
          </cell>
          <cell r="R539">
            <v>1</v>
          </cell>
          <cell r="AC539">
            <v>3</v>
          </cell>
          <cell r="AD539">
            <v>0</v>
          </cell>
          <cell r="AE539">
            <v>0</v>
          </cell>
          <cell r="AF539">
            <v>1</v>
          </cell>
          <cell r="AG539">
            <v>1</v>
          </cell>
          <cell r="AI539">
            <v>1</v>
          </cell>
          <cell r="AJ539" t="str">
            <v>07/2022</v>
          </cell>
          <cell r="AL539">
            <v>3</v>
          </cell>
          <cell r="AM539">
            <v>73780</v>
          </cell>
          <cell r="AO539">
            <v>44773</v>
          </cell>
        </row>
        <row r="540">
          <cell r="D540" t="str">
            <v>A2107</v>
          </cell>
          <cell r="E540" t="str">
            <v>Huỳnh Thị Kim Ngân</v>
          </cell>
          <cell r="F540" t="str">
            <v>Công Nhân Qc Xưởng 2</v>
          </cell>
          <cell r="G540">
            <v>44538</v>
          </cell>
          <cell r="H540">
            <v>44569</v>
          </cell>
          <cell r="I540">
            <v>0.32054794520547947</v>
          </cell>
          <cell r="J540">
            <v>6.4109589041095899E-2</v>
          </cell>
          <cell r="K540">
            <v>0</v>
          </cell>
          <cell r="M540">
            <v>12</v>
          </cell>
          <cell r="N540">
            <v>1</v>
          </cell>
          <cell r="O540">
            <v>2</v>
          </cell>
          <cell r="P540">
            <v>3</v>
          </cell>
          <cell r="Q540">
            <v>2</v>
          </cell>
          <cell r="R540">
            <v>0</v>
          </cell>
          <cell r="AC540">
            <v>2</v>
          </cell>
          <cell r="AD540">
            <v>0</v>
          </cell>
          <cell r="AE540">
            <v>0</v>
          </cell>
          <cell r="AF540">
            <v>1</v>
          </cell>
          <cell r="AG540">
            <v>1</v>
          </cell>
          <cell r="AI540">
            <v>1</v>
          </cell>
          <cell r="AJ540" t="str">
            <v>07/2022</v>
          </cell>
          <cell r="AL540">
            <v>2</v>
          </cell>
          <cell r="AM540">
            <v>44585</v>
          </cell>
          <cell r="AO540">
            <v>44773</v>
          </cell>
        </row>
        <row r="541">
          <cell r="D541" t="str">
            <v>A2109</v>
          </cell>
          <cell r="E541" t="str">
            <v>Nguyễn Hải Tùng</v>
          </cell>
          <cell r="F541" t="str">
            <v>Công nhân qc xưởng 1</v>
          </cell>
          <cell r="G541">
            <v>44539</v>
          </cell>
          <cell r="H541">
            <v>44570</v>
          </cell>
          <cell r="I541">
            <v>0.31780821917808222</v>
          </cell>
          <cell r="J541">
            <v>6.3561643835616438E-2</v>
          </cell>
          <cell r="K541">
            <v>0</v>
          </cell>
          <cell r="M541">
            <v>12</v>
          </cell>
          <cell r="N541">
            <v>1</v>
          </cell>
          <cell r="O541">
            <v>2</v>
          </cell>
          <cell r="P541">
            <v>3</v>
          </cell>
          <cell r="Q541">
            <v>1</v>
          </cell>
          <cell r="R541">
            <v>0</v>
          </cell>
          <cell r="AC541">
            <v>1</v>
          </cell>
          <cell r="AD541">
            <v>0</v>
          </cell>
          <cell r="AE541">
            <v>0</v>
          </cell>
          <cell r="AF541">
            <v>2</v>
          </cell>
          <cell r="AG541">
            <v>2</v>
          </cell>
          <cell r="AI541">
            <v>2</v>
          </cell>
          <cell r="AJ541" t="str">
            <v>07/2022</v>
          </cell>
          <cell r="AL541">
            <v>1</v>
          </cell>
          <cell r="AM541">
            <v>44606</v>
          </cell>
          <cell r="AO541">
            <v>44773</v>
          </cell>
        </row>
        <row r="542">
          <cell r="D542" t="str">
            <v>A2110</v>
          </cell>
          <cell r="E542" t="str">
            <v>Từ Chí Linh</v>
          </cell>
          <cell r="F542" t="str">
            <v>Phụ Kho</v>
          </cell>
          <cell r="G542">
            <v>44539</v>
          </cell>
          <cell r="H542">
            <v>44573</v>
          </cell>
          <cell r="I542">
            <v>0.31780821917808222</v>
          </cell>
          <cell r="J542">
            <v>6.3561643835616438E-2</v>
          </cell>
          <cell r="K542">
            <v>0</v>
          </cell>
          <cell r="M542">
            <v>12</v>
          </cell>
          <cell r="N542">
            <v>1</v>
          </cell>
          <cell r="O542">
            <v>2</v>
          </cell>
          <cell r="P542">
            <v>3</v>
          </cell>
          <cell r="Q542">
            <v>1</v>
          </cell>
          <cell r="R542">
            <v>2</v>
          </cell>
          <cell r="AC542">
            <v>3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I542">
            <v>0</v>
          </cell>
          <cell r="AJ542" t="str">
            <v>07/2022</v>
          </cell>
          <cell r="AL542">
            <v>3</v>
          </cell>
          <cell r="AM542">
            <v>44621</v>
          </cell>
          <cell r="AO542">
            <v>44773</v>
          </cell>
        </row>
        <row r="543">
          <cell r="D543" t="str">
            <v>A2041</v>
          </cell>
          <cell r="E543" t="str">
            <v>Lê Văn Vũ</v>
          </cell>
          <cell r="F543" t="str">
            <v>Nhân Viên Gia Công</v>
          </cell>
          <cell r="G543">
            <v>44539</v>
          </cell>
          <cell r="H543">
            <v>44570</v>
          </cell>
          <cell r="I543">
            <v>0.31780821917808222</v>
          </cell>
          <cell r="J543">
            <v>6.3561643835616438E-2</v>
          </cell>
          <cell r="K543">
            <v>0</v>
          </cell>
          <cell r="M543">
            <v>12</v>
          </cell>
          <cell r="N543">
            <v>1</v>
          </cell>
          <cell r="O543">
            <v>3</v>
          </cell>
          <cell r="P543">
            <v>4</v>
          </cell>
          <cell r="Q543">
            <v>2</v>
          </cell>
          <cell r="R543">
            <v>0</v>
          </cell>
          <cell r="AC543">
            <v>2</v>
          </cell>
          <cell r="AD543">
            <v>0</v>
          </cell>
          <cell r="AE543">
            <v>0</v>
          </cell>
          <cell r="AF543">
            <v>2</v>
          </cell>
          <cell r="AG543">
            <v>2</v>
          </cell>
          <cell r="AI543">
            <v>2</v>
          </cell>
          <cell r="AJ543" t="str">
            <v>07/2022</v>
          </cell>
          <cell r="AL543">
            <v>2</v>
          </cell>
          <cell r="AM543">
            <v>73780</v>
          </cell>
          <cell r="AO543">
            <v>44773</v>
          </cell>
        </row>
        <row r="544">
          <cell r="D544" t="str">
            <v>A2115</v>
          </cell>
          <cell r="E544" t="str">
            <v>Đinh Tấn Kiệt</v>
          </cell>
          <cell r="F544" t="str">
            <v>Phụ Kho</v>
          </cell>
          <cell r="G544">
            <v>44543</v>
          </cell>
          <cell r="H544">
            <v>44574</v>
          </cell>
          <cell r="I544">
            <v>0.30684931506849317</v>
          </cell>
          <cell r="J544">
            <v>6.1369863013698636E-2</v>
          </cell>
          <cell r="K544">
            <v>0</v>
          </cell>
          <cell r="M544">
            <v>12</v>
          </cell>
          <cell r="N544">
            <v>1</v>
          </cell>
          <cell r="O544">
            <v>3</v>
          </cell>
          <cell r="P544">
            <v>4</v>
          </cell>
          <cell r="Q544">
            <v>2</v>
          </cell>
          <cell r="R544">
            <v>1</v>
          </cell>
          <cell r="AC544">
            <v>3</v>
          </cell>
          <cell r="AD544">
            <v>0</v>
          </cell>
          <cell r="AE544">
            <v>0</v>
          </cell>
          <cell r="AF544">
            <v>1</v>
          </cell>
          <cell r="AG544">
            <v>1</v>
          </cell>
          <cell r="AI544">
            <v>1</v>
          </cell>
          <cell r="AJ544" t="str">
            <v>07/2022</v>
          </cell>
          <cell r="AL544">
            <v>3</v>
          </cell>
          <cell r="AM544">
            <v>73780</v>
          </cell>
          <cell r="AO544">
            <v>44773</v>
          </cell>
        </row>
        <row r="545">
          <cell r="D545" t="str">
            <v>A2108</v>
          </cell>
          <cell r="E545" t="str">
            <v>Nguyễn Thiện Minh Thông</v>
          </cell>
          <cell r="F545" t="str">
            <v>Nhân Viên Tuyển Dụng &amp; Đào Tạo</v>
          </cell>
          <cell r="G545">
            <v>44545</v>
          </cell>
          <cell r="H545">
            <v>44607</v>
          </cell>
          <cell r="I545">
            <v>0.30136986301369861</v>
          </cell>
          <cell r="J545">
            <v>6.0273972602739721E-2</v>
          </cell>
          <cell r="K545">
            <v>0</v>
          </cell>
          <cell r="M545">
            <v>12</v>
          </cell>
          <cell r="N545">
            <v>0</v>
          </cell>
          <cell r="O545">
            <v>3</v>
          </cell>
          <cell r="P545">
            <v>3</v>
          </cell>
          <cell r="Q545">
            <v>0</v>
          </cell>
          <cell r="R545">
            <v>1</v>
          </cell>
          <cell r="AC545">
            <v>1</v>
          </cell>
          <cell r="AD545">
            <v>0</v>
          </cell>
          <cell r="AE545">
            <v>0</v>
          </cell>
          <cell r="AF545">
            <v>2</v>
          </cell>
          <cell r="AG545">
            <v>2</v>
          </cell>
          <cell r="AI545">
            <v>2</v>
          </cell>
          <cell r="AJ545" t="str">
            <v>07/2022</v>
          </cell>
          <cell r="AL545">
            <v>1</v>
          </cell>
          <cell r="AM545">
            <v>73780</v>
          </cell>
          <cell r="AO545">
            <v>44773</v>
          </cell>
        </row>
        <row r="546">
          <cell r="D546" t="str">
            <v>A2112</v>
          </cell>
          <cell r="E546" t="str">
            <v>Phạm Minh Mẫn</v>
          </cell>
          <cell r="F546" t="str">
            <v>Kỹ Sư Pc &amp; Is Engineer</v>
          </cell>
          <cell r="G546">
            <v>44545</v>
          </cell>
          <cell r="H546">
            <v>44607</v>
          </cell>
          <cell r="I546">
            <v>0.30136986301369861</v>
          </cell>
          <cell r="J546">
            <v>6.0273972602739721E-2</v>
          </cell>
          <cell r="K546">
            <v>0</v>
          </cell>
          <cell r="M546">
            <v>12</v>
          </cell>
          <cell r="N546">
            <v>0</v>
          </cell>
          <cell r="O546">
            <v>3</v>
          </cell>
          <cell r="P546">
            <v>3</v>
          </cell>
          <cell r="Q546">
            <v>0</v>
          </cell>
          <cell r="R546">
            <v>2</v>
          </cell>
          <cell r="AC546">
            <v>2</v>
          </cell>
          <cell r="AD546">
            <v>0</v>
          </cell>
          <cell r="AE546">
            <v>0</v>
          </cell>
          <cell r="AF546">
            <v>1</v>
          </cell>
          <cell r="AG546">
            <v>1</v>
          </cell>
          <cell r="AI546">
            <v>1</v>
          </cell>
          <cell r="AJ546" t="str">
            <v>07/2022</v>
          </cell>
          <cell r="AL546">
            <v>2</v>
          </cell>
          <cell r="AM546">
            <v>73780</v>
          </cell>
          <cell r="AO546">
            <v>44773</v>
          </cell>
        </row>
        <row r="547">
          <cell r="D547" t="str">
            <v>A2118</v>
          </cell>
          <cell r="E547" t="str">
            <v>Nguyễn Thị Ngọc Nhi</v>
          </cell>
          <cell r="F547" t="str">
            <v>Công Nhân Lắp Ráp Đánh Bóng Khuôn</v>
          </cell>
          <cell r="G547">
            <v>44545</v>
          </cell>
          <cell r="H547">
            <v>44576</v>
          </cell>
          <cell r="I547">
            <v>0.30136986301369861</v>
          </cell>
          <cell r="J547">
            <v>6.0273972602739721E-2</v>
          </cell>
          <cell r="K547">
            <v>0</v>
          </cell>
          <cell r="M547">
            <v>12</v>
          </cell>
          <cell r="N547">
            <v>0</v>
          </cell>
          <cell r="O547">
            <v>3</v>
          </cell>
          <cell r="P547">
            <v>3</v>
          </cell>
          <cell r="Q547">
            <v>0</v>
          </cell>
          <cell r="R547">
            <v>1</v>
          </cell>
          <cell r="AC547">
            <v>1</v>
          </cell>
          <cell r="AD547">
            <v>0</v>
          </cell>
          <cell r="AE547">
            <v>0</v>
          </cell>
          <cell r="AF547">
            <v>2</v>
          </cell>
          <cell r="AG547">
            <v>2</v>
          </cell>
          <cell r="AI547">
            <v>2</v>
          </cell>
          <cell r="AJ547" t="str">
            <v>07/2022</v>
          </cell>
          <cell r="AL547">
            <v>1</v>
          </cell>
          <cell r="AM547">
            <v>73780</v>
          </cell>
          <cell r="AO547">
            <v>44773</v>
          </cell>
        </row>
        <row r="548">
          <cell r="D548" t="str">
            <v>A2121</v>
          </cell>
          <cell r="E548" t="str">
            <v>Phạm Hải Dương</v>
          </cell>
          <cell r="F548" t="str">
            <v>Công Nhân Ép Nhựa</v>
          </cell>
          <cell r="G548">
            <v>44545</v>
          </cell>
          <cell r="H548">
            <v>44576</v>
          </cell>
          <cell r="I548">
            <v>0.30136986301369861</v>
          </cell>
          <cell r="J548">
            <v>6.0273972602739721E-2</v>
          </cell>
          <cell r="K548">
            <v>0</v>
          </cell>
          <cell r="M548">
            <v>12</v>
          </cell>
          <cell r="N548">
            <v>0</v>
          </cell>
          <cell r="O548">
            <v>3</v>
          </cell>
          <cell r="P548">
            <v>3</v>
          </cell>
          <cell r="Q548">
            <v>0</v>
          </cell>
          <cell r="R548">
            <v>1</v>
          </cell>
          <cell r="AC548">
            <v>1</v>
          </cell>
          <cell r="AD548">
            <v>0</v>
          </cell>
          <cell r="AE548">
            <v>0</v>
          </cell>
          <cell r="AF548">
            <v>2</v>
          </cell>
          <cell r="AG548">
            <v>2</v>
          </cell>
          <cell r="AI548">
            <v>2</v>
          </cell>
          <cell r="AJ548" t="str">
            <v>07/2022</v>
          </cell>
          <cell r="AL548">
            <v>1</v>
          </cell>
          <cell r="AM548">
            <v>73780</v>
          </cell>
          <cell r="AO548">
            <v>44773</v>
          </cell>
        </row>
        <row r="549">
          <cell r="D549" t="str">
            <v>A2119</v>
          </cell>
          <cell r="E549" t="str">
            <v>Hứa Kim Long</v>
          </cell>
          <cell r="F549" t="str">
            <v>Nhân Viên Kinh Doanh</v>
          </cell>
          <cell r="G549">
            <v>44550</v>
          </cell>
          <cell r="H549">
            <v>44612</v>
          </cell>
          <cell r="I549">
            <v>0.28767123287671231</v>
          </cell>
          <cell r="J549">
            <v>5.7534246575342465E-2</v>
          </cell>
          <cell r="K549">
            <v>0</v>
          </cell>
          <cell r="M549">
            <v>12</v>
          </cell>
          <cell r="N549">
            <v>0</v>
          </cell>
          <cell r="O549">
            <v>3</v>
          </cell>
          <cell r="P549">
            <v>3</v>
          </cell>
          <cell r="Q549">
            <v>0</v>
          </cell>
          <cell r="R549">
            <v>1</v>
          </cell>
          <cell r="AC549">
            <v>1</v>
          </cell>
          <cell r="AD549">
            <v>0</v>
          </cell>
          <cell r="AE549">
            <v>0</v>
          </cell>
          <cell r="AF549">
            <v>2</v>
          </cell>
          <cell r="AG549">
            <v>2</v>
          </cell>
          <cell r="AI549">
            <v>2</v>
          </cell>
          <cell r="AJ549" t="str">
            <v>07/2022</v>
          </cell>
          <cell r="AL549">
            <v>1</v>
          </cell>
          <cell r="AM549">
            <v>73780</v>
          </cell>
          <cell r="AO549">
            <v>44773</v>
          </cell>
        </row>
        <row r="550">
          <cell r="D550" t="str">
            <v>A2123</v>
          </cell>
          <cell r="E550" t="str">
            <v>Võ Trung Chánh</v>
          </cell>
          <cell r="F550" t="str">
            <v>Kỹ Sư Pc &amp; Is Engineer</v>
          </cell>
          <cell r="G550">
            <v>44552</v>
          </cell>
          <cell r="H550">
            <v>44614</v>
          </cell>
          <cell r="I550">
            <v>0.28219178082191781</v>
          </cell>
          <cell r="J550">
            <v>5.6438356164383564E-2</v>
          </cell>
          <cell r="K550">
            <v>0</v>
          </cell>
          <cell r="M550">
            <v>12</v>
          </cell>
          <cell r="N550">
            <v>0</v>
          </cell>
          <cell r="O550">
            <v>3</v>
          </cell>
          <cell r="P550">
            <v>3</v>
          </cell>
          <cell r="Q550">
            <v>0</v>
          </cell>
          <cell r="R550">
            <v>1.5</v>
          </cell>
          <cell r="AC550">
            <v>1.5</v>
          </cell>
          <cell r="AD550">
            <v>0</v>
          </cell>
          <cell r="AE550">
            <v>0</v>
          </cell>
          <cell r="AF550">
            <v>1.5</v>
          </cell>
          <cell r="AG550">
            <v>1.5</v>
          </cell>
          <cell r="AI550">
            <v>1.5</v>
          </cell>
          <cell r="AJ550" t="str">
            <v>07/2022</v>
          </cell>
          <cell r="AL550">
            <v>1.5</v>
          </cell>
          <cell r="AM550">
            <v>73780</v>
          </cell>
          <cell r="AO550">
            <v>44773</v>
          </cell>
        </row>
        <row r="551">
          <cell r="D551" t="str">
            <v>A2116</v>
          </cell>
          <cell r="E551" t="str">
            <v>Phan Quốc Bửu</v>
          </cell>
          <cell r="F551" t="str">
            <v>Nhân Viên Thiết Kế Khuôn</v>
          </cell>
          <cell r="G551">
            <v>44552</v>
          </cell>
          <cell r="H551">
            <v>44249</v>
          </cell>
          <cell r="I551">
            <v>0.28219178082191781</v>
          </cell>
          <cell r="J551">
            <v>5.6438356164383564E-2</v>
          </cell>
          <cell r="K551">
            <v>0</v>
          </cell>
          <cell r="M551">
            <v>12</v>
          </cell>
          <cell r="N551">
            <v>0</v>
          </cell>
          <cell r="O551">
            <v>3</v>
          </cell>
          <cell r="P551">
            <v>3</v>
          </cell>
          <cell r="Q551">
            <v>0</v>
          </cell>
          <cell r="R551">
            <v>2</v>
          </cell>
          <cell r="AC551">
            <v>2</v>
          </cell>
          <cell r="AD551">
            <v>0</v>
          </cell>
          <cell r="AE551">
            <v>0</v>
          </cell>
          <cell r="AF551">
            <v>1</v>
          </cell>
          <cell r="AG551">
            <v>1</v>
          </cell>
          <cell r="AI551">
            <v>1</v>
          </cell>
          <cell r="AJ551" t="str">
            <v>07/2022</v>
          </cell>
          <cell r="AL551">
            <v>2</v>
          </cell>
          <cell r="AM551">
            <v>73780</v>
          </cell>
          <cell r="AO551">
            <v>44773</v>
          </cell>
        </row>
        <row r="552">
          <cell r="D552" t="str">
            <v>A2128</v>
          </cell>
          <cell r="E552" t="str">
            <v>Nguyễn Thị Lê Nga</v>
          </cell>
          <cell r="F552" t="str">
            <v>Nhân Viên Kế Hoạch Kho</v>
          </cell>
          <cell r="G552">
            <v>44557</v>
          </cell>
          <cell r="H552">
            <v>44619</v>
          </cell>
          <cell r="I552">
            <v>0.26849315068493151</v>
          </cell>
          <cell r="J552">
            <v>5.3698630136986301E-2</v>
          </cell>
          <cell r="K552">
            <v>0</v>
          </cell>
          <cell r="M552">
            <v>12</v>
          </cell>
          <cell r="N552">
            <v>0</v>
          </cell>
          <cell r="O552">
            <v>3</v>
          </cell>
          <cell r="P552">
            <v>3</v>
          </cell>
          <cell r="Q552">
            <v>0</v>
          </cell>
          <cell r="R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3</v>
          </cell>
          <cell r="AG552">
            <v>3</v>
          </cell>
          <cell r="AI552">
            <v>3</v>
          </cell>
          <cell r="AJ552" t="str">
            <v>07/2022</v>
          </cell>
          <cell r="AL552">
            <v>0</v>
          </cell>
          <cell r="AM552">
            <v>73780</v>
          </cell>
          <cell r="AO552">
            <v>44773</v>
          </cell>
        </row>
        <row r="553">
          <cell r="D553" t="str">
            <v>A2129</v>
          </cell>
          <cell r="E553" t="str">
            <v>Phạm Hoài Tân</v>
          </cell>
          <cell r="F553" t="str">
            <v>Công Nhân Ép Nhựa</v>
          </cell>
          <cell r="G553">
            <v>44557</v>
          </cell>
          <cell r="H553">
            <v>44588</v>
          </cell>
          <cell r="I553">
            <v>0.26849315068493151</v>
          </cell>
          <cell r="J553">
            <v>5.3698630136986301E-2</v>
          </cell>
          <cell r="K553">
            <v>0</v>
          </cell>
          <cell r="M553">
            <v>12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I553">
            <v>0</v>
          </cell>
          <cell r="AJ553" t="str">
            <v>07/2022</v>
          </cell>
          <cell r="AL553">
            <v>0</v>
          </cell>
          <cell r="AM553">
            <v>44559</v>
          </cell>
          <cell r="AO553">
            <v>44773</v>
          </cell>
        </row>
        <row r="554">
          <cell r="D554" t="str">
            <v>A2133</v>
          </cell>
          <cell r="E554" t="str">
            <v>Phan Hoài Bảo</v>
          </cell>
          <cell r="F554" t="str">
            <v>Nhân Viên Vận Hành Máy Cnc</v>
          </cell>
          <cell r="G554">
            <v>44559</v>
          </cell>
          <cell r="H554">
            <v>44590</v>
          </cell>
          <cell r="I554">
            <v>0.26301369863013696</v>
          </cell>
          <cell r="J554">
            <v>5.2602739726027394E-2</v>
          </cell>
          <cell r="K554">
            <v>0</v>
          </cell>
          <cell r="M554">
            <v>12</v>
          </cell>
          <cell r="N554">
            <v>0</v>
          </cell>
          <cell r="O554">
            <v>2</v>
          </cell>
          <cell r="P554">
            <v>2</v>
          </cell>
          <cell r="Q554">
            <v>0</v>
          </cell>
          <cell r="R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2</v>
          </cell>
          <cell r="AG554">
            <v>2</v>
          </cell>
          <cell r="AI554">
            <v>2</v>
          </cell>
          <cell r="AJ554" t="str">
            <v>07/2022</v>
          </cell>
          <cell r="AL554">
            <v>0</v>
          </cell>
          <cell r="AM554">
            <v>44583</v>
          </cell>
          <cell r="AO554">
            <v>44773</v>
          </cell>
        </row>
        <row r="555">
          <cell r="D555" t="str">
            <v>A2134</v>
          </cell>
          <cell r="E555" t="str">
            <v>Hữu Minh Văn</v>
          </cell>
          <cell r="F555" t="str">
            <v>Công Nhân Ép Nhựa</v>
          </cell>
          <cell r="G555">
            <v>44560</v>
          </cell>
          <cell r="H555">
            <v>44590</v>
          </cell>
          <cell r="I555">
            <v>0.26027397260273971</v>
          </cell>
          <cell r="J555">
            <v>5.205479452054794E-2</v>
          </cell>
          <cell r="K555">
            <v>0</v>
          </cell>
          <cell r="M555">
            <v>12</v>
          </cell>
          <cell r="N555">
            <v>0</v>
          </cell>
          <cell r="O555">
            <v>3</v>
          </cell>
          <cell r="P555">
            <v>3</v>
          </cell>
          <cell r="Q555">
            <v>0</v>
          </cell>
          <cell r="R555">
            <v>1</v>
          </cell>
          <cell r="AC555">
            <v>1</v>
          </cell>
          <cell r="AD555">
            <v>0</v>
          </cell>
          <cell r="AE555">
            <v>0</v>
          </cell>
          <cell r="AF555">
            <v>2</v>
          </cell>
          <cell r="AG555">
            <v>2</v>
          </cell>
          <cell r="AI555">
            <v>2</v>
          </cell>
          <cell r="AJ555" t="str">
            <v>07/2022</v>
          </cell>
          <cell r="AL555">
            <v>1</v>
          </cell>
          <cell r="AM555">
            <v>73780</v>
          </cell>
          <cell r="AO555">
            <v>44773</v>
          </cell>
        </row>
        <row r="556">
          <cell r="D556" t="str">
            <v>A2135</v>
          </cell>
          <cell r="E556" t="str">
            <v>Nguyễn Minh Sơn</v>
          </cell>
          <cell r="F556" t="str">
            <v>Công Nhân Ép Nhựa</v>
          </cell>
          <cell r="G556">
            <v>44560</v>
          </cell>
          <cell r="H556">
            <v>44590</v>
          </cell>
          <cell r="I556">
            <v>0.26027397260273971</v>
          </cell>
          <cell r="J556">
            <v>5.205479452054794E-2</v>
          </cell>
          <cell r="K556">
            <v>0</v>
          </cell>
          <cell r="M556">
            <v>12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I556">
            <v>0</v>
          </cell>
          <cell r="AJ556" t="str">
            <v>07/2022</v>
          </cell>
          <cell r="AL556">
            <v>0</v>
          </cell>
          <cell r="AM556">
            <v>44574</v>
          </cell>
          <cell r="AO556">
            <v>44773</v>
          </cell>
        </row>
        <row r="557">
          <cell r="D557" t="str">
            <v>A2130</v>
          </cell>
          <cell r="E557" t="str">
            <v>Trần Văn Hoàng</v>
          </cell>
          <cell r="F557" t="str">
            <v>Công Nhân Ép Nhựa</v>
          </cell>
          <cell r="G557">
            <v>44560</v>
          </cell>
          <cell r="H557">
            <v>44591</v>
          </cell>
          <cell r="I557">
            <v>0.26027397260273971</v>
          </cell>
          <cell r="J557">
            <v>5.205479452054794E-2</v>
          </cell>
          <cell r="K557">
            <v>0</v>
          </cell>
          <cell r="M557">
            <v>12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I557">
            <v>0</v>
          </cell>
          <cell r="AJ557" t="str">
            <v>07/2022</v>
          </cell>
          <cell r="AL557">
            <v>0</v>
          </cell>
          <cell r="AM557">
            <v>44561</v>
          </cell>
          <cell r="AO557">
            <v>44773</v>
          </cell>
        </row>
        <row r="558">
          <cell r="D558" t="str">
            <v>A2127</v>
          </cell>
          <cell r="E558" t="str">
            <v>Nguyễn Quốc Huy</v>
          </cell>
          <cell r="F558" t="str">
            <v>Nhân Viên Thiết Kế Khuôn</v>
          </cell>
          <cell r="G558">
            <v>44564</v>
          </cell>
          <cell r="H558">
            <v>44623</v>
          </cell>
          <cell r="I558">
            <v>0.24931506849315069</v>
          </cell>
          <cell r="J558">
            <v>4.9863013698630138E-2</v>
          </cell>
          <cell r="K558">
            <v>0</v>
          </cell>
          <cell r="M558">
            <v>12</v>
          </cell>
          <cell r="N558">
            <v>0</v>
          </cell>
          <cell r="O558">
            <v>3</v>
          </cell>
          <cell r="P558">
            <v>3</v>
          </cell>
          <cell r="R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3</v>
          </cell>
          <cell r="AG558">
            <v>3</v>
          </cell>
          <cell r="AI558">
            <v>3</v>
          </cell>
          <cell r="AJ558" t="str">
            <v>07/2022</v>
          </cell>
          <cell r="AL558">
            <v>0</v>
          </cell>
          <cell r="AM558">
            <v>73553</v>
          </cell>
          <cell r="AO558">
            <v>44773</v>
          </cell>
        </row>
        <row r="559">
          <cell r="D559" t="str">
            <v>A2131</v>
          </cell>
          <cell r="E559" t="str">
            <v>Nguyễn Thị Anh Thư</v>
          </cell>
          <cell r="F559" t="str">
            <v>Kế Toán Kho</v>
          </cell>
          <cell r="G559">
            <v>44564</v>
          </cell>
          <cell r="H559">
            <v>44623</v>
          </cell>
          <cell r="I559">
            <v>0.24931506849315069</v>
          </cell>
          <cell r="J559">
            <v>4.9863013698630138E-2</v>
          </cell>
          <cell r="K559">
            <v>0</v>
          </cell>
          <cell r="M559">
            <v>12</v>
          </cell>
          <cell r="N559">
            <v>0</v>
          </cell>
          <cell r="O559">
            <v>3</v>
          </cell>
          <cell r="P559">
            <v>3</v>
          </cell>
          <cell r="R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3</v>
          </cell>
          <cell r="AG559">
            <v>3</v>
          </cell>
          <cell r="AI559">
            <v>3</v>
          </cell>
          <cell r="AJ559" t="str">
            <v>07/2022</v>
          </cell>
          <cell r="AL559">
            <v>0</v>
          </cell>
          <cell r="AM559">
            <v>73553</v>
          </cell>
          <cell r="AO559">
            <v>44773</v>
          </cell>
        </row>
        <row r="560">
          <cell r="D560" t="str">
            <v>A2132</v>
          </cell>
          <cell r="E560" t="str">
            <v>Phạm Thị Mai Lan</v>
          </cell>
          <cell r="F560" t="str">
            <v>Kế Toán Quản Tri</v>
          </cell>
          <cell r="G560">
            <v>44564</v>
          </cell>
          <cell r="H560">
            <v>44623</v>
          </cell>
          <cell r="I560">
            <v>0.24931506849315069</v>
          </cell>
          <cell r="J560">
            <v>4.9863013698630138E-2</v>
          </cell>
          <cell r="K560">
            <v>0</v>
          </cell>
          <cell r="M560">
            <v>12</v>
          </cell>
          <cell r="N560">
            <v>0</v>
          </cell>
          <cell r="O560">
            <v>3</v>
          </cell>
          <cell r="P560">
            <v>3</v>
          </cell>
          <cell r="R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3</v>
          </cell>
          <cell r="AG560">
            <v>3</v>
          </cell>
          <cell r="AI560">
            <v>3</v>
          </cell>
          <cell r="AJ560" t="str">
            <v>07/2022</v>
          </cell>
          <cell r="AL560">
            <v>0</v>
          </cell>
          <cell r="AM560">
            <v>73553</v>
          </cell>
          <cell r="AO560">
            <v>44773</v>
          </cell>
        </row>
        <row r="561">
          <cell r="D561" t="str">
            <v>A2137</v>
          </cell>
          <cell r="E561" t="str">
            <v>Phạm Đình Tấn Phát</v>
          </cell>
          <cell r="F561" t="str">
            <v>Nhân Viên R&amp;D</v>
          </cell>
          <cell r="G561">
            <v>44567</v>
          </cell>
          <cell r="H561">
            <v>44626</v>
          </cell>
          <cell r="I561">
            <v>0.24109589041095891</v>
          </cell>
          <cell r="J561">
            <v>4.8219178082191783E-2</v>
          </cell>
          <cell r="K561">
            <v>0</v>
          </cell>
          <cell r="M561">
            <v>12</v>
          </cell>
          <cell r="N561">
            <v>0</v>
          </cell>
          <cell r="O561">
            <v>3</v>
          </cell>
          <cell r="P561">
            <v>3</v>
          </cell>
          <cell r="R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3</v>
          </cell>
          <cell r="AG561">
            <v>3</v>
          </cell>
          <cell r="AI561">
            <v>3</v>
          </cell>
          <cell r="AJ561" t="str">
            <v>07/2022</v>
          </cell>
          <cell r="AL561">
            <v>0</v>
          </cell>
          <cell r="AM561">
            <v>73553</v>
          </cell>
          <cell r="AO561">
            <v>44773</v>
          </cell>
        </row>
        <row r="562">
          <cell r="D562" t="str">
            <v>A2122</v>
          </cell>
          <cell r="E562" t="str">
            <v>Trần Trung Tín</v>
          </cell>
          <cell r="F562" t="str">
            <v>Nhân Viên R&amp;D</v>
          </cell>
          <cell r="G562">
            <v>44571</v>
          </cell>
          <cell r="H562">
            <v>44630</v>
          </cell>
          <cell r="I562">
            <v>0.23013698630136986</v>
          </cell>
          <cell r="J562">
            <v>4.6027397260273974E-2</v>
          </cell>
          <cell r="K562">
            <v>0</v>
          </cell>
          <cell r="M562">
            <v>12</v>
          </cell>
          <cell r="N562">
            <v>0</v>
          </cell>
          <cell r="O562">
            <v>3</v>
          </cell>
          <cell r="P562">
            <v>3</v>
          </cell>
          <cell r="R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3</v>
          </cell>
          <cell r="AG562">
            <v>3</v>
          </cell>
          <cell r="AI562">
            <v>3</v>
          </cell>
          <cell r="AJ562" t="str">
            <v>07/2022</v>
          </cell>
          <cell r="AL562">
            <v>0</v>
          </cell>
          <cell r="AM562">
            <v>73553</v>
          </cell>
          <cell r="AO562">
            <v>44773</v>
          </cell>
        </row>
        <row r="563">
          <cell r="D563" t="str">
            <v>A2143</v>
          </cell>
          <cell r="E563" t="str">
            <v>Nguyễn Trung Hiếu</v>
          </cell>
          <cell r="F563" t="str">
            <v>Công Nhân Ép Nhựa</v>
          </cell>
          <cell r="G563">
            <v>44581</v>
          </cell>
          <cell r="H563">
            <v>44611</v>
          </cell>
          <cell r="I563">
            <v>0.20273972602739726</v>
          </cell>
          <cell r="J563">
            <v>4.0547945205479455E-2</v>
          </cell>
          <cell r="K563">
            <v>0</v>
          </cell>
          <cell r="M563">
            <v>12</v>
          </cell>
          <cell r="N563">
            <v>0</v>
          </cell>
          <cell r="O563">
            <v>2</v>
          </cell>
          <cell r="P563">
            <v>2</v>
          </cell>
          <cell r="R563">
            <v>1</v>
          </cell>
          <cell r="AC563">
            <v>1</v>
          </cell>
          <cell r="AD563">
            <v>0</v>
          </cell>
          <cell r="AE563">
            <v>0</v>
          </cell>
          <cell r="AF563">
            <v>1</v>
          </cell>
          <cell r="AG563">
            <v>1</v>
          </cell>
          <cell r="AI563">
            <v>1</v>
          </cell>
          <cell r="AJ563" t="str">
            <v>07/2022</v>
          </cell>
          <cell r="AL563">
            <v>1</v>
          </cell>
          <cell r="AM563">
            <v>73553</v>
          </cell>
          <cell r="AO563">
            <v>44773</v>
          </cell>
        </row>
        <row r="564">
          <cell r="D564" t="str">
            <v>A2145</v>
          </cell>
          <cell r="E564" t="str">
            <v>Trần Ngọc Hưng</v>
          </cell>
          <cell r="F564" t="str">
            <v>Phó Phòng Kinh Doanh</v>
          </cell>
          <cell r="G564">
            <v>44602</v>
          </cell>
          <cell r="H564">
            <v>44661</v>
          </cell>
          <cell r="I564">
            <v>0.14520547945205478</v>
          </cell>
          <cell r="J564">
            <v>2.9041095890410956E-2</v>
          </cell>
          <cell r="K564">
            <v>0</v>
          </cell>
          <cell r="M564">
            <v>11</v>
          </cell>
          <cell r="N564">
            <v>0</v>
          </cell>
          <cell r="O564">
            <v>2</v>
          </cell>
          <cell r="P564">
            <v>2</v>
          </cell>
          <cell r="R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2</v>
          </cell>
          <cell r="AG564">
            <v>2</v>
          </cell>
          <cell r="AI564">
            <v>2</v>
          </cell>
          <cell r="AJ564" t="str">
            <v>07/2022</v>
          </cell>
          <cell r="AL564">
            <v>0</v>
          </cell>
          <cell r="AM564">
            <v>73553</v>
          </cell>
          <cell r="AO564">
            <v>44773</v>
          </cell>
        </row>
        <row r="565">
          <cell r="D565" t="str">
            <v>A2146</v>
          </cell>
          <cell r="E565" t="str">
            <v>Võ Lương Duyên</v>
          </cell>
          <cell r="F565" t="str">
            <v>Nhân Viên Quản Lý Chất Lượng</v>
          </cell>
          <cell r="G565">
            <v>44602</v>
          </cell>
          <cell r="H565">
            <v>44660</v>
          </cell>
          <cell r="I565">
            <v>0.14520547945205478</v>
          </cell>
          <cell r="J565">
            <v>2.9041095890410956E-2</v>
          </cell>
          <cell r="K565">
            <v>0</v>
          </cell>
          <cell r="M565">
            <v>11</v>
          </cell>
          <cell r="N565">
            <v>0</v>
          </cell>
          <cell r="O565">
            <v>2</v>
          </cell>
          <cell r="P565">
            <v>2</v>
          </cell>
          <cell r="R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2</v>
          </cell>
          <cell r="AG565">
            <v>2</v>
          </cell>
          <cell r="AI565">
            <v>2</v>
          </cell>
          <cell r="AJ565" t="str">
            <v>07/2022</v>
          </cell>
          <cell r="AL565">
            <v>0</v>
          </cell>
          <cell r="AM565">
            <v>73553</v>
          </cell>
          <cell r="AO565">
            <v>44773</v>
          </cell>
        </row>
        <row r="566">
          <cell r="D566" t="str">
            <v>A2147</v>
          </cell>
          <cell r="E566" t="str">
            <v>Nguyễn Thị Sang</v>
          </cell>
          <cell r="F566" t="str">
            <v>Công Nhân Ép Nhựa</v>
          </cell>
          <cell r="G566">
            <v>44602</v>
          </cell>
          <cell r="H566">
            <v>44629</v>
          </cell>
          <cell r="I566">
            <v>0.14520547945205478</v>
          </cell>
          <cell r="J566">
            <v>2.9041095890410956E-2</v>
          </cell>
          <cell r="K566">
            <v>0</v>
          </cell>
          <cell r="M566">
            <v>11</v>
          </cell>
          <cell r="N566">
            <v>0</v>
          </cell>
          <cell r="O566">
            <v>2</v>
          </cell>
          <cell r="P566">
            <v>2</v>
          </cell>
          <cell r="R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2</v>
          </cell>
          <cell r="AG566">
            <v>2</v>
          </cell>
          <cell r="AI566">
            <v>2</v>
          </cell>
          <cell r="AJ566" t="str">
            <v>07/2022</v>
          </cell>
          <cell r="AL566">
            <v>0</v>
          </cell>
          <cell r="AM566">
            <v>44645</v>
          </cell>
          <cell r="AO566">
            <v>44773</v>
          </cell>
        </row>
        <row r="567">
          <cell r="D567" t="str">
            <v>A2148</v>
          </cell>
          <cell r="E567" t="str">
            <v>Trang Thị Kim Tho</v>
          </cell>
          <cell r="F567" t="str">
            <v>Công Nhân Pqc</v>
          </cell>
          <cell r="G567">
            <v>44602</v>
          </cell>
          <cell r="H567">
            <v>44629</v>
          </cell>
          <cell r="I567">
            <v>0.14520547945205478</v>
          </cell>
          <cell r="J567">
            <v>2.9041095890410956E-2</v>
          </cell>
          <cell r="K567">
            <v>0</v>
          </cell>
          <cell r="M567">
            <v>11</v>
          </cell>
          <cell r="N567">
            <v>0</v>
          </cell>
          <cell r="O567">
            <v>0</v>
          </cell>
          <cell r="P567">
            <v>0</v>
          </cell>
          <cell r="R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I567">
            <v>0</v>
          </cell>
          <cell r="AJ567" t="str">
            <v>07/2022</v>
          </cell>
          <cell r="AL567">
            <v>0</v>
          </cell>
          <cell r="AM567">
            <v>44608</v>
          </cell>
          <cell r="AO567">
            <v>44773</v>
          </cell>
        </row>
        <row r="568">
          <cell r="D568" t="str">
            <v>A2149</v>
          </cell>
          <cell r="E568" t="str">
            <v>Châu Thanh Tùng</v>
          </cell>
          <cell r="F568" t="str">
            <v>Công Nhân Ép Nhựa</v>
          </cell>
          <cell r="G568">
            <v>44602</v>
          </cell>
          <cell r="H568">
            <v>44629</v>
          </cell>
          <cell r="I568">
            <v>0.14520547945205478</v>
          </cell>
          <cell r="J568">
            <v>2.9041095890410956E-2</v>
          </cell>
          <cell r="K568">
            <v>0</v>
          </cell>
          <cell r="M568">
            <v>11</v>
          </cell>
          <cell r="N568">
            <v>0</v>
          </cell>
          <cell r="O568">
            <v>0</v>
          </cell>
          <cell r="P568">
            <v>0</v>
          </cell>
          <cell r="R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I568">
            <v>0</v>
          </cell>
          <cell r="AJ568" t="str">
            <v>07/2022</v>
          </cell>
          <cell r="AL568">
            <v>0</v>
          </cell>
          <cell r="AM568">
            <v>44617</v>
          </cell>
          <cell r="AO568">
            <v>44773</v>
          </cell>
        </row>
        <row r="569">
          <cell r="D569" t="str">
            <v>A2150</v>
          </cell>
          <cell r="E569" t="str">
            <v>Lê Thị Thanh Tuyền</v>
          </cell>
          <cell r="F569" t="str">
            <v>Công Nhân Ép Nhựa</v>
          </cell>
          <cell r="G569">
            <v>44602</v>
          </cell>
          <cell r="H569">
            <v>44601</v>
          </cell>
          <cell r="I569">
            <v>0.14520547945205478</v>
          </cell>
          <cell r="J569">
            <v>2.9041095890410956E-2</v>
          </cell>
          <cell r="K569">
            <v>0</v>
          </cell>
          <cell r="M569">
            <v>11</v>
          </cell>
          <cell r="N569">
            <v>0</v>
          </cell>
          <cell r="O569">
            <v>0</v>
          </cell>
          <cell r="P569">
            <v>0</v>
          </cell>
          <cell r="R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I569">
            <v>0</v>
          </cell>
          <cell r="AJ569" t="str">
            <v>07/2022</v>
          </cell>
          <cell r="AL569">
            <v>0</v>
          </cell>
          <cell r="AM569">
            <v>44608</v>
          </cell>
          <cell r="AO569">
            <v>44773</v>
          </cell>
        </row>
        <row r="570">
          <cell r="D570" t="str">
            <v>A2154</v>
          </cell>
          <cell r="E570" t="str">
            <v>Huỳnh Thị Diễm Hương</v>
          </cell>
          <cell r="F570" t="str">
            <v>Công Nhân Ép Nhựa</v>
          </cell>
          <cell r="G570">
            <v>44602</v>
          </cell>
          <cell r="H570">
            <v>44629</v>
          </cell>
          <cell r="I570">
            <v>0.14520547945205478</v>
          </cell>
          <cell r="J570">
            <v>2.9041095890410956E-2</v>
          </cell>
          <cell r="K570">
            <v>0</v>
          </cell>
          <cell r="M570">
            <v>11</v>
          </cell>
          <cell r="N570">
            <v>0</v>
          </cell>
          <cell r="O570">
            <v>2</v>
          </cell>
          <cell r="P570">
            <v>2</v>
          </cell>
          <cell r="R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2</v>
          </cell>
          <cell r="AG570">
            <v>2</v>
          </cell>
          <cell r="AI570">
            <v>2</v>
          </cell>
          <cell r="AJ570" t="str">
            <v>07/2022</v>
          </cell>
          <cell r="AL570">
            <v>0</v>
          </cell>
          <cell r="AM570">
            <v>73553</v>
          </cell>
          <cell r="AO570">
            <v>44773</v>
          </cell>
        </row>
        <row r="571">
          <cell r="D571" t="str">
            <v>A2155</v>
          </cell>
          <cell r="E571" t="str">
            <v>Cao Văn Tài</v>
          </cell>
          <cell r="F571" t="str">
            <v>Công Nhân Gỡ Hàng</v>
          </cell>
          <cell r="G571">
            <v>44602</v>
          </cell>
          <cell r="H571">
            <v>44630</v>
          </cell>
          <cell r="I571">
            <v>0.14520547945205478</v>
          </cell>
          <cell r="J571">
            <v>2.9041095890410956E-2</v>
          </cell>
          <cell r="K571">
            <v>0</v>
          </cell>
          <cell r="M571">
            <v>11</v>
          </cell>
          <cell r="N571">
            <v>0</v>
          </cell>
          <cell r="O571">
            <v>2</v>
          </cell>
          <cell r="P571">
            <v>2</v>
          </cell>
          <cell r="R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2</v>
          </cell>
          <cell r="AG571">
            <v>2</v>
          </cell>
          <cell r="AI571">
            <v>2</v>
          </cell>
          <cell r="AJ571" t="str">
            <v>07/2022</v>
          </cell>
          <cell r="AL571">
            <v>0</v>
          </cell>
          <cell r="AM571">
            <v>73553</v>
          </cell>
          <cell r="AO571">
            <v>44773</v>
          </cell>
        </row>
        <row r="572">
          <cell r="D572" t="str">
            <v>A2156</v>
          </cell>
          <cell r="E572" t="str">
            <v>Nguyễn Văn Quẹo</v>
          </cell>
          <cell r="F572" t="str">
            <v>Công Nhân Gỡ Hàng</v>
          </cell>
          <cell r="G572">
            <v>44602</v>
          </cell>
          <cell r="H572">
            <v>44629</v>
          </cell>
          <cell r="I572">
            <v>0.14520547945205478</v>
          </cell>
          <cell r="J572">
            <v>2.9041095890410956E-2</v>
          </cell>
          <cell r="K572">
            <v>0</v>
          </cell>
          <cell r="M572">
            <v>11</v>
          </cell>
          <cell r="N572">
            <v>0</v>
          </cell>
          <cell r="O572">
            <v>2</v>
          </cell>
          <cell r="P572">
            <v>2</v>
          </cell>
          <cell r="R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2</v>
          </cell>
          <cell r="AG572">
            <v>2</v>
          </cell>
          <cell r="AI572">
            <v>2</v>
          </cell>
          <cell r="AJ572" t="str">
            <v>07/2022</v>
          </cell>
          <cell r="AL572">
            <v>0</v>
          </cell>
          <cell r="AM572">
            <v>73553</v>
          </cell>
          <cell r="AO572">
            <v>44773</v>
          </cell>
        </row>
        <row r="573">
          <cell r="D573" t="str">
            <v>A2152</v>
          </cell>
          <cell r="E573" t="str">
            <v>Trần Thị Ngân</v>
          </cell>
          <cell r="F573" t="str">
            <v>Công Nhân Pqc Ép Nhựa</v>
          </cell>
          <cell r="G573">
            <v>44602</v>
          </cell>
          <cell r="H573">
            <v>44629</v>
          </cell>
          <cell r="I573">
            <v>0.14520547945205478</v>
          </cell>
          <cell r="J573">
            <v>2.9041095890410956E-2</v>
          </cell>
          <cell r="K573">
            <v>0</v>
          </cell>
          <cell r="M573">
            <v>11</v>
          </cell>
          <cell r="N573">
            <v>0</v>
          </cell>
          <cell r="O573">
            <v>2</v>
          </cell>
          <cell r="P573">
            <v>2</v>
          </cell>
          <cell r="R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2</v>
          </cell>
          <cell r="AG573">
            <v>2</v>
          </cell>
          <cell r="AI573">
            <v>2</v>
          </cell>
          <cell r="AJ573" t="str">
            <v>07/2022</v>
          </cell>
          <cell r="AL573">
            <v>0</v>
          </cell>
          <cell r="AM573">
            <v>73553</v>
          </cell>
          <cell r="AO573">
            <v>44773</v>
          </cell>
        </row>
        <row r="574">
          <cell r="D574" t="str">
            <v>A2158</v>
          </cell>
          <cell r="E574" t="str">
            <v>Nguyễn Trung Thảo</v>
          </cell>
          <cell r="F574" t="str">
            <v>Công Nhân Ép Nhựa</v>
          </cell>
          <cell r="G574">
            <v>44602</v>
          </cell>
          <cell r="H574">
            <v>44601</v>
          </cell>
          <cell r="I574">
            <v>0.14520547945205478</v>
          </cell>
          <cell r="J574">
            <v>2.9041095890410956E-2</v>
          </cell>
          <cell r="K574">
            <v>0</v>
          </cell>
          <cell r="M574">
            <v>11</v>
          </cell>
          <cell r="N574">
            <v>0</v>
          </cell>
          <cell r="O574">
            <v>2</v>
          </cell>
          <cell r="P574">
            <v>2</v>
          </cell>
          <cell r="R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2</v>
          </cell>
          <cell r="AG574">
            <v>2</v>
          </cell>
          <cell r="AI574">
            <v>2</v>
          </cell>
          <cell r="AJ574" t="str">
            <v>07/2022</v>
          </cell>
          <cell r="AL574">
            <v>0</v>
          </cell>
          <cell r="AM574">
            <v>73553</v>
          </cell>
          <cell r="AO574">
            <v>44773</v>
          </cell>
        </row>
        <row r="575">
          <cell r="D575" t="str">
            <v>A2159</v>
          </cell>
          <cell r="E575" t="str">
            <v>Nguyễn Hoàng Lâm</v>
          </cell>
          <cell r="F575" t="str">
            <v>Công Nhân Ép Nhựa</v>
          </cell>
          <cell r="G575">
            <v>44602</v>
          </cell>
          <cell r="H575">
            <v>44629</v>
          </cell>
          <cell r="I575">
            <v>0.14520547945205478</v>
          </cell>
          <cell r="J575">
            <v>2.9041095890410956E-2</v>
          </cell>
          <cell r="K575">
            <v>0</v>
          </cell>
          <cell r="M575">
            <v>11</v>
          </cell>
          <cell r="N575">
            <v>0</v>
          </cell>
          <cell r="O575">
            <v>2</v>
          </cell>
          <cell r="P575">
            <v>2</v>
          </cell>
          <cell r="R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2</v>
          </cell>
          <cell r="AG575">
            <v>2</v>
          </cell>
          <cell r="AI575">
            <v>2</v>
          </cell>
          <cell r="AJ575" t="str">
            <v>07/2022</v>
          </cell>
          <cell r="AL575">
            <v>0</v>
          </cell>
          <cell r="AM575">
            <v>73553</v>
          </cell>
          <cell r="AO575">
            <v>44773</v>
          </cell>
        </row>
        <row r="576">
          <cell r="D576" t="str">
            <v>A2162</v>
          </cell>
          <cell r="E576" t="str">
            <v>Lê Xuân Hương</v>
          </cell>
          <cell r="F576" t="str">
            <v>Công Nhân Pqc Ép Nhựa</v>
          </cell>
          <cell r="G576">
            <v>44606</v>
          </cell>
          <cell r="H576">
            <v>44634</v>
          </cell>
          <cell r="I576">
            <v>0.13424657534246576</v>
          </cell>
          <cell r="J576">
            <v>2.6849315068493151E-2</v>
          </cell>
          <cell r="K576">
            <v>0</v>
          </cell>
          <cell r="M576">
            <v>11</v>
          </cell>
          <cell r="N576">
            <v>0</v>
          </cell>
          <cell r="O576">
            <v>2</v>
          </cell>
          <cell r="P576">
            <v>2</v>
          </cell>
          <cell r="R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2</v>
          </cell>
          <cell r="AG576">
            <v>2</v>
          </cell>
          <cell r="AI576">
            <v>2</v>
          </cell>
          <cell r="AJ576" t="str">
            <v>07/2022</v>
          </cell>
          <cell r="AL576">
            <v>0</v>
          </cell>
          <cell r="AM576">
            <v>73553</v>
          </cell>
          <cell r="AO576">
            <v>44773</v>
          </cell>
        </row>
        <row r="577">
          <cell r="D577" t="str">
            <v>A2163</v>
          </cell>
          <cell r="E577" t="str">
            <v>Lê Thị Mười</v>
          </cell>
          <cell r="F577" t="str">
            <v>Công Nhân Ép Nhựa</v>
          </cell>
          <cell r="G577">
            <v>44606</v>
          </cell>
          <cell r="H577">
            <v>44634</v>
          </cell>
          <cell r="I577">
            <v>0.13424657534246576</v>
          </cell>
          <cell r="J577">
            <v>2.6849315068493151E-2</v>
          </cell>
          <cell r="K577">
            <v>0</v>
          </cell>
          <cell r="M577">
            <v>11</v>
          </cell>
          <cell r="N577">
            <v>0</v>
          </cell>
          <cell r="O577">
            <v>0</v>
          </cell>
          <cell r="P577">
            <v>0</v>
          </cell>
          <cell r="R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I577">
            <v>0</v>
          </cell>
          <cell r="AJ577" t="str">
            <v>07/2022</v>
          </cell>
          <cell r="AL577">
            <v>0</v>
          </cell>
          <cell r="AM577">
            <v>44606</v>
          </cell>
          <cell r="AO577">
            <v>44773</v>
          </cell>
        </row>
        <row r="578">
          <cell r="D578" t="str">
            <v>A2164</v>
          </cell>
          <cell r="E578" t="str">
            <v>Lê Văn Hiếu</v>
          </cell>
          <cell r="F578" t="str">
            <v>Công Nhân Gỡ Hàng – Sấy Hàng</v>
          </cell>
          <cell r="G578">
            <v>44606</v>
          </cell>
          <cell r="H578">
            <v>44634</v>
          </cell>
          <cell r="I578">
            <v>0.13424657534246576</v>
          </cell>
          <cell r="J578">
            <v>2.6849315068493151E-2</v>
          </cell>
          <cell r="K578">
            <v>0</v>
          </cell>
          <cell r="M578">
            <v>11</v>
          </cell>
          <cell r="N578">
            <v>0</v>
          </cell>
          <cell r="O578">
            <v>2</v>
          </cell>
          <cell r="P578">
            <v>2</v>
          </cell>
          <cell r="R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2</v>
          </cell>
          <cell r="AG578">
            <v>2</v>
          </cell>
          <cell r="AI578">
            <v>2</v>
          </cell>
          <cell r="AJ578" t="str">
            <v>07/2022</v>
          </cell>
          <cell r="AL578">
            <v>0</v>
          </cell>
          <cell r="AM578">
            <v>73553</v>
          </cell>
          <cell r="AO578">
            <v>44773</v>
          </cell>
        </row>
        <row r="579">
          <cell r="D579" t="str">
            <v>A2160</v>
          </cell>
          <cell r="E579" t="str">
            <v>Nguyễn Thị Như Quỳnh</v>
          </cell>
          <cell r="F579" t="str">
            <v>Nhân Viên Kế Hoạch Kho</v>
          </cell>
          <cell r="G579">
            <v>44606</v>
          </cell>
          <cell r="H579">
            <v>44665</v>
          </cell>
          <cell r="I579">
            <v>0.13424657534246576</v>
          </cell>
          <cell r="J579">
            <v>2.6849315068493151E-2</v>
          </cell>
          <cell r="K579">
            <v>0</v>
          </cell>
          <cell r="M579">
            <v>11</v>
          </cell>
          <cell r="N579">
            <v>0</v>
          </cell>
          <cell r="O579">
            <v>2</v>
          </cell>
          <cell r="P579">
            <v>2</v>
          </cell>
          <cell r="R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2</v>
          </cell>
          <cell r="AG579">
            <v>2</v>
          </cell>
          <cell r="AI579">
            <v>2</v>
          </cell>
          <cell r="AJ579" t="str">
            <v>07/2022</v>
          </cell>
          <cell r="AL579">
            <v>0</v>
          </cell>
          <cell r="AM579">
            <v>73553</v>
          </cell>
          <cell r="AO579">
            <v>44773</v>
          </cell>
        </row>
        <row r="580">
          <cell r="D580" t="str">
            <v>A2153</v>
          </cell>
          <cell r="E580" t="str">
            <v>Nguyễn Ngọc Tuấn</v>
          </cell>
          <cell r="F580" t="str">
            <v>Công Nhân Ép Nhựa</v>
          </cell>
          <cell r="G580">
            <v>44606</v>
          </cell>
          <cell r="H580">
            <v>44634</v>
          </cell>
          <cell r="I580">
            <v>0.13424657534246576</v>
          </cell>
          <cell r="J580">
            <v>2.6849315068493151E-2</v>
          </cell>
          <cell r="K580">
            <v>0</v>
          </cell>
          <cell r="M580">
            <v>11</v>
          </cell>
          <cell r="N580">
            <v>0</v>
          </cell>
          <cell r="O580">
            <v>0</v>
          </cell>
          <cell r="P580">
            <v>0</v>
          </cell>
          <cell r="R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I580">
            <v>0</v>
          </cell>
          <cell r="AJ580" t="str">
            <v>07/2022</v>
          </cell>
          <cell r="AL580">
            <v>0</v>
          </cell>
          <cell r="AM580">
            <v>44608</v>
          </cell>
          <cell r="AO580">
            <v>44773</v>
          </cell>
        </row>
        <row r="581">
          <cell r="D581" t="str">
            <v>A2157</v>
          </cell>
          <cell r="E581" t="str">
            <v>Trần Thanh Nhàn</v>
          </cell>
          <cell r="F581" t="str">
            <v>Nhân Viên Kỹ Thuật Ép Nhựa</v>
          </cell>
          <cell r="G581">
            <v>44606</v>
          </cell>
          <cell r="H581">
            <v>44665</v>
          </cell>
          <cell r="I581">
            <v>0.13424657534246576</v>
          </cell>
          <cell r="J581">
            <v>2.6849315068493151E-2</v>
          </cell>
          <cell r="K581">
            <v>0</v>
          </cell>
          <cell r="M581">
            <v>11</v>
          </cell>
          <cell r="N581">
            <v>0</v>
          </cell>
          <cell r="O581">
            <v>2</v>
          </cell>
          <cell r="P581">
            <v>2</v>
          </cell>
          <cell r="R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2</v>
          </cell>
          <cell r="AG581">
            <v>2</v>
          </cell>
          <cell r="AI581">
            <v>2</v>
          </cell>
          <cell r="AJ581" t="str">
            <v>07/2022</v>
          </cell>
          <cell r="AL581">
            <v>0</v>
          </cell>
          <cell r="AM581">
            <v>73553</v>
          </cell>
          <cell r="AO581">
            <v>44773</v>
          </cell>
        </row>
        <row r="582">
          <cell r="D582" t="str">
            <v>A2151</v>
          </cell>
          <cell r="E582" t="str">
            <v>Nguyễn Thị Quỳnh Anh</v>
          </cell>
          <cell r="F582" t="str">
            <v>Công Nhân Pqc Ép Nhựa</v>
          </cell>
          <cell r="G582">
            <v>44606</v>
          </cell>
          <cell r="H582">
            <v>44633</v>
          </cell>
          <cell r="I582">
            <v>0.13424657534246576</v>
          </cell>
          <cell r="J582">
            <v>2.6849315068493151E-2</v>
          </cell>
          <cell r="K582">
            <v>0</v>
          </cell>
          <cell r="M582">
            <v>11</v>
          </cell>
          <cell r="N582">
            <v>0</v>
          </cell>
          <cell r="O582">
            <v>0</v>
          </cell>
          <cell r="P582">
            <v>0</v>
          </cell>
          <cell r="R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I582">
            <v>0</v>
          </cell>
          <cell r="AJ582" t="str">
            <v>07/2022</v>
          </cell>
          <cell r="AL582">
            <v>0</v>
          </cell>
          <cell r="AM582">
            <v>44608</v>
          </cell>
          <cell r="AO582">
            <v>44773</v>
          </cell>
        </row>
        <row r="583">
          <cell r="D583" t="str">
            <v>A2166</v>
          </cell>
          <cell r="E583" t="str">
            <v>Nguyễn Văn Hầu</v>
          </cell>
          <cell r="F583" t="str">
            <v>Công Nhân Ép Nhựa</v>
          </cell>
          <cell r="G583">
            <v>44606</v>
          </cell>
          <cell r="H583">
            <v>44634</v>
          </cell>
          <cell r="I583">
            <v>0.13424657534246576</v>
          </cell>
          <cell r="J583">
            <v>2.6849315068493151E-2</v>
          </cell>
          <cell r="K583">
            <v>0</v>
          </cell>
          <cell r="M583">
            <v>11</v>
          </cell>
          <cell r="N583">
            <v>0</v>
          </cell>
          <cell r="O583">
            <v>2</v>
          </cell>
          <cell r="P583">
            <v>2</v>
          </cell>
          <cell r="R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2</v>
          </cell>
          <cell r="AG583">
            <v>2</v>
          </cell>
          <cell r="AI583">
            <v>2</v>
          </cell>
          <cell r="AJ583" t="str">
            <v>07/2022</v>
          </cell>
          <cell r="AL583">
            <v>0</v>
          </cell>
          <cell r="AM583">
            <v>73553</v>
          </cell>
          <cell r="AO583">
            <v>44773</v>
          </cell>
        </row>
        <row r="584">
          <cell r="D584" t="str">
            <v>A2167</v>
          </cell>
          <cell r="E584" t="str">
            <v>Nguyễn Cao Bằng</v>
          </cell>
          <cell r="F584" t="str">
            <v>Công Nhân Ép Nhựa</v>
          </cell>
          <cell r="G584">
            <v>44606</v>
          </cell>
          <cell r="H584">
            <v>44634</v>
          </cell>
          <cell r="I584">
            <v>0.13424657534246576</v>
          </cell>
          <cell r="J584">
            <v>2.6849315068493151E-2</v>
          </cell>
          <cell r="K584">
            <v>0</v>
          </cell>
          <cell r="M584">
            <v>11</v>
          </cell>
          <cell r="N584">
            <v>0</v>
          </cell>
          <cell r="O584">
            <v>2</v>
          </cell>
          <cell r="P584">
            <v>2</v>
          </cell>
          <cell r="R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2</v>
          </cell>
          <cell r="AG584">
            <v>2</v>
          </cell>
          <cell r="AI584">
            <v>2</v>
          </cell>
          <cell r="AJ584" t="str">
            <v>07/2022</v>
          </cell>
          <cell r="AL584">
            <v>0</v>
          </cell>
          <cell r="AM584">
            <v>73553</v>
          </cell>
          <cell r="AO584">
            <v>44773</v>
          </cell>
        </row>
        <row r="585">
          <cell r="D585" t="str">
            <v>A2168</v>
          </cell>
          <cell r="E585" t="str">
            <v>Nguyễn Trí Tâm</v>
          </cell>
          <cell r="F585" t="str">
            <v>Công Nhân Ép Nhựa</v>
          </cell>
          <cell r="G585">
            <v>44606</v>
          </cell>
          <cell r="H585">
            <v>44633</v>
          </cell>
          <cell r="I585">
            <v>0.13424657534246576</v>
          </cell>
          <cell r="J585">
            <v>2.6849315068493151E-2</v>
          </cell>
          <cell r="K585">
            <v>0</v>
          </cell>
          <cell r="M585">
            <v>11</v>
          </cell>
          <cell r="N585">
            <v>0</v>
          </cell>
          <cell r="O585">
            <v>2</v>
          </cell>
          <cell r="P585">
            <v>2</v>
          </cell>
          <cell r="R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2</v>
          </cell>
          <cell r="AG585">
            <v>2</v>
          </cell>
          <cell r="AI585">
            <v>2</v>
          </cell>
          <cell r="AJ585" t="str">
            <v>07/2022</v>
          </cell>
          <cell r="AL585">
            <v>0</v>
          </cell>
          <cell r="AM585">
            <v>73553</v>
          </cell>
          <cell r="AO585">
            <v>44773</v>
          </cell>
        </row>
        <row r="586">
          <cell r="D586" t="str">
            <v>A2169</v>
          </cell>
          <cell r="E586" t="str">
            <v>Nguyễn Bá Phúc</v>
          </cell>
          <cell r="F586" t="str">
            <v>Phụ Kho</v>
          </cell>
          <cell r="G586">
            <v>44606</v>
          </cell>
          <cell r="H586">
            <v>44633</v>
          </cell>
          <cell r="I586">
            <v>0.13424657534246576</v>
          </cell>
          <cell r="J586">
            <v>2.6849315068493151E-2</v>
          </cell>
          <cell r="K586">
            <v>0</v>
          </cell>
          <cell r="M586">
            <v>11</v>
          </cell>
          <cell r="N586">
            <v>0</v>
          </cell>
          <cell r="O586">
            <v>2</v>
          </cell>
          <cell r="P586">
            <v>2</v>
          </cell>
          <cell r="R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2</v>
          </cell>
          <cell r="AG586">
            <v>2</v>
          </cell>
          <cell r="AI586">
            <v>2</v>
          </cell>
          <cell r="AJ586" t="str">
            <v>07/2022</v>
          </cell>
          <cell r="AL586">
            <v>0</v>
          </cell>
          <cell r="AM586">
            <v>73553</v>
          </cell>
          <cell r="AO586">
            <v>44773</v>
          </cell>
        </row>
        <row r="587">
          <cell r="D587" t="str">
            <v>A2171</v>
          </cell>
          <cell r="E587" t="str">
            <v>Lê Duy Khánh</v>
          </cell>
          <cell r="F587" t="str">
            <v>Công Nhân Ép Nhựa</v>
          </cell>
          <cell r="G587">
            <v>44608</v>
          </cell>
          <cell r="H587">
            <v>44636</v>
          </cell>
          <cell r="I587">
            <v>0.12876712328767123</v>
          </cell>
          <cell r="J587">
            <v>2.5753424657534246E-2</v>
          </cell>
          <cell r="K587">
            <v>0</v>
          </cell>
          <cell r="M587">
            <v>11</v>
          </cell>
          <cell r="N587">
            <v>0</v>
          </cell>
          <cell r="O587">
            <v>1</v>
          </cell>
          <cell r="P587">
            <v>1</v>
          </cell>
          <cell r="R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1</v>
          </cell>
          <cell r="AG587">
            <v>1</v>
          </cell>
          <cell r="AI587">
            <v>1</v>
          </cell>
          <cell r="AJ587" t="str">
            <v>07/2022</v>
          </cell>
          <cell r="AL587">
            <v>0</v>
          </cell>
          <cell r="AM587">
            <v>73553</v>
          </cell>
          <cell r="AO587">
            <v>44773</v>
          </cell>
        </row>
        <row r="588">
          <cell r="D588" t="str">
            <v>A2176</v>
          </cell>
          <cell r="E588" t="str">
            <v>Nguyễn Thị Kim Nhanh</v>
          </cell>
          <cell r="F588" t="str">
            <v>Công Nhân Ép Nhựa</v>
          </cell>
          <cell r="G588">
            <v>44608</v>
          </cell>
          <cell r="H588">
            <v>44635</v>
          </cell>
          <cell r="I588">
            <v>0.12876712328767123</v>
          </cell>
          <cell r="J588">
            <v>2.5753424657534246E-2</v>
          </cell>
          <cell r="K588">
            <v>0</v>
          </cell>
          <cell r="M588">
            <v>11</v>
          </cell>
          <cell r="N588">
            <v>0</v>
          </cell>
          <cell r="O588">
            <v>1</v>
          </cell>
          <cell r="P588">
            <v>1</v>
          </cell>
          <cell r="R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1</v>
          </cell>
          <cell r="AG588">
            <v>1</v>
          </cell>
          <cell r="AI588">
            <v>1</v>
          </cell>
          <cell r="AJ588" t="str">
            <v>07/2022</v>
          </cell>
          <cell r="AL588">
            <v>0</v>
          </cell>
          <cell r="AM588">
            <v>73553</v>
          </cell>
          <cell r="AO588">
            <v>44773</v>
          </cell>
        </row>
        <row r="589">
          <cell r="D589" t="str">
            <v>A2177</v>
          </cell>
          <cell r="E589" t="str">
            <v>Lê Thị Bích Thu</v>
          </cell>
          <cell r="F589" t="str">
            <v>Công Nhân Ép Nhựa</v>
          </cell>
          <cell r="G589">
            <v>44608</v>
          </cell>
          <cell r="H589">
            <v>44635</v>
          </cell>
          <cell r="I589">
            <v>0.12876712328767123</v>
          </cell>
          <cell r="J589">
            <v>2.5753424657534246E-2</v>
          </cell>
          <cell r="K589">
            <v>0</v>
          </cell>
          <cell r="M589">
            <v>11</v>
          </cell>
          <cell r="N589">
            <v>0</v>
          </cell>
          <cell r="O589">
            <v>0</v>
          </cell>
          <cell r="P589">
            <v>0</v>
          </cell>
          <cell r="R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I589">
            <v>0</v>
          </cell>
          <cell r="AJ589" t="str">
            <v>07/2022</v>
          </cell>
          <cell r="AL589">
            <v>0</v>
          </cell>
          <cell r="AM589">
            <v>44620</v>
          </cell>
          <cell r="AO589">
            <v>44773</v>
          </cell>
        </row>
        <row r="590">
          <cell r="D590" t="str">
            <v>A2178</v>
          </cell>
          <cell r="E590" t="str">
            <v>Lê Thị Cẩm Phượng</v>
          </cell>
          <cell r="F590" t="str">
            <v>Công Nhân Ép Nhựa</v>
          </cell>
          <cell r="G590">
            <v>44608</v>
          </cell>
          <cell r="H590">
            <v>44635</v>
          </cell>
          <cell r="I590">
            <v>0.12876712328767123</v>
          </cell>
          <cell r="J590">
            <v>2.5753424657534246E-2</v>
          </cell>
          <cell r="K590">
            <v>0</v>
          </cell>
          <cell r="M590">
            <v>11</v>
          </cell>
          <cell r="N590">
            <v>0</v>
          </cell>
          <cell r="O590">
            <v>1</v>
          </cell>
          <cell r="P590">
            <v>1</v>
          </cell>
          <cell r="R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1</v>
          </cell>
          <cell r="AG590">
            <v>1</v>
          </cell>
          <cell r="AI590">
            <v>1</v>
          </cell>
          <cell r="AJ590" t="str">
            <v>07/2022</v>
          </cell>
          <cell r="AL590">
            <v>0</v>
          </cell>
          <cell r="AM590">
            <v>73553</v>
          </cell>
          <cell r="AO590">
            <v>44773</v>
          </cell>
        </row>
        <row r="591">
          <cell r="D591" t="str">
            <v>A2181</v>
          </cell>
          <cell r="E591" t="str">
            <v>Đỗ Văn Thảo</v>
          </cell>
          <cell r="F591" t="str">
            <v>Công Nhân Gắn Phôi</v>
          </cell>
          <cell r="G591">
            <v>44608</v>
          </cell>
          <cell r="H591">
            <v>44635</v>
          </cell>
          <cell r="I591">
            <v>0.12876712328767123</v>
          </cell>
          <cell r="J591">
            <v>2.5753424657534246E-2</v>
          </cell>
          <cell r="K591">
            <v>0</v>
          </cell>
          <cell r="M591">
            <v>11</v>
          </cell>
          <cell r="N591">
            <v>0</v>
          </cell>
          <cell r="O591">
            <v>1</v>
          </cell>
          <cell r="P591">
            <v>1</v>
          </cell>
          <cell r="R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1</v>
          </cell>
          <cell r="AG591">
            <v>1</v>
          </cell>
          <cell r="AI591">
            <v>1</v>
          </cell>
          <cell r="AJ591" t="str">
            <v>07/2022</v>
          </cell>
          <cell r="AL591">
            <v>0</v>
          </cell>
          <cell r="AM591">
            <v>73553</v>
          </cell>
          <cell r="AO591">
            <v>44773</v>
          </cell>
        </row>
        <row r="592">
          <cell r="D592" t="str">
            <v>A2182</v>
          </cell>
          <cell r="E592" t="str">
            <v>Đinh Minh Sơn</v>
          </cell>
          <cell r="F592" t="str">
            <v>Công Nhân Gắn Phôi</v>
          </cell>
          <cell r="G592">
            <v>44608</v>
          </cell>
          <cell r="H592">
            <v>44636</v>
          </cell>
          <cell r="I592">
            <v>0.12876712328767123</v>
          </cell>
          <cell r="J592">
            <v>2.5753424657534246E-2</v>
          </cell>
          <cell r="K592">
            <v>0</v>
          </cell>
          <cell r="M592">
            <v>11</v>
          </cell>
          <cell r="N592">
            <v>0</v>
          </cell>
          <cell r="O592">
            <v>1</v>
          </cell>
          <cell r="P592">
            <v>1</v>
          </cell>
          <cell r="R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1</v>
          </cell>
          <cell r="AG592">
            <v>1</v>
          </cell>
          <cell r="AI592">
            <v>1</v>
          </cell>
          <cell r="AJ592" t="str">
            <v>07/2022</v>
          </cell>
          <cell r="AL592">
            <v>0</v>
          </cell>
          <cell r="AM592">
            <v>73553</v>
          </cell>
          <cell r="AO592">
            <v>44773</v>
          </cell>
        </row>
        <row r="593">
          <cell r="D593" t="str">
            <v>A2183</v>
          </cell>
          <cell r="E593" t="str">
            <v>Thạch Ngọc Thi</v>
          </cell>
          <cell r="F593" t="str">
            <v>Công Nhân Gắn Phôi</v>
          </cell>
          <cell r="G593">
            <v>44608</v>
          </cell>
          <cell r="H593">
            <v>44636</v>
          </cell>
          <cell r="I593">
            <v>0.12876712328767123</v>
          </cell>
          <cell r="J593">
            <v>2.5753424657534246E-2</v>
          </cell>
          <cell r="K593">
            <v>0</v>
          </cell>
          <cell r="M593">
            <v>11</v>
          </cell>
          <cell r="N593">
            <v>0</v>
          </cell>
          <cell r="O593">
            <v>0</v>
          </cell>
          <cell r="P593">
            <v>0</v>
          </cell>
          <cell r="R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I593">
            <v>0</v>
          </cell>
          <cell r="AJ593" t="str">
            <v>07/2022</v>
          </cell>
          <cell r="AL593">
            <v>0</v>
          </cell>
          <cell r="AM593">
            <v>44630</v>
          </cell>
          <cell r="AO593">
            <v>44773</v>
          </cell>
        </row>
        <row r="594">
          <cell r="D594" t="str">
            <v>A2185</v>
          </cell>
          <cell r="E594" t="str">
            <v>Nguyễn Thị Duyên</v>
          </cell>
          <cell r="F594" t="str">
            <v>Công Nhân Ép Nhựa</v>
          </cell>
          <cell r="G594">
            <v>44608</v>
          </cell>
          <cell r="H594">
            <v>44636</v>
          </cell>
          <cell r="I594">
            <v>0.12876712328767123</v>
          </cell>
          <cell r="J594">
            <v>2.5753424657534246E-2</v>
          </cell>
          <cell r="K594">
            <v>0</v>
          </cell>
          <cell r="M594">
            <v>11</v>
          </cell>
          <cell r="N594">
            <v>0</v>
          </cell>
          <cell r="O594">
            <v>1</v>
          </cell>
          <cell r="P594">
            <v>1</v>
          </cell>
          <cell r="R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1</v>
          </cell>
          <cell r="AG594">
            <v>1</v>
          </cell>
          <cell r="AI594">
            <v>1</v>
          </cell>
          <cell r="AJ594" t="str">
            <v>07/2022</v>
          </cell>
          <cell r="AL594">
            <v>0</v>
          </cell>
          <cell r="AM594">
            <v>73553</v>
          </cell>
          <cell r="AO594">
            <v>44773</v>
          </cell>
        </row>
        <row r="595">
          <cell r="D595" t="str">
            <v>A2186</v>
          </cell>
          <cell r="E595" t="str">
            <v>Liêu Tuấn</v>
          </cell>
          <cell r="F595" t="str">
            <v>Công Nhân Ép Nhựa</v>
          </cell>
          <cell r="G595">
            <v>44608</v>
          </cell>
          <cell r="H595">
            <v>44635</v>
          </cell>
          <cell r="I595">
            <v>0.12876712328767123</v>
          </cell>
          <cell r="J595">
            <v>2.5753424657534246E-2</v>
          </cell>
          <cell r="K595">
            <v>0</v>
          </cell>
          <cell r="M595">
            <v>11</v>
          </cell>
          <cell r="N595">
            <v>0</v>
          </cell>
          <cell r="O595">
            <v>1</v>
          </cell>
          <cell r="P595">
            <v>1</v>
          </cell>
          <cell r="R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1</v>
          </cell>
          <cell r="AG595">
            <v>1</v>
          </cell>
          <cell r="AI595">
            <v>1</v>
          </cell>
          <cell r="AJ595" t="str">
            <v>07/2022</v>
          </cell>
          <cell r="AL595">
            <v>0</v>
          </cell>
          <cell r="AM595">
            <v>73553</v>
          </cell>
          <cell r="AO595">
            <v>44773</v>
          </cell>
        </row>
        <row r="596">
          <cell r="D596" t="str">
            <v>A2187</v>
          </cell>
          <cell r="E596" t="str">
            <v>Nguyễn Văn Tuấn Linh</v>
          </cell>
          <cell r="F596" t="str">
            <v>Công Nhân Ép Nhựa</v>
          </cell>
          <cell r="G596">
            <v>44608</v>
          </cell>
          <cell r="H596">
            <v>44636</v>
          </cell>
          <cell r="I596">
            <v>0.12876712328767123</v>
          </cell>
          <cell r="J596">
            <v>2.5753424657534246E-2</v>
          </cell>
          <cell r="K596">
            <v>0</v>
          </cell>
          <cell r="M596">
            <v>11</v>
          </cell>
          <cell r="N596">
            <v>0</v>
          </cell>
          <cell r="O596">
            <v>1</v>
          </cell>
          <cell r="P596">
            <v>1</v>
          </cell>
          <cell r="R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1</v>
          </cell>
          <cell r="AG596">
            <v>1</v>
          </cell>
          <cell r="AI596">
            <v>1</v>
          </cell>
          <cell r="AJ596" t="str">
            <v>07/2022</v>
          </cell>
          <cell r="AL596">
            <v>0</v>
          </cell>
          <cell r="AM596">
            <v>73553</v>
          </cell>
          <cell r="AO596">
            <v>44773</v>
          </cell>
        </row>
        <row r="597">
          <cell r="D597" t="str">
            <v>A2192</v>
          </cell>
          <cell r="E597" t="str">
            <v>Nguyễn Văn Dư</v>
          </cell>
          <cell r="F597" t="str">
            <v>Công Nhân Qc Xưởng 2</v>
          </cell>
          <cell r="G597">
            <v>44608</v>
          </cell>
          <cell r="H597">
            <v>44608</v>
          </cell>
          <cell r="I597">
            <v>0.12876712328767123</v>
          </cell>
          <cell r="J597">
            <v>2.5753424657534246E-2</v>
          </cell>
          <cell r="K597">
            <v>0</v>
          </cell>
          <cell r="M597">
            <v>11</v>
          </cell>
          <cell r="N597">
            <v>0</v>
          </cell>
          <cell r="O597">
            <v>0</v>
          </cell>
          <cell r="P597">
            <v>0</v>
          </cell>
          <cell r="R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I597">
            <v>0</v>
          </cell>
          <cell r="AJ597" t="str">
            <v>07/2022</v>
          </cell>
          <cell r="AL597">
            <v>0</v>
          </cell>
          <cell r="AM597">
            <v>44612</v>
          </cell>
          <cell r="AO597">
            <v>44773</v>
          </cell>
        </row>
        <row r="598">
          <cell r="D598" t="str">
            <v>A2193</v>
          </cell>
          <cell r="E598" t="str">
            <v>Thạch Bảo Luân</v>
          </cell>
          <cell r="F598" t="str">
            <v>Công Nhân Gắn Phôi</v>
          </cell>
          <cell r="G598">
            <v>44608</v>
          </cell>
          <cell r="H598">
            <v>44636</v>
          </cell>
          <cell r="I598">
            <v>0.12876712328767123</v>
          </cell>
          <cell r="J598">
            <v>2.5753424657534246E-2</v>
          </cell>
          <cell r="K598">
            <v>0</v>
          </cell>
          <cell r="M598">
            <v>11</v>
          </cell>
          <cell r="N598">
            <v>0</v>
          </cell>
          <cell r="O598">
            <v>0</v>
          </cell>
          <cell r="P598">
            <v>0</v>
          </cell>
          <cell r="R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I598">
            <v>0</v>
          </cell>
          <cell r="AJ598" t="str">
            <v>07/2022</v>
          </cell>
          <cell r="AL598">
            <v>0</v>
          </cell>
          <cell r="AM598">
            <v>44629</v>
          </cell>
          <cell r="AO598">
            <v>44773</v>
          </cell>
        </row>
        <row r="599">
          <cell r="D599" t="str">
            <v>A2173</v>
          </cell>
          <cell r="E599" t="str">
            <v>Vỏ Đức Tài</v>
          </cell>
          <cell r="F599" t="str">
            <v>Công Nhân Ép Nhựa</v>
          </cell>
          <cell r="G599">
            <v>44608</v>
          </cell>
          <cell r="H599">
            <v>44636</v>
          </cell>
          <cell r="I599">
            <v>0.12876712328767123</v>
          </cell>
          <cell r="J599">
            <v>2.5753424657534246E-2</v>
          </cell>
          <cell r="K599">
            <v>0</v>
          </cell>
          <cell r="M599">
            <v>11</v>
          </cell>
          <cell r="N599">
            <v>0</v>
          </cell>
          <cell r="O599">
            <v>1</v>
          </cell>
          <cell r="P599">
            <v>1</v>
          </cell>
          <cell r="R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1</v>
          </cell>
          <cell r="AG599">
            <v>1</v>
          </cell>
          <cell r="AI599">
            <v>1</v>
          </cell>
          <cell r="AJ599" t="str">
            <v>07/2022</v>
          </cell>
          <cell r="AL599">
            <v>0</v>
          </cell>
          <cell r="AM599">
            <v>73553</v>
          </cell>
          <cell r="AO599">
            <v>44773</v>
          </cell>
        </row>
        <row r="600">
          <cell r="D600" t="str">
            <v>A2174</v>
          </cell>
          <cell r="E600" t="str">
            <v>Trương Chí Linh</v>
          </cell>
          <cell r="F600" t="str">
            <v>Công Nhân Ép Nhựa</v>
          </cell>
          <cell r="G600">
            <v>44608</v>
          </cell>
          <cell r="H600">
            <v>44636</v>
          </cell>
          <cell r="I600">
            <v>0.12876712328767123</v>
          </cell>
          <cell r="J600">
            <v>2.5753424657534246E-2</v>
          </cell>
          <cell r="K600">
            <v>0</v>
          </cell>
          <cell r="M600">
            <v>11</v>
          </cell>
          <cell r="N600">
            <v>0</v>
          </cell>
          <cell r="O600">
            <v>1</v>
          </cell>
          <cell r="P600">
            <v>1</v>
          </cell>
          <cell r="R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1</v>
          </cell>
          <cell r="AG600">
            <v>1</v>
          </cell>
          <cell r="AI600">
            <v>1</v>
          </cell>
          <cell r="AJ600" t="str">
            <v>07/2022</v>
          </cell>
          <cell r="AL600">
            <v>0</v>
          </cell>
          <cell r="AM600">
            <v>73553</v>
          </cell>
          <cell r="AO600">
            <v>44773</v>
          </cell>
        </row>
        <row r="601">
          <cell r="D601" t="str">
            <v>A2190</v>
          </cell>
          <cell r="E601" t="str">
            <v>Nguyễn Minh Tiến</v>
          </cell>
          <cell r="F601" t="str">
            <v>Công Nhân Pqc</v>
          </cell>
          <cell r="G601">
            <v>44608</v>
          </cell>
          <cell r="H601">
            <v>44636</v>
          </cell>
          <cell r="I601">
            <v>0.12876712328767123</v>
          </cell>
          <cell r="J601">
            <v>2.5753424657534246E-2</v>
          </cell>
          <cell r="K601">
            <v>0</v>
          </cell>
          <cell r="M601">
            <v>11</v>
          </cell>
          <cell r="N601">
            <v>0</v>
          </cell>
          <cell r="O601">
            <v>1</v>
          </cell>
          <cell r="P601">
            <v>1</v>
          </cell>
          <cell r="R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1</v>
          </cell>
          <cell r="AG601">
            <v>1</v>
          </cell>
          <cell r="AI601">
            <v>1</v>
          </cell>
          <cell r="AJ601" t="str">
            <v>07/2022</v>
          </cell>
          <cell r="AL601">
            <v>0</v>
          </cell>
          <cell r="AM601">
            <v>73553</v>
          </cell>
          <cell r="AO601">
            <v>44773</v>
          </cell>
        </row>
        <row r="602">
          <cell r="D602" t="str">
            <v>A2184</v>
          </cell>
          <cell r="E602" t="str">
            <v>Đàm Văn Nhật</v>
          </cell>
          <cell r="F602" t="str">
            <v>Công Nhân Gắn Phôi</v>
          </cell>
          <cell r="G602">
            <v>44609</v>
          </cell>
          <cell r="H602">
            <v>44637</v>
          </cell>
          <cell r="I602">
            <v>0.12602739726027398</v>
          </cell>
          <cell r="J602">
            <v>2.5205479452054796E-2</v>
          </cell>
          <cell r="K602">
            <v>0</v>
          </cell>
          <cell r="M602">
            <v>11</v>
          </cell>
          <cell r="N602">
            <v>0</v>
          </cell>
          <cell r="O602">
            <v>1</v>
          </cell>
          <cell r="P602">
            <v>1</v>
          </cell>
          <cell r="R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1</v>
          </cell>
          <cell r="AG602">
            <v>1</v>
          </cell>
          <cell r="AI602">
            <v>1</v>
          </cell>
          <cell r="AJ602" t="str">
            <v>07/2022</v>
          </cell>
          <cell r="AL602">
            <v>0</v>
          </cell>
          <cell r="AM602">
            <v>73553</v>
          </cell>
          <cell r="AO602">
            <v>44773</v>
          </cell>
        </row>
        <row r="603">
          <cell r="D603" t="str">
            <v>A2179</v>
          </cell>
          <cell r="E603" t="str">
            <v>Trần Hồng Tươi</v>
          </cell>
          <cell r="F603" t="str">
            <v>Công Nhân Ép Nhựa</v>
          </cell>
          <cell r="G603">
            <v>44609</v>
          </cell>
          <cell r="H603">
            <v>44637</v>
          </cell>
          <cell r="I603">
            <v>0.12602739726027398</v>
          </cell>
          <cell r="J603">
            <v>2.5205479452054796E-2</v>
          </cell>
          <cell r="K603">
            <v>0</v>
          </cell>
          <cell r="M603">
            <v>11</v>
          </cell>
          <cell r="N603">
            <v>0</v>
          </cell>
          <cell r="O603">
            <v>1</v>
          </cell>
          <cell r="P603">
            <v>1</v>
          </cell>
          <cell r="R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1</v>
          </cell>
          <cell r="AG603">
            <v>1</v>
          </cell>
          <cell r="AI603">
            <v>1</v>
          </cell>
          <cell r="AJ603" t="str">
            <v>07/2022</v>
          </cell>
          <cell r="AL603">
            <v>0</v>
          </cell>
          <cell r="AM603">
            <v>73553</v>
          </cell>
          <cell r="AO603">
            <v>44773</v>
          </cell>
        </row>
        <row r="604">
          <cell r="D604" t="str">
            <v>A2180</v>
          </cell>
          <cell r="E604" t="str">
            <v>Trần Hồng Thắm</v>
          </cell>
          <cell r="F604" t="str">
            <v>Công Nhân Lắp Ráp Đánh Bóng Khuôn</v>
          </cell>
          <cell r="G604">
            <v>44609</v>
          </cell>
          <cell r="H604">
            <v>44637</v>
          </cell>
          <cell r="I604">
            <v>0.12602739726027398</v>
          </cell>
          <cell r="J604">
            <v>2.5205479452054796E-2</v>
          </cell>
          <cell r="K604">
            <v>0</v>
          </cell>
          <cell r="L604">
            <v>2</v>
          </cell>
          <cell r="M604">
            <v>13</v>
          </cell>
          <cell r="N604">
            <v>0</v>
          </cell>
          <cell r="O604">
            <v>3</v>
          </cell>
          <cell r="P604">
            <v>3</v>
          </cell>
          <cell r="R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3</v>
          </cell>
          <cell r="AG604">
            <v>3</v>
          </cell>
          <cell r="AI604">
            <v>3</v>
          </cell>
          <cell r="AJ604" t="str">
            <v>07/2022</v>
          </cell>
          <cell r="AL604">
            <v>0</v>
          </cell>
          <cell r="AM604">
            <v>73553</v>
          </cell>
          <cell r="AO604">
            <v>44773</v>
          </cell>
        </row>
        <row r="605">
          <cell r="D605" t="str">
            <v>A2189</v>
          </cell>
          <cell r="E605" t="str">
            <v>Lê Gia Huy</v>
          </cell>
          <cell r="F605" t="str">
            <v>Công Nhân QC Sơn in</v>
          </cell>
          <cell r="G605">
            <v>44610</v>
          </cell>
          <cell r="H605">
            <v>44638</v>
          </cell>
          <cell r="I605">
            <v>0.12328767123287671</v>
          </cell>
          <cell r="J605">
            <v>2.4657534246575342E-2</v>
          </cell>
          <cell r="K605">
            <v>0</v>
          </cell>
          <cell r="M605">
            <v>11</v>
          </cell>
          <cell r="N605">
            <v>0</v>
          </cell>
          <cell r="O605">
            <v>1</v>
          </cell>
          <cell r="P605">
            <v>1</v>
          </cell>
          <cell r="R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1</v>
          </cell>
          <cell r="AG605">
            <v>1</v>
          </cell>
          <cell r="AI605">
            <v>1</v>
          </cell>
          <cell r="AJ605" t="str">
            <v>07/2022</v>
          </cell>
          <cell r="AL605">
            <v>0</v>
          </cell>
          <cell r="AM605">
            <v>73553</v>
          </cell>
          <cell r="AO605">
            <v>44773</v>
          </cell>
        </row>
        <row r="606">
          <cell r="D606" t="str">
            <v>A2191</v>
          </cell>
          <cell r="E606" t="str">
            <v>Đinh Sơn Tùng</v>
          </cell>
          <cell r="F606" t="str">
            <v>Công Nhân IQC</v>
          </cell>
          <cell r="G606">
            <v>44610</v>
          </cell>
          <cell r="H606">
            <v>44638</v>
          </cell>
          <cell r="I606">
            <v>0.12328767123287671</v>
          </cell>
          <cell r="J606">
            <v>2.4657534246575342E-2</v>
          </cell>
          <cell r="K606">
            <v>0</v>
          </cell>
          <cell r="M606">
            <v>11</v>
          </cell>
          <cell r="N606">
            <v>0</v>
          </cell>
          <cell r="O606">
            <v>1</v>
          </cell>
          <cell r="P606">
            <v>1</v>
          </cell>
          <cell r="R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1</v>
          </cell>
          <cell r="AG606">
            <v>1</v>
          </cell>
          <cell r="AI606">
            <v>1</v>
          </cell>
          <cell r="AJ606" t="str">
            <v>07/2022</v>
          </cell>
          <cell r="AL606">
            <v>0</v>
          </cell>
          <cell r="AM606">
            <v>73553</v>
          </cell>
          <cell r="AO606">
            <v>44773</v>
          </cell>
        </row>
        <row r="607">
          <cell r="D607" t="str">
            <v>A2172</v>
          </cell>
          <cell r="E607" t="str">
            <v>Phan Thị Kim Tiền</v>
          </cell>
          <cell r="F607" t="str">
            <v>Công Nhân Pqc</v>
          </cell>
          <cell r="G607">
            <v>44611</v>
          </cell>
          <cell r="H607">
            <v>44639</v>
          </cell>
          <cell r="I607">
            <v>0.12054794520547946</v>
          </cell>
          <cell r="J607">
            <v>2.4109589041095891E-2</v>
          </cell>
          <cell r="K607">
            <v>0</v>
          </cell>
          <cell r="M607">
            <v>11</v>
          </cell>
          <cell r="N607">
            <v>0</v>
          </cell>
          <cell r="O607">
            <v>1</v>
          </cell>
          <cell r="P607">
            <v>1</v>
          </cell>
          <cell r="R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1</v>
          </cell>
          <cell r="AG607">
            <v>1</v>
          </cell>
          <cell r="AI607">
            <v>1</v>
          </cell>
          <cell r="AJ607" t="str">
            <v>07/2022</v>
          </cell>
          <cell r="AL607">
            <v>0</v>
          </cell>
          <cell r="AM607">
            <v>73553</v>
          </cell>
          <cell r="AO607">
            <v>44773</v>
          </cell>
        </row>
        <row r="608">
          <cell r="D608" t="str">
            <v>A2175</v>
          </cell>
          <cell r="E608" t="str">
            <v>Bùi Văn Vinh</v>
          </cell>
          <cell r="F608" t="str">
            <v>Công Nhân Ép Nhựa</v>
          </cell>
          <cell r="G608">
            <v>44613</v>
          </cell>
          <cell r="H608">
            <v>44641</v>
          </cell>
          <cell r="I608">
            <v>0.11506849315068493</v>
          </cell>
          <cell r="J608">
            <v>2.3013698630136987E-2</v>
          </cell>
          <cell r="K608">
            <v>0</v>
          </cell>
          <cell r="M608">
            <v>10</v>
          </cell>
          <cell r="N608">
            <v>0</v>
          </cell>
          <cell r="O608">
            <v>1</v>
          </cell>
          <cell r="P608">
            <v>1</v>
          </cell>
          <cell r="R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1</v>
          </cell>
          <cell r="AG608">
            <v>1</v>
          </cell>
          <cell r="AI608">
            <v>1</v>
          </cell>
          <cell r="AJ608" t="str">
            <v>07/2022</v>
          </cell>
          <cell r="AL608">
            <v>0</v>
          </cell>
          <cell r="AM608">
            <v>73553</v>
          </cell>
          <cell r="AO608">
            <v>44773</v>
          </cell>
        </row>
        <row r="609">
          <cell r="D609" t="str">
            <v>A2200</v>
          </cell>
          <cell r="E609" t="str">
            <v>Trần Kim Hiếu</v>
          </cell>
          <cell r="F609" t="str">
            <v>Công Nhân Qc Xưởng 2</v>
          </cell>
          <cell r="G609">
            <v>44613</v>
          </cell>
          <cell r="H609">
            <v>44641</v>
          </cell>
          <cell r="I609">
            <v>0.11506849315068493</v>
          </cell>
          <cell r="J609">
            <v>2.3013698630136987E-2</v>
          </cell>
          <cell r="K609">
            <v>0</v>
          </cell>
          <cell r="M609">
            <v>10</v>
          </cell>
          <cell r="N609">
            <v>0</v>
          </cell>
          <cell r="O609">
            <v>1</v>
          </cell>
          <cell r="P609">
            <v>1</v>
          </cell>
          <cell r="R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1</v>
          </cell>
          <cell r="AG609">
            <v>1</v>
          </cell>
          <cell r="AI609">
            <v>1</v>
          </cell>
          <cell r="AJ609" t="str">
            <v>07/2022</v>
          </cell>
          <cell r="AL609">
            <v>0</v>
          </cell>
          <cell r="AM609">
            <v>73553</v>
          </cell>
          <cell r="AO609">
            <v>44773</v>
          </cell>
        </row>
        <row r="610">
          <cell r="D610" t="str">
            <v>A2201</v>
          </cell>
          <cell r="E610" t="str">
            <v>Trần Thanh Minh</v>
          </cell>
          <cell r="F610" t="str">
            <v>Công Nhân Gắn Phôi</v>
          </cell>
          <cell r="G610">
            <v>44613</v>
          </cell>
          <cell r="H610">
            <v>44641</v>
          </cell>
          <cell r="I610">
            <v>0.11506849315068493</v>
          </cell>
          <cell r="J610">
            <v>2.3013698630136987E-2</v>
          </cell>
          <cell r="K610">
            <v>0</v>
          </cell>
          <cell r="M610">
            <v>10</v>
          </cell>
          <cell r="N610">
            <v>0</v>
          </cell>
          <cell r="O610">
            <v>1</v>
          </cell>
          <cell r="P610">
            <v>1</v>
          </cell>
          <cell r="R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1</v>
          </cell>
          <cell r="AG610">
            <v>1</v>
          </cell>
          <cell r="AI610">
            <v>1</v>
          </cell>
          <cell r="AJ610" t="str">
            <v>07/2022</v>
          </cell>
          <cell r="AL610">
            <v>0</v>
          </cell>
          <cell r="AM610">
            <v>73553</v>
          </cell>
          <cell r="AO610">
            <v>44773</v>
          </cell>
        </row>
        <row r="611">
          <cell r="D611" t="str">
            <v>A2194</v>
          </cell>
          <cell r="E611" t="str">
            <v>Trương Thị Ngọc Linh</v>
          </cell>
          <cell r="F611" t="str">
            <v>Công Nhân Ép Nhựa</v>
          </cell>
          <cell r="G611">
            <v>44613</v>
          </cell>
          <cell r="H611">
            <v>44641</v>
          </cell>
          <cell r="I611">
            <v>0.11506849315068493</v>
          </cell>
          <cell r="J611">
            <v>2.3013698630136987E-2</v>
          </cell>
          <cell r="K611">
            <v>0</v>
          </cell>
          <cell r="M611">
            <v>10</v>
          </cell>
          <cell r="N611">
            <v>0</v>
          </cell>
          <cell r="O611">
            <v>1</v>
          </cell>
          <cell r="P611">
            <v>1</v>
          </cell>
          <cell r="R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1</v>
          </cell>
          <cell r="AG611">
            <v>1</v>
          </cell>
          <cell r="AI611">
            <v>1</v>
          </cell>
          <cell r="AJ611" t="str">
            <v>07/2022</v>
          </cell>
          <cell r="AL611">
            <v>0</v>
          </cell>
          <cell r="AM611">
            <v>73553</v>
          </cell>
          <cell r="AO611">
            <v>44773</v>
          </cell>
        </row>
        <row r="612">
          <cell r="D612" t="str">
            <v>A2195</v>
          </cell>
          <cell r="E612" t="str">
            <v>Nguyễn Minh Hiền</v>
          </cell>
          <cell r="F612" t="str">
            <v>Nhân Viên Vận Hành Máy Cnc</v>
          </cell>
          <cell r="G612">
            <v>44613</v>
          </cell>
          <cell r="H612">
            <v>44641</v>
          </cell>
          <cell r="I612">
            <v>0.11506849315068493</v>
          </cell>
          <cell r="J612">
            <v>2.3013698630136987E-2</v>
          </cell>
          <cell r="K612">
            <v>0</v>
          </cell>
          <cell r="M612">
            <v>10</v>
          </cell>
          <cell r="N612">
            <v>0</v>
          </cell>
          <cell r="O612">
            <v>1</v>
          </cell>
          <cell r="P612">
            <v>1</v>
          </cell>
          <cell r="R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1</v>
          </cell>
          <cell r="AG612">
            <v>1</v>
          </cell>
          <cell r="AI612">
            <v>1</v>
          </cell>
          <cell r="AJ612" t="str">
            <v>07/2022</v>
          </cell>
          <cell r="AL612">
            <v>0</v>
          </cell>
          <cell r="AM612">
            <v>73553</v>
          </cell>
          <cell r="AO612">
            <v>44773</v>
          </cell>
        </row>
        <row r="613">
          <cell r="D613" t="str">
            <v>A2196</v>
          </cell>
          <cell r="E613" t="str">
            <v>Huỳnh Anh Tân</v>
          </cell>
          <cell r="F613" t="str">
            <v>Nhân Viên Vận Hành Máy Cnc</v>
          </cell>
          <cell r="G613">
            <v>44613</v>
          </cell>
          <cell r="H613">
            <v>44641</v>
          </cell>
          <cell r="I613">
            <v>0.11506849315068493</v>
          </cell>
          <cell r="J613">
            <v>2.3013698630136987E-2</v>
          </cell>
          <cell r="K613">
            <v>0</v>
          </cell>
          <cell r="M613">
            <v>10</v>
          </cell>
          <cell r="N613">
            <v>0</v>
          </cell>
          <cell r="O613">
            <v>0</v>
          </cell>
          <cell r="P613">
            <v>0</v>
          </cell>
          <cell r="R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I613">
            <v>0</v>
          </cell>
          <cell r="AJ613" t="str">
            <v>07/2022</v>
          </cell>
          <cell r="AL613">
            <v>0</v>
          </cell>
          <cell r="AM613">
            <v>44617</v>
          </cell>
          <cell r="AO613">
            <v>44773</v>
          </cell>
        </row>
        <row r="614">
          <cell r="D614" t="str">
            <v>A2197</v>
          </cell>
          <cell r="E614" t="str">
            <v>Nguyễn Thị Ngọc Quyền</v>
          </cell>
          <cell r="F614" t="str">
            <v>Nhân Viên Hành Chánh</v>
          </cell>
          <cell r="G614">
            <v>44613</v>
          </cell>
          <cell r="H614">
            <v>44641</v>
          </cell>
          <cell r="I614">
            <v>0.11506849315068493</v>
          </cell>
          <cell r="J614">
            <v>2.3013698630136987E-2</v>
          </cell>
          <cell r="K614">
            <v>0</v>
          </cell>
          <cell r="M614">
            <v>10</v>
          </cell>
          <cell r="N614">
            <v>0</v>
          </cell>
          <cell r="O614">
            <v>1</v>
          </cell>
          <cell r="P614">
            <v>1</v>
          </cell>
          <cell r="R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1</v>
          </cell>
          <cell r="AG614">
            <v>1</v>
          </cell>
          <cell r="AI614">
            <v>1</v>
          </cell>
          <cell r="AJ614" t="str">
            <v>07/2022</v>
          </cell>
          <cell r="AL614">
            <v>0</v>
          </cell>
          <cell r="AM614">
            <v>73553</v>
          </cell>
          <cell r="AO614">
            <v>44773</v>
          </cell>
        </row>
        <row r="615">
          <cell r="D615" t="str">
            <v>A2198</v>
          </cell>
          <cell r="E615" t="str">
            <v>Lê Văn Chít</v>
          </cell>
          <cell r="F615" t="str">
            <v>Công Nhân Pqc</v>
          </cell>
          <cell r="G615">
            <v>44613</v>
          </cell>
          <cell r="H615">
            <v>44641</v>
          </cell>
          <cell r="I615">
            <v>0.11506849315068493</v>
          </cell>
          <cell r="J615">
            <v>2.3013698630136987E-2</v>
          </cell>
          <cell r="K615">
            <v>0</v>
          </cell>
          <cell r="M615">
            <v>10</v>
          </cell>
          <cell r="N615">
            <v>0</v>
          </cell>
          <cell r="O615">
            <v>1</v>
          </cell>
          <cell r="P615">
            <v>1</v>
          </cell>
          <cell r="R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1</v>
          </cell>
          <cell r="AG615">
            <v>1</v>
          </cell>
          <cell r="AI615">
            <v>1</v>
          </cell>
          <cell r="AJ615" t="str">
            <v>07/2022</v>
          </cell>
          <cell r="AL615">
            <v>0</v>
          </cell>
          <cell r="AM615">
            <v>73553</v>
          </cell>
          <cell r="AO615">
            <v>44773</v>
          </cell>
        </row>
        <row r="616">
          <cell r="D616" t="str">
            <v>A2203</v>
          </cell>
          <cell r="E616" t="str">
            <v>Nguyễn Đình Thanh Nhi</v>
          </cell>
          <cell r="F616" t="str">
            <v>Công Nhân Pqc Ép Nhựa</v>
          </cell>
          <cell r="G616">
            <v>44614</v>
          </cell>
          <cell r="H616">
            <v>44658</v>
          </cell>
          <cell r="I616">
            <v>0.11232876712328767</v>
          </cell>
          <cell r="J616">
            <v>2.2465753424657533E-2</v>
          </cell>
          <cell r="K616">
            <v>0</v>
          </cell>
          <cell r="M616">
            <v>10</v>
          </cell>
          <cell r="N616">
            <v>0</v>
          </cell>
          <cell r="O616">
            <v>1</v>
          </cell>
          <cell r="P616">
            <v>1</v>
          </cell>
          <cell r="R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1</v>
          </cell>
          <cell r="AG616">
            <v>1</v>
          </cell>
          <cell r="AI616">
            <v>1</v>
          </cell>
          <cell r="AJ616" t="str">
            <v>07/2022</v>
          </cell>
          <cell r="AL616">
            <v>0</v>
          </cell>
          <cell r="AM616">
            <v>73553</v>
          </cell>
          <cell r="AO616">
            <v>44773</v>
          </cell>
        </row>
        <row r="617">
          <cell r="D617" t="str">
            <v>A2205</v>
          </cell>
          <cell r="E617" t="str">
            <v>Đặng Thị Lựu</v>
          </cell>
          <cell r="F617" t="str">
            <v>Công Nhân Qc Xưởng 2</v>
          </cell>
          <cell r="G617">
            <v>44614</v>
          </cell>
          <cell r="H617">
            <v>44642</v>
          </cell>
          <cell r="I617">
            <v>0.11232876712328767</v>
          </cell>
          <cell r="J617">
            <v>2.2465753424657533E-2</v>
          </cell>
          <cell r="K617">
            <v>0</v>
          </cell>
          <cell r="M617">
            <v>10</v>
          </cell>
          <cell r="N617">
            <v>0</v>
          </cell>
          <cell r="O617">
            <v>0</v>
          </cell>
          <cell r="P617">
            <v>0</v>
          </cell>
          <cell r="R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I617">
            <v>0</v>
          </cell>
          <cell r="AJ617" t="str">
            <v>07/2022</v>
          </cell>
          <cell r="AL617">
            <v>0</v>
          </cell>
          <cell r="AM617">
            <v>44615</v>
          </cell>
          <cell r="AO617">
            <v>44773</v>
          </cell>
        </row>
        <row r="618">
          <cell r="D618" t="str">
            <v>A2206</v>
          </cell>
          <cell r="E618" t="str">
            <v>Nguyễn Chí Cường</v>
          </cell>
          <cell r="F618" t="str">
            <v>Công Nhân Ép Nhựa</v>
          </cell>
          <cell r="G618">
            <v>44614</v>
          </cell>
          <cell r="H618">
            <v>44642</v>
          </cell>
          <cell r="I618">
            <v>0.11232876712328767</v>
          </cell>
          <cell r="J618">
            <v>2.2465753424657533E-2</v>
          </cell>
          <cell r="K618">
            <v>0</v>
          </cell>
          <cell r="M618">
            <v>10</v>
          </cell>
          <cell r="N618">
            <v>0</v>
          </cell>
          <cell r="O618">
            <v>1</v>
          </cell>
          <cell r="P618">
            <v>1</v>
          </cell>
          <cell r="R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1</v>
          </cell>
          <cell r="AG618">
            <v>1</v>
          </cell>
          <cell r="AI618">
            <v>1</v>
          </cell>
          <cell r="AJ618" t="str">
            <v>07/2022</v>
          </cell>
          <cell r="AL618">
            <v>0</v>
          </cell>
          <cell r="AM618">
            <v>73553</v>
          </cell>
          <cell r="AO618">
            <v>44773</v>
          </cell>
        </row>
        <row r="619">
          <cell r="D619" t="str">
            <v>A2207</v>
          </cell>
          <cell r="E619" t="str">
            <v>Nguyễn Bẹt Na</v>
          </cell>
          <cell r="F619" t="str">
            <v>Công Nhân Ép Nhựa</v>
          </cell>
          <cell r="G619">
            <v>44614</v>
          </cell>
          <cell r="H619">
            <v>44642</v>
          </cell>
          <cell r="I619">
            <v>0.11232876712328767</v>
          </cell>
          <cell r="J619">
            <v>2.2465753424657533E-2</v>
          </cell>
          <cell r="K619">
            <v>0</v>
          </cell>
          <cell r="M619">
            <v>10</v>
          </cell>
          <cell r="N619">
            <v>0</v>
          </cell>
          <cell r="O619">
            <v>0</v>
          </cell>
          <cell r="P619">
            <v>0</v>
          </cell>
          <cell r="R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I619">
            <v>0</v>
          </cell>
          <cell r="AJ619" t="str">
            <v>07/2022</v>
          </cell>
          <cell r="AL619">
            <v>0</v>
          </cell>
          <cell r="AM619">
            <v>44615</v>
          </cell>
          <cell r="AO619">
            <v>44773</v>
          </cell>
        </row>
        <row r="620">
          <cell r="D620" t="str">
            <v>A2208</v>
          </cell>
          <cell r="E620" t="str">
            <v>Lê Thái Quý</v>
          </cell>
          <cell r="F620" t="str">
            <v>Công Nhân Ép Nhựa</v>
          </cell>
          <cell r="G620">
            <v>44614</v>
          </cell>
          <cell r="H620">
            <v>44642</v>
          </cell>
          <cell r="I620">
            <v>0.11232876712328767</v>
          </cell>
          <cell r="J620">
            <v>2.2465753424657533E-2</v>
          </cell>
          <cell r="K620">
            <v>0</v>
          </cell>
          <cell r="M620">
            <v>10</v>
          </cell>
          <cell r="N620">
            <v>0</v>
          </cell>
          <cell r="O620">
            <v>0</v>
          </cell>
          <cell r="P620">
            <v>0</v>
          </cell>
          <cell r="R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I620">
            <v>0</v>
          </cell>
          <cell r="AJ620" t="str">
            <v>07/2022</v>
          </cell>
          <cell r="AL620">
            <v>0</v>
          </cell>
          <cell r="AM620">
            <v>44614</v>
          </cell>
          <cell r="AO620">
            <v>44773</v>
          </cell>
        </row>
        <row r="621">
          <cell r="D621" t="str">
            <v>A2199</v>
          </cell>
          <cell r="E621" t="str">
            <v>Dương Ngọc Trí</v>
          </cell>
          <cell r="F621" t="str">
            <v>Tổ Trưởng Công Nghệ</v>
          </cell>
          <cell r="G621">
            <v>44615</v>
          </cell>
          <cell r="H621">
            <v>44674</v>
          </cell>
          <cell r="I621">
            <v>0.1095890410958904</v>
          </cell>
          <cell r="J621">
            <v>2.1917808219178082E-2</v>
          </cell>
          <cell r="K621">
            <v>0</v>
          </cell>
          <cell r="M621">
            <v>10</v>
          </cell>
          <cell r="N621">
            <v>0</v>
          </cell>
          <cell r="O621">
            <v>1</v>
          </cell>
          <cell r="P621">
            <v>1</v>
          </cell>
          <cell r="R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1</v>
          </cell>
          <cell r="AG621">
            <v>1</v>
          </cell>
          <cell r="AI621">
            <v>1</v>
          </cell>
          <cell r="AJ621" t="str">
            <v>07/2022</v>
          </cell>
          <cell r="AL621">
            <v>0</v>
          </cell>
          <cell r="AM621">
            <v>73553</v>
          </cell>
          <cell r="AO621">
            <v>44773</v>
          </cell>
        </row>
        <row r="622">
          <cell r="D622" t="str">
            <v>A2209</v>
          </cell>
          <cell r="E622" t="str">
            <v>Nguyễn Quang Nhựt</v>
          </cell>
          <cell r="F622" t="str">
            <v>Công Nhân Qc Xưởng 2</v>
          </cell>
          <cell r="G622">
            <v>44617</v>
          </cell>
          <cell r="H622">
            <v>44645</v>
          </cell>
          <cell r="I622">
            <v>0.10410958904109589</v>
          </cell>
          <cell r="J622">
            <v>2.0821917808219178E-2</v>
          </cell>
          <cell r="K622">
            <v>0</v>
          </cell>
          <cell r="M622">
            <v>10</v>
          </cell>
          <cell r="N622">
            <v>0</v>
          </cell>
          <cell r="O622">
            <v>1</v>
          </cell>
          <cell r="P622">
            <v>1</v>
          </cell>
          <cell r="R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1</v>
          </cell>
          <cell r="AG622">
            <v>1</v>
          </cell>
          <cell r="AI622">
            <v>1</v>
          </cell>
          <cell r="AJ622" t="str">
            <v>07/2022</v>
          </cell>
          <cell r="AL622">
            <v>0</v>
          </cell>
          <cell r="AM622">
            <v>73553</v>
          </cell>
          <cell r="AO622">
            <v>44773</v>
          </cell>
        </row>
        <row r="623">
          <cell r="D623" t="str">
            <v>A2210</v>
          </cell>
          <cell r="E623" t="str">
            <v>Võ Thị Thanh Ngân</v>
          </cell>
          <cell r="F623" t="str">
            <v>Công Nhân Qc Xưởng 2</v>
          </cell>
          <cell r="G623">
            <v>44617</v>
          </cell>
          <cell r="H623">
            <v>44645</v>
          </cell>
          <cell r="I623">
            <v>0.10410958904109589</v>
          </cell>
          <cell r="J623">
            <v>2.0821917808219178E-2</v>
          </cell>
          <cell r="K623">
            <v>0</v>
          </cell>
          <cell r="M623">
            <v>10</v>
          </cell>
          <cell r="N623">
            <v>0</v>
          </cell>
          <cell r="O623">
            <v>0</v>
          </cell>
          <cell r="P623">
            <v>0</v>
          </cell>
          <cell r="R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I623">
            <v>0</v>
          </cell>
          <cell r="AJ623" t="str">
            <v>07/2022</v>
          </cell>
          <cell r="AL623">
            <v>0</v>
          </cell>
          <cell r="AM623">
            <v>44617</v>
          </cell>
          <cell r="AO623">
            <v>44773</v>
          </cell>
        </row>
        <row r="624">
          <cell r="D624" t="str">
            <v>A2204</v>
          </cell>
          <cell r="E624" t="str">
            <v>Lê Nhĩ Khang</v>
          </cell>
          <cell r="F624" t="str">
            <v>Công Nhân Qc Xưởng 2</v>
          </cell>
          <cell r="G624">
            <v>44617</v>
          </cell>
          <cell r="H624">
            <v>44645</v>
          </cell>
          <cell r="I624">
            <v>0.10410958904109589</v>
          </cell>
          <cell r="J624">
            <v>2.0821917808219178E-2</v>
          </cell>
          <cell r="K624">
            <v>0</v>
          </cell>
          <cell r="M624">
            <v>10</v>
          </cell>
          <cell r="N624">
            <v>0</v>
          </cell>
          <cell r="O624">
            <v>0</v>
          </cell>
          <cell r="P624">
            <v>0</v>
          </cell>
          <cell r="R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I624">
            <v>0</v>
          </cell>
          <cell r="AJ624" t="str">
            <v>07/2022</v>
          </cell>
          <cell r="AL624">
            <v>0</v>
          </cell>
          <cell r="AM624">
            <v>44623</v>
          </cell>
          <cell r="AO624">
            <v>44773</v>
          </cell>
        </row>
        <row r="625">
          <cell r="D625" t="str">
            <v>A2202</v>
          </cell>
          <cell r="E625" t="str">
            <v>Nguyễn Hoàng Phúc</v>
          </cell>
          <cell r="F625" t="str">
            <v>Công Nhân Qc Xưởng 2</v>
          </cell>
          <cell r="G625">
            <v>44617</v>
          </cell>
          <cell r="H625">
            <v>44645</v>
          </cell>
          <cell r="I625">
            <v>0.10410958904109589</v>
          </cell>
          <cell r="J625">
            <v>2.0821917808219178E-2</v>
          </cell>
          <cell r="K625">
            <v>0</v>
          </cell>
          <cell r="M625">
            <v>10</v>
          </cell>
          <cell r="N625">
            <v>0</v>
          </cell>
          <cell r="O625">
            <v>0</v>
          </cell>
          <cell r="P625">
            <v>0</v>
          </cell>
          <cell r="R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I625">
            <v>0</v>
          </cell>
          <cell r="AJ625" t="str">
            <v>07/2022</v>
          </cell>
          <cell r="AL625">
            <v>0</v>
          </cell>
          <cell r="AM625">
            <v>44623</v>
          </cell>
          <cell r="AO625">
            <v>44773</v>
          </cell>
        </row>
        <row r="626">
          <cell r="D626" t="str">
            <v>A010</v>
          </cell>
          <cell r="E626" t="str">
            <v>Dương Khánh Linh</v>
          </cell>
          <cell r="F626" t="str">
            <v>Thủ quỹ</v>
          </cell>
          <cell r="G626">
            <v>38412</v>
          </cell>
          <cell r="H626">
            <v>38473</v>
          </cell>
          <cell r="I626">
            <v>17.104109589041094</v>
          </cell>
          <cell r="J626">
            <v>3.4208219178082189</v>
          </cell>
          <cell r="K626">
            <v>3</v>
          </cell>
          <cell r="M626">
            <v>15</v>
          </cell>
          <cell r="N626">
            <v>23</v>
          </cell>
          <cell r="O626">
            <v>6</v>
          </cell>
          <cell r="P626">
            <v>29</v>
          </cell>
          <cell r="Q626">
            <v>0</v>
          </cell>
          <cell r="R626">
            <v>1</v>
          </cell>
          <cell r="AC626">
            <v>1</v>
          </cell>
          <cell r="AD626">
            <v>0</v>
          </cell>
          <cell r="AE626">
            <v>22</v>
          </cell>
          <cell r="AF626">
            <v>6</v>
          </cell>
          <cell r="AG626">
            <v>28</v>
          </cell>
          <cell r="AI626">
            <v>28</v>
          </cell>
          <cell r="AJ626" t="str">
            <v>07/2022</v>
          </cell>
          <cell r="AL626">
            <v>1</v>
          </cell>
          <cell r="AM626">
            <v>73553</v>
          </cell>
          <cell r="AO626">
            <v>44773</v>
          </cell>
        </row>
        <row r="627">
          <cell r="D627" t="str">
            <v>A1964</v>
          </cell>
          <cell r="E627" t="str">
            <v>Lê Mạnh Huấn</v>
          </cell>
          <cell r="F627" t="str">
            <v>Cố vấn</v>
          </cell>
          <cell r="G627">
            <v>44258</v>
          </cell>
          <cell r="H627">
            <v>44258</v>
          </cell>
          <cell r="I627">
            <v>1.0876712328767124</v>
          </cell>
          <cell r="J627">
            <v>0.21753424657534248</v>
          </cell>
          <cell r="K627">
            <v>0</v>
          </cell>
          <cell r="M627">
            <v>12</v>
          </cell>
          <cell r="N627">
            <v>8</v>
          </cell>
          <cell r="O627">
            <v>3</v>
          </cell>
          <cell r="P627">
            <v>11</v>
          </cell>
          <cell r="Q627">
            <v>0</v>
          </cell>
          <cell r="R627">
            <v>1</v>
          </cell>
          <cell r="AC627">
            <v>1</v>
          </cell>
          <cell r="AD627">
            <v>0</v>
          </cell>
          <cell r="AE627">
            <v>7</v>
          </cell>
          <cell r="AF627">
            <v>3</v>
          </cell>
          <cell r="AG627">
            <v>10</v>
          </cell>
          <cell r="AI627">
            <v>10</v>
          </cell>
          <cell r="AJ627" t="str">
            <v>07/2022</v>
          </cell>
          <cell r="AL627">
            <v>1</v>
          </cell>
          <cell r="AM627">
            <v>73553</v>
          </cell>
          <cell r="AO627">
            <v>44773</v>
          </cell>
        </row>
        <row r="628">
          <cell r="D628" t="str">
            <v>A713</v>
          </cell>
          <cell r="E628" t="str">
            <v>Lê Văn Quang</v>
          </cell>
          <cell r="F628" t="str">
            <v>BAOVE</v>
          </cell>
          <cell r="G628">
            <v>42395</v>
          </cell>
          <cell r="H628">
            <v>42455</v>
          </cell>
          <cell r="I628">
            <v>6.1917808219178081</v>
          </cell>
          <cell r="J628">
            <v>1.2383561643835617</v>
          </cell>
          <cell r="K628">
            <v>1</v>
          </cell>
          <cell r="M628">
            <v>13</v>
          </cell>
          <cell r="N628">
            <v>3</v>
          </cell>
          <cell r="O628">
            <v>3</v>
          </cell>
          <cell r="P628">
            <v>6</v>
          </cell>
          <cell r="Q628">
            <v>5</v>
          </cell>
          <cell r="R628">
            <v>0</v>
          </cell>
          <cell r="AC628">
            <v>5</v>
          </cell>
          <cell r="AD628">
            <v>0</v>
          </cell>
          <cell r="AE628">
            <v>0</v>
          </cell>
          <cell r="AF628">
            <v>1</v>
          </cell>
          <cell r="AG628">
            <v>1</v>
          </cell>
          <cell r="AI628">
            <v>1</v>
          </cell>
          <cell r="AJ628" t="str">
            <v>07/2022</v>
          </cell>
          <cell r="AL628">
            <v>5</v>
          </cell>
          <cell r="AM628">
            <v>44613</v>
          </cell>
          <cell r="AO628">
            <v>44773</v>
          </cell>
        </row>
      </sheetData>
      <sheetData sheetId="5"/>
      <sheetData sheetId="6">
        <row r="6">
          <cell r="A6" t="str">
            <v>A001</v>
          </cell>
          <cell r="B6" t="str">
            <v>Tống Viết Cường</v>
          </cell>
          <cell r="C6" t="str">
            <v>Ban Giám Đốc</v>
          </cell>
          <cell r="D6" t="str">
            <v>Giám Đốc</v>
          </cell>
          <cell r="E6">
            <v>37987</v>
          </cell>
          <cell r="G6" t="str">
            <v>A</v>
          </cell>
          <cell r="H6" t="str">
            <v>1.III</v>
          </cell>
          <cell r="I6">
            <v>16610</v>
          </cell>
          <cell r="J6">
            <v>39390</v>
          </cell>
          <cell r="K6">
            <v>56000</v>
          </cell>
          <cell r="L6">
            <v>33259</v>
          </cell>
          <cell r="M6">
            <v>28341</v>
          </cell>
          <cell r="N6">
            <v>61600</v>
          </cell>
          <cell r="P6">
            <v>113804</v>
          </cell>
          <cell r="Q6">
            <v>0</v>
          </cell>
        </row>
        <row r="7">
          <cell r="A7" t="str">
            <v>A003</v>
          </cell>
          <cell r="B7" t="str">
            <v>Tống Phước Tiến</v>
          </cell>
          <cell r="C7" t="str">
            <v>Mua Hàng</v>
          </cell>
          <cell r="D7" t="str">
            <v>Trưởng Phòng Mua Hàng</v>
          </cell>
          <cell r="E7">
            <v>37987</v>
          </cell>
          <cell r="G7" t="str">
            <v>A</v>
          </cell>
          <cell r="H7" t="str">
            <v>4.IV</v>
          </cell>
          <cell r="I7">
            <v>7675.05375</v>
          </cell>
          <cell r="J7">
            <v>23325.172307636458</v>
          </cell>
          <cell r="K7">
            <v>31000.226057636457</v>
          </cell>
          <cell r="L7">
            <v>7861</v>
          </cell>
          <cell r="M7">
            <v>26239.248663400103</v>
          </cell>
          <cell r="N7">
            <v>34100.248663400103</v>
          </cell>
          <cell r="O7">
            <v>2</v>
          </cell>
          <cell r="Q7">
            <v>0</v>
          </cell>
        </row>
        <row r="8">
          <cell r="A8" t="str">
            <v>A007</v>
          </cell>
          <cell r="B8" t="str">
            <v>Đào Thanh Điền</v>
          </cell>
          <cell r="C8" t="str">
            <v>CII.1</v>
          </cell>
          <cell r="D8" t="str">
            <v>Trưởng Chuyền Xi Mạ</v>
          </cell>
          <cell r="E8">
            <v>38384</v>
          </cell>
          <cell r="G8" t="str">
            <v>A</v>
          </cell>
          <cell r="H8" t="str">
            <v>4.X</v>
          </cell>
          <cell r="I8">
            <v>8173.3898918330515</v>
          </cell>
          <cell r="J8">
            <v>7247.2424479169476</v>
          </cell>
          <cell r="K8">
            <v>15420.632339749998</v>
          </cell>
          <cell r="L8">
            <v>10535</v>
          </cell>
          <cell r="M8">
            <v>6427.6955737249991</v>
          </cell>
          <cell r="N8">
            <v>16962.695573724999</v>
          </cell>
          <cell r="O8">
            <v>3</v>
          </cell>
          <cell r="P8">
            <v>-1</v>
          </cell>
          <cell r="Q8">
            <v>150</v>
          </cell>
        </row>
        <row r="9">
          <cell r="A9" t="str">
            <v>A015</v>
          </cell>
          <cell r="B9" t="str">
            <v>Nguyễn Văn Năm</v>
          </cell>
          <cell r="C9" t="str">
            <v>CII.4</v>
          </cell>
          <cell r="D9" t="str">
            <v>Phụ Kỹ Thuật</v>
          </cell>
          <cell r="E9">
            <v>38446</v>
          </cell>
          <cell r="G9" t="str">
            <v>B</v>
          </cell>
          <cell r="H9" t="str">
            <v>7.V</v>
          </cell>
          <cell r="I9">
            <v>6036.2040375000006</v>
          </cell>
          <cell r="J9">
            <v>3012.4548208968008</v>
          </cell>
          <cell r="K9">
            <v>9048.6588583968005</v>
          </cell>
          <cell r="L9">
            <v>6038</v>
          </cell>
          <cell r="M9">
            <v>3463.0918013166415</v>
          </cell>
          <cell r="N9">
            <v>9501.0918013166411</v>
          </cell>
          <cell r="P9">
            <v>-1</v>
          </cell>
          <cell r="Q9">
            <v>70</v>
          </cell>
        </row>
        <row r="10">
          <cell r="A10" t="str">
            <v>A021</v>
          </cell>
          <cell r="B10" t="str">
            <v>Cao Thị Kim Thu</v>
          </cell>
          <cell r="C10" t="str">
            <v>QA/QC</v>
          </cell>
          <cell r="D10" t="str">
            <v>Nhóm trưởng QC ép nhựa</v>
          </cell>
          <cell r="E10">
            <v>38811</v>
          </cell>
          <cell r="G10" t="str">
            <v>A</v>
          </cell>
          <cell r="H10" t="str">
            <v>6.IV</v>
          </cell>
          <cell r="I10">
            <v>5476.1175000000003</v>
          </cell>
          <cell r="J10">
            <v>3231.3069797599996</v>
          </cell>
          <cell r="K10">
            <v>8707.4244797600004</v>
          </cell>
          <cell r="L10">
            <v>6324</v>
          </cell>
          <cell r="M10">
            <v>2992.9441933431999</v>
          </cell>
          <cell r="N10">
            <v>9316.944193343199</v>
          </cell>
          <cell r="O10">
            <v>2</v>
          </cell>
          <cell r="P10">
            <v>-1</v>
          </cell>
          <cell r="Q10">
            <v>70</v>
          </cell>
        </row>
        <row r="11">
          <cell r="A11" t="str">
            <v>A023</v>
          </cell>
          <cell r="B11" t="str">
            <v>Nguyễn Văn Mừng</v>
          </cell>
          <cell r="C11" t="str">
            <v>CI.1</v>
          </cell>
          <cell r="D11" t="str">
            <v>Tổ Trưởng Gắn Phôi</v>
          </cell>
          <cell r="E11">
            <v>38930</v>
          </cell>
          <cell r="G11" t="str">
            <v>B</v>
          </cell>
          <cell r="H11" t="str">
            <v>6.V</v>
          </cell>
          <cell r="I11">
            <v>5748.7657499999996</v>
          </cell>
          <cell r="J11">
            <v>2724.0647395032015</v>
          </cell>
          <cell r="K11">
            <v>8472.8304895032015</v>
          </cell>
          <cell r="L11">
            <v>6640</v>
          </cell>
          <cell r="M11">
            <v>2256.4720139783612</v>
          </cell>
          <cell r="N11">
            <v>8896.4720139783603</v>
          </cell>
          <cell r="O11">
            <v>3</v>
          </cell>
          <cell r="P11">
            <v>-1</v>
          </cell>
          <cell r="Q11">
            <v>70</v>
          </cell>
        </row>
        <row r="12">
          <cell r="A12" t="str">
            <v>A027</v>
          </cell>
          <cell r="B12" t="str">
            <v>Đỗ Tấn Lạnh</v>
          </cell>
          <cell r="C12" t="str">
            <v>CII.1</v>
          </cell>
          <cell r="D12" t="str">
            <v>Phụ Kỹ Thuật</v>
          </cell>
          <cell r="E12">
            <v>39265</v>
          </cell>
          <cell r="G12" t="str">
            <v>A</v>
          </cell>
          <cell r="H12" t="str">
            <v>7.IV</v>
          </cell>
          <cell r="I12">
            <v>5748.7657499999996</v>
          </cell>
          <cell r="J12">
            <v>2078.0488829840015</v>
          </cell>
          <cell r="K12">
            <v>7826.814632984001</v>
          </cell>
          <cell r="L12">
            <v>5750</v>
          </cell>
          <cell r="M12">
            <v>2624.6916572928812</v>
          </cell>
          <cell r="N12">
            <v>8374.6916572928822</v>
          </cell>
          <cell r="O12">
            <v>1</v>
          </cell>
          <cell r="P12">
            <v>-1</v>
          </cell>
          <cell r="Q12">
            <v>70</v>
          </cell>
        </row>
        <row r="13">
          <cell r="A13" t="str">
            <v>A028</v>
          </cell>
          <cell r="B13" t="str">
            <v>Nguyễn Trung Lập</v>
          </cell>
          <cell r="C13" t="str">
            <v>CII.2</v>
          </cell>
          <cell r="D13" t="str">
            <v>Công Nhân Gỡ Hàng</v>
          </cell>
          <cell r="E13">
            <v>39272</v>
          </cell>
          <cell r="G13" t="str">
            <v>A</v>
          </cell>
          <cell r="H13" t="str">
            <v>7.IV</v>
          </cell>
          <cell r="I13">
            <v>5748.7657499999996</v>
          </cell>
          <cell r="J13">
            <v>1361.8669148448007</v>
          </cell>
          <cell r="K13">
            <v>7110.6326648448003</v>
          </cell>
          <cell r="L13">
            <v>5750</v>
          </cell>
          <cell r="M13">
            <v>1858.3769513839363</v>
          </cell>
          <cell r="N13">
            <v>7608.3769513839361</v>
          </cell>
          <cell r="P13">
            <v>-1</v>
          </cell>
          <cell r="Q13">
            <v>70</v>
          </cell>
        </row>
        <row r="14">
          <cell r="A14" t="str">
            <v>A030</v>
          </cell>
          <cell r="B14" t="str">
            <v>Phạm Tấn Minh</v>
          </cell>
          <cell r="C14" t="str">
            <v>CII.2</v>
          </cell>
          <cell r="D14" t="str">
            <v>Tổ trưởng Line II.2</v>
          </cell>
          <cell r="E14">
            <v>39360</v>
          </cell>
          <cell r="G14" t="str">
            <v>A</v>
          </cell>
          <cell r="H14" t="str">
            <v>6.V</v>
          </cell>
          <cell r="I14">
            <v>5748.7657499999996</v>
          </cell>
          <cell r="J14">
            <v>3207.8617084627213</v>
          </cell>
          <cell r="K14">
            <v>8956.6274584627208</v>
          </cell>
          <cell r="L14">
            <v>6640</v>
          </cell>
          <cell r="M14">
            <v>2943.5913805551113</v>
          </cell>
          <cell r="N14">
            <v>9583.5913805551118</v>
          </cell>
          <cell r="O14">
            <v>1</v>
          </cell>
          <cell r="P14">
            <v>-1</v>
          </cell>
          <cell r="Q14">
            <v>150</v>
          </cell>
        </row>
        <row r="15">
          <cell r="A15" t="str">
            <v>A032</v>
          </cell>
          <cell r="B15" t="str">
            <v>Lý Tuệ Vân</v>
          </cell>
          <cell r="C15" t="str">
            <v>Tài chính kế toán</v>
          </cell>
          <cell r="D15" t="str">
            <v>Kế Toán Ngân Hàng (Vay + Bán Hàng + Thuế Vat Đầu Ra)</v>
          </cell>
          <cell r="E15">
            <v>39508</v>
          </cell>
          <cell r="G15" t="str">
            <v>A</v>
          </cell>
          <cell r="H15" t="str">
            <v>4.IV</v>
          </cell>
          <cell r="I15">
            <v>6099.1093800000008</v>
          </cell>
          <cell r="J15">
            <v>16584.731695895996</v>
          </cell>
          <cell r="K15">
            <v>22683.841075895998</v>
          </cell>
          <cell r="L15">
            <v>7861</v>
          </cell>
          <cell r="M15">
            <v>16410.709951208719</v>
          </cell>
          <cell r="N15">
            <v>24271.709951208719</v>
          </cell>
          <cell r="O15">
            <v>1</v>
          </cell>
          <cell r="P15">
            <v>-1</v>
          </cell>
          <cell r="Q15">
            <v>150</v>
          </cell>
        </row>
        <row r="16">
          <cell r="A16" t="str">
            <v>A033</v>
          </cell>
          <cell r="B16" t="str">
            <v>Hà Công Hoàng Minh</v>
          </cell>
          <cell r="C16" t="str">
            <v>CII.1</v>
          </cell>
          <cell r="D16" t="str">
            <v>Công Nhân Gắn Phôi</v>
          </cell>
          <cell r="E16">
            <v>39520</v>
          </cell>
          <cell r="G16" t="str">
            <v>A</v>
          </cell>
          <cell r="H16" t="str">
            <v>7.IV</v>
          </cell>
          <cell r="I16">
            <v>5748.7657499999996</v>
          </cell>
          <cell r="J16">
            <v>1604.4993252704005</v>
          </cell>
          <cell r="K16">
            <v>7353.2650752704003</v>
          </cell>
          <cell r="L16">
            <v>5750</v>
          </cell>
          <cell r="M16">
            <v>2117.993630539328</v>
          </cell>
          <cell r="N16">
            <v>7867.9936305393276</v>
          </cell>
          <cell r="P16">
            <v>-1</v>
          </cell>
          <cell r="Q16">
            <v>70</v>
          </cell>
        </row>
        <row r="17">
          <cell r="A17" t="str">
            <v>A042</v>
          </cell>
          <cell r="B17" t="str">
            <v>Phạm Hoàng Khanh</v>
          </cell>
          <cell r="C17" t="str">
            <v>Phòng R&amp;D Xi, Sơn in</v>
          </cell>
          <cell r="D17" t="str">
            <v>Trưởng Phòng R&amp;D</v>
          </cell>
          <cell r="E17">
            <v>39867</v>
          </cell>
          <cell r="G17" t="str">
            <v>A</v>
          </cell>
          <cell r="H17" t="str">
            <v>3.IV</v>
          </cell>
          <cell r="I17">
            <v>10285.306071937559</v>
          </cell>
          <cell r="J17">
            <v>27165.071057812154</v>
          </cell>
          <cell r="K17">
            <v>37450.377129749715</v>
          </cell>
          <cell r="L17">
            <v>17909</v>
          </cell>
          <cell r="M17">
            <v>23286.414842724687</v>
          </cell>
          <cell r="N17">
            <v>41195.414842724684</v>
          </cell>
          <cell r="O17">
            <v>3</v>
          </cell>
          <cell r="P17">
            <v>-1</v>
          </cell>
          <cell r="Q17">
            <v>0</v>
          </cell>
        </row>
        <row r="18">
          <cell r="A18" t="str">
            <v>A046</v>
          </cell>
          <cell r="B18" t="str">
            <v>Lê Văn Hà</v>
          </cell>
          <cell r="C18" t="str">
            <v>CII.1</v>
          </cell>
          <cell r="D18" t="str">
            <v>Phụ Kỹ Thuật</v>
          </cell>
          <cell r="E18">
            <v>39910</v>
          </cell>
          <cell r="G18" t="str">
            <v>B</v>
          </cell>
          <cell r="H18" t="str">
            <v>7.III</v>
          </cell>
          <cell r="I18">
            <v>5475.0150000000003</v>
          </cell>
          <cell r="J18">
            <v>1028.4403840199998</v>
          </cell>
          <cell r="K18">
            <v>6503.4553840200006</v>
          </cell>
          <cell r="L18">
            <v>5476</v>
          </cell>
          <cell r="M18">
            <v>1352.628153221</v>
          </cell>
          <cell r="N18">
            <v>6828.6281532209996</v>
          </cell>
          <cell r="O18">
            <v>1</v>
          </cell>
          <cell r="P18">
            <v>-1</v>
          </cell>
          <cell r="Q18">
            <v>70</v>
          </cell>
        </row>
        <row r="19">
          <cell r="A19" t="str">
            <v>A049</v>
          </cell>
          <cell r="B19" t="str">
            <v>Phạm Tấn Việt</v>
          </cell>
          <cell r="C19" t="str">
            <v>CI.1</v>
          </cell>
          <cell r="D19" t="str">
            <v>Công Nhân Lau Niken Hóa</v>
          </cell>
          <cell r="E19">
            <v>39916</v>
          </cell>
          <cell r="G19" t="str">
            <v>B</v>
          </cell>
          <cell r="H19" t="str">
            <v>7.V</v>
          </cell>
          <cell r="I19">
            <v>5748.7657499999996</v>
          </cell>
          <cell r="J19">
            <v>645.16460736000147</v>
          </cell>
          <cell r="K19">
            <v>6393.9303573600009</v>
          </cell>
          <cell r="L19">
            <v>6038</v>
          </cell>
          <cell r="M19">
            <v>675.62687522800115</v>
          </cell>
          <cell r="N19">
            <v>6713.6268752280012</v>
          </cell>
          <cell r="P19">
            <v>-1</v>
          </cell>
          <cell r="Q19">
            <v>70</v>
          </cell>
        </row>
        <row r="20">
          <cell r="A20" t="str">
            <v>A055</v>
          </cell>
          <cell r="B20" t="str">
            <v>Nguyễn Thị Dung Em</v>
          </cell>
          <cell r="C20" t="str">
            <v>CI.1</v>
          </cell>
          <cell r="D20" t="str">
            <v>Công Nhân Masking</v>
          </cell>
          <cell r="E20">
            <v>39951</v>
          </cell>
          <cell r="G20" t="str">
            <v>A</v>
          </cell>
          <cell r="H20" t="str">
            <v>7.IV</v>
          </cell>
          <cell r="I20">
            <v>5748.7657499999996</v>
          </cell>
          <cell r="J20">
            <v>663.58467448000215</v>
          </cell>
          <cell r="K20">
            <v>6412.3504244800015</v>
          </cell>
          <cell r="L20">
            <v>5750</v>
          </cell>
          <cell r="M20">
            <v>1111.2149541936019</v>
          </cell>
          <cell r="N20">
            <v>6861.2149541936014</v>
          </cell>
          <cell r="P20">
            <v>-1</v>
          </cell>
          <cell r="Q20">
            <v>70</v>
          </cell>
        </row>
        <row r="21">
          <cell r="A21" t="str">
            <v>A059</v>
          </cell>
          <cell r="B21" t="str">
            <v>Ngô Nhật Thanh</v>
          </cell>
          <cell r="C21" t="str">
            <v>CII.1</v>
          </cell>
          <cell r="D21" t="str">
            <v>Phụ Kỹ Thuật</v>
          </cell>
          <cell r="E21">
            <v>39968</v>
          </cell>
          <cell r="G21" t="str">
            <v>B</v>
          </cell>
          <cell r="H21" t="str">
            <v>7.III</v>
          </cell>
          <cell r="I21">
            <v>5475.0150000000003</v>
          </cell>
          <cell r="J21">
            <v>1964.3610017750002</v>
          </cell>
          <cell r="K21">
            <v>7439.376001775001</v>
          </cell>
          <cell r="L21">
            <v>5476</v>
          </cell>
          <cell r="M21">
            <v>2335.3448018637505</v>
          </cell>
          <cell r="N21">
            <v>7811.34480186375</v>
          </cell>
          <cell r="O21">
            <v>2</v>
          </cell>
          <cell r="P21">
            <v>-1</v>
          </cell>
          <cell r="Q21">
            <v>70</v>
          </cell>
        </row>
        <row r="22">
          <cell r="A22" t="str">
            <v>A061</v>
          </cell>
          <cell r="B22" t="str">
            <v>Đỗ Thị Thanh Thảo</v>
          </cell>
          <cell r="C22" t="str">
            <v>QA/QC</v>
          </cell>
          <cell r="D22" t="str">
            <v>Công Nhân Qc Xưởng 2</v>
          </cell>
          <cell r="E22">
            <v>39969</v>
          </cell>
          <cell r="G22" t="str">
            <v>B</v>
          </cell>
          <cell r="H22" t="str">
            <v>8.III</v>
          </cell>
          <cell r="I22">
            <v>5215.3500000000004</v>
          </cell>
          <cell r="J22">
            <v>1769.7839338500009</v>
          </cell>
          <cell r="K22">
            <v>6985.1339338500011</v>
          </cell>
          <cell r="L22">
            <v>5215</v>
          </cell>
          <cell r="M22">
            <v>2119.3906305425016</v>
          </cell>
          <cell r="N22">
            <v>7334.3906305425016</v>
          </cell>
          <cell r="P22">
            <v>-1</v>
          </cell>
          <cell r="Q22">
            <v>70</v>
          </cell>
        </row>
        <row r="23">
          <cell r="A23" t="str">
            <v>A068</v>
          </cell>
          <cell r="B23" t="str">
            <v>Nguyễn Văn Phúc</v>
          </cell>
          <cell r="C23" t="str">
            <v>Bảo trì</v>
          </cell>
          <cell r="D23" t="str">
            <v>Tổ Trưởng Gia Công</v>
          </cell>
          <cell r="E23">
            <v>40063</v>
          </cell>
          <cell r="G23" t="str">
            <v>B</v>
          </cell>
          <cell r="H23" t="str">
            <v>6.V</v>
          </cell>
          <cell r="I23">
            <v>7703.895920549312</v>
          </cell>
          <cell r="J23">
            <v>4155.2052805136937</v>
          </cell>
          <cell r="K23">
            <v>11859.101201063006</v>
          </cell>
          <cell r="L23">
            <v>6640</v>
          </cell>
          <cell r="M23">
            <v>5812.0562611161558</v>
          </cell>
          <cell r="N23">
            <v>12452.056261116155</v>
          </cell>
          <cell r="O23">
            <v>1</v>
          </cell>
          <cell r="P23">
            <v>-1</v>
          </cell>
          <cell r="Q23">
            <v>150</v>
          </cell>
        </row>
        <row r="24">
          <cell r="A24" t="str">
            <v>A228</v>
          </cell>
          <cell r="B24" t="str">
            <v>Lê Hoàng Thảo</v>
          </cell>
          <cell r="C24" t="str">
            <v>CII.6</v>
          </cell>
          <cell r="D24" t="str">
            <v>Tổ trưởng vận hành line</v>
          </cell>
          <cell r="E24">
            <v>40238</v>
          </cell>
          <cell r="G24" t="str">
            <v>A</v>
          </cell>
          <cell r="H24" t="str">
            <v>6.IV</v>
          </cell>
          <cell r="I24">
            <v>5215.3500000000004</v>
          </cell>
          <cell r="J24">
            <v>1980.0109621800002</v>
          </cell>
          <cell r="K24">
            <v>7195.3609621800006</v>
          </cell>
          <cell r="L24">
            <v>6324</v>
          </cell>
          <cell r="M24">
            <v>1375.0362295326006</v>
          </cell>
          <cell r="N24">
            <v>7699.0362295326004</v>
          </cell>
          <cell r="P24">
            <v>-1</v>
          </cell>
          <cell r="Q24">
            <v>70</v>
          </cell>
        </row>
        <row r="25">
          <cell r="A25" t="str">
            <v>A080</v>
          </cell>
          <cell r="B25" t="str">
            <v>Trần Minh Thuận</v>
          </cell>
          <cell r="C25" t="str">
            <v>Ép nhựa</v>
          </cell>
          <cell r="D25" t="str">
            <v>Tổ Trưởng Xử Lý Phôi Nhựa</v>
          </cell>
          <cell r="E25">
            <v>40268</v>
          </cell>
          <cell r="G25" t="str">
            <v>B</v>
          </cell>
          <cell r="H25" t="str">
            <v>6.IV</v>
          </cell>
          <cell r="I25">
            <v>5748.7657499999996</v>
          </cell>
          <cell r="J25">
            <v>1621.441612750001</v>
          </cell>
          <cell r="K25">
            <v>7370.2073627500004</v>
          </cell>
          <cell r="L25">
            <v>6324</v>
          </cell>
          <cell r="M25">
            <v>1414.7177308875007</v>
          </cell>
          <cell r="N25">
            <v>7738.7177308875007</v>
          </cell>
          <cell r="O25">
            <v>1</v>
          </cell>
          <cell r="P25">
            <v>-1</v>
          </cell>
          <cell r="Q25">
            <v>150</v>
          </cell>
        </row>
        <row r="26">
          <cell r="A26" t="str">
            <v>A084</v>
          </cell>
          <cell r="B26" t="str">
            <v>Trần Kim Thoa</v>
          </cell>
          <cell r="C26" t="str">
            <v>Ép nhựa</v>
          </cell>
          <cell r="D26" t="str">
            <v>Công Nhân Xử Lý Phôi Nhựa</v>
          </cell>
          <cell r="E26">
            <v>40288</v>
          </cell>
          <cell r="G26" t="str">
            <v>B</v>
          </cell>
          <cell r="H26" t="str">
            <v>8.IV</v>
          </cell>
          <cell r="I26">
            <v>5215.3500000000004</v>
          </cell>
          <cell r="J26">
            <v>394.55302782000138</v>
          </cell>
          <cell r="K26">
            <v>5609.9030278200016</v>
          </cell>
          <cell r="L26">
            <v>5476</v>
          </cell>
          <cell r="M26">
            <v>414.39817921100183</v>
          </cell>
          <cell r="N26">
            <v>5890.3981792110017</v>
          </cell>
          <cell r="P26">
            <v>-1</v>
          </cell>
          <cell r="Q26">
            <v>70</v>
          </cell>
        </row>
        <row r="27">
          <cell r="A27" t="str">
            <v>A086</v>
          </cell>
          <cell r="B27" t="str">
            <v>Nguyễn Tấn Hưng</v>
          </cell>
          <cell r="C27" t="str">
            <v>Bảo trì</v>
          </cell>
          <cell r="D27" t="str">
            <v>Nhân Viên Gia Công</v>
          </cell>
          <cell r="E27">
            <v>40294</v>
          </cell>
          <cell r="G27" t="str">
            <v>B</v>
          </cell>
          <cell r="H27" t="str">
            <v>6.IV</v>
          </cell>
          <cell r="I27">
            <v>6036.2040375000006</v>
          </cell>
          <cell r="J27">
            <v>1996.028760180001</v>
          </cell>
          <cell r="K27">
            <v>8032.2327976800016</v>
          </cell>
          <cell r="L27">
            <v>6324</v>
          </cell>
          <cell r="M27">
            <v>2109.8444375640015</v>
          </cell>
          <cell r="N27">
            <v>8433.8444375640011</v>
          </cell>
          <cell r="P27">
            <v>-1</v>
          </cell>
          <cell r="Q27">
            <v>70</v>
          </cell>
        </row>
        <row r="28">
          <cell r="A28" t="str">
            <v>A087</v>
          </cell>
          <cell r="B28" t="str">
            <v>Đoàn Văn Cường</v>
          </cell>
          <cell r="C28" t="str">
            <v>GÁ</v>
          </cell>
          <cell r="D28" t="str">
            <v>Tổ Trưởng Gá</v>
          </cell>
          <cell r="E28">
            <v>40294</v>
          </cell>
          <cell r="G28" t="str">
            <v>A</v>
          </cell>
          <cell r="H28" t="str">
            <v>6.IV</v>
          </cell>
          <cell r="I28">
            <v>6654.9149513437515</v>
          </cell>
          <cell r="J28">
            <v>3816.2474417162484</v>
          </cell>
          <cell r="K28">
            <v>10471.16239306</v>
          </cell>
          <cell r="L28">
            <v>6324</v>
          </cell>
          <cell r="M28">
            <v>5194.2786323660002</v>
          </cell>
          <cell r="N28">
            <v>11518.278632366</v>
          </cell>
          <cell r="O28">
            <v>2</v>
          </cell>
          <cell r="P28">
            <v>-1</v>
          </cell>
          <cell r="Q28">
            <v>70</v>
          </cell>
        </row>
        <row r="29">
          <cell r="A29" t="str">
            <v>A093</v>
          </cell>
          <cell r="B29" t="str">
            <v>Trần Văn Đông</v>
          </cell>
          <cell r="C29" t="str">
            <v>GÁ</v>
          </cell>
          <cell r="D29" t="str">
            <v>Công Nhân Gá – Nhúng Nhựa</v>
          </cell>
          <cell r="E29">
            <v>40312</v>
          </cell>
          <cell r="G29" t="str">
            <v>B</v>
          </cell>
          <cell r="H29" t="str">
            <v>7.VI</v>
          </cell>
          <cell r="I29">
            <v>6338.0142393750011</v>
          </cell>
          <cell r="J29">
            <v>2938.8414091250002</v>
          </cell>
          <cell r="K29">
            <v>9276.8556485000008</v>
          </cell>
          <cell r="L29">
            <v>6340</v>
          </cell>
          <cell r="M29">
            <v>3400.6984309250015</v>
          </cell>
          <cell r="N29">
            <v>9740.698430925002</v>
          </cell>
          <cell r="O29">
            <v>1</v>
          </cell>
          <cell r="P29">
            <v>-1</v>
          </cell>
          <cell r="Q29">
            <v>70</v>
          </cell>
        </row>
        <row r="30">
          <cell r="A30" t="str">
            <v>A105</v>
          </cell>
          <cell r="B30" t="str">
            <v>Trần Thị Diệp</v>
          </cell>
          <cell r="C30" t="str">
            <v>Ép nhựa</v>
          </cell>
          <cell r="D30" t="str">
            <v>Công Nhân Ép Nhựa</v>
          </cell>
          <cell r="E30">
            <v>40366</v>
          </cell>
          <cell r="G30" t="str">
            <v>A</v>
          </cell>
          <cell r="H30" t="str">
            <v>8.IV</v>
          </cell>
          <cell r="I30">
            <v>5215.3500000000004</v>
          </cell>
          <cell r="J30">
            <v>425.07337157249952</v>
          </cell>
          <cell r="K30">
            <v>5640.4233715724995</v>
          </cell>
          <cell r="L30">
            <v>5476</v>
          </cell>
          <cell r="M30">
            <v>559.25300758257481</v>
          </cell>
          <cell r="N30">
            <v>6035.2530075825744</v>
          </cell>
          <cell r="P30">
            <v>-1</v>
          </cell>
          <cell r="Q30">
            <v>70</v>
          </cell>
        </row>
        <row r="31">
          <cell r="A31" t="str">
            <v>A113</v>
          </cell>
          <cell r="B31" t="str">
            <v>Bùi Văn Vũ</v>
          </cell>
          <cell r="C31" t="str">
            <v>CII.4</v>
          </cell>
          <cell r="D31" t="str">
            <v>Kỹ Thuật Xi Mạ</v>
          </cell>
          <cell r="E31">
            <v>40392</v>
          </cell>
          <cell r="G31" t="str">
            <v>B</v>
          </cell>
          <cell r="H31" t="str">
            <v>7.IV</v>
          </cell>
          <cell r="I31">
            <v>5748.7657499999996</v>
          </cell>
          <cell r="J31">
            <v>2687.5322130000022</v>
          </cell>
          <cell r="K31">
            <v>8436.2979630000009</v>
          </cell>
          <cell r="L31">
            <v>5750</v>
          </cell>
          <cell r="M31">
            <v>3108.1128611500017</v>
          </cell>
          <cell r="N31">
            <v>8858.1128611500026</v>
          </cell>
          <cell r="O31">
            <v>1</v>
          </cell>
          <cell r="P31">
            <v>-1</v>
          </cell>
          <cell r="Q31">
            <v>150</v>
          </cell>
        </row>
        <row r="32">
          <cell r="A32" t="str">
            <v>A120</v>
          </cell>
          <cell r="B32" t="str">
            <v>Bùi Thị Kim Liên</v>
          </cell>
          <cell r="C32" t="str">
            <v>QA/QC</v>
          </cell>
          <cell r="D32" t="str">
            <v>Nhóm trưởng Qc Xưởng 2</v>
          </cell>
          <cell r="E32">
            <v>40404</v>
          </cell>
          <cell r="G32" t="str">
            <v>B</v>
          </cell>
          <cell r="H32" t="str">
            <v>6.III</v>
          </cell>
          <cell r="I32">
            <v>5215.3500000000004</v>
          </cell>
          <cell r="J32">
            <v>2287</v>
          </cell>
          <cell r="K32">
            <v>7502.35</v>
          </cell>
          <cell r="L32">
            <v>6023</v>
          </cell>
          <cell r="M32">
            <v>1854.4675000000004</v>
          </cell>
          <cell r="N32">
            <v>7877.4675000000007</v>
          </cell>
          <cell r="P32">
            <v>-1</v>
          </cell>
          <cell r="Q32">
            <v>70</v>
          </cell>
        </row>
        <row r="33">
          <cell r="A33" t="str">
            <v>A123</v>
          </cell>
          <cell r="B33" t="str">
            <v>Phạm Thị Kim Xuyến</v>
          </cell>
          <cell r="C33" t="str">
            <v>CI.1</v>
          </cell>
          <cell r="D33" t="str">
            <v>Công Nhân Lau Niken Hóa</v>
          </cell>
          <cell r="E33">
            <v>40410</v>
          </cell>
          <cell r="G33" t="str">
            <v>B</v>
          </cell>
          <cell r="H33" t="str">
            <v>7.IV</v>
          </cell>
          <cell r="I33">
            <v>5475.0150000000003</v>
          </cell>
          <cell r="J33">
            <v>925.56418499999984</v>
          </cell>
          <cell r="K33">
            <v>6400.5791850000005</v>
          </cell>
          <cell r="L33">
            <v>5750</v>
          </cell>
          <cell r="M33">
            <v>970.60814425000024</v>
          </cell>
          <cell r="N33">
            <v>6720.6081442499999</v>
          </cell>
          <cell r="P33">
            <v>-1</v>
          </cell>
          <cell r="Q33">
            <v>70</v>
          </cell>
        </row>
        <row r="34">
          <cell r="A34" t="str">
            <v>A133</v>
          </cell>
          <cell r="B34" t="str">
            <v>Trần Thị Nương</v>
          </cell>
          <cell r="C34" t="str">
            <v>CII.1</v>
          </cell>
          <cell r="D34" t="str">
            <v>Công Nhân Gắn Phôi</v>
          </cell>
          <cell r="E34">
            <v>40430</v>
          </cell>
          <cell r="G34" t="str">
            <v>B</v>
          </cell>
          <cell r="H34" t="str">
            <v>7.III</v>
          </cell>
          <cell r="I34">
            <v>5475.0150000000003</v>
          </cell>
          <cell r="J34">
            <v>352.74833958000056</v>
          </cell>
          <cell r="K34">
            <v>5827.7633395800012</v>
          </cell>
          <cell r="L34">
            <v>5476</v>
          </cell>
          <cell r="M34">
            <v>643.15150655900095</v>
          </cell>
          <cell r="N34">
            <v>6119.1515065590011</v>
          </cell>
          <cell r="P34">
            <v>-1</v>
          </cell>
          <cell r="Q34">
            <v>70</v>
          </cell>
        </row>
        <row r="35">
          <cell r="A35" t="str">
            <v>A135</v>
          </cell>
          <cell r="B35" t="str">
            <v>Nguyễn Thị Kim Phương</v>
          </cell>
          <cell r="C35" t="str">
            <v>CI.1</v>
          </cell>
          <cell r="D35" t="str">
            <v>Công Nhân Hairline</v>
          </cell>
          <cell r="E35">
            <v>40432</v>
          </cell>
          <cell r="G35" t="str">
            <v>B</v>
          </cell>
          <cell r="H35" t="str">
            <v>8.III</v>
          </cell>
          <cell r="I35">
            <v>5215.3500000000004</v>
          </cell>
          <cell r="J35">
            <v>599.16089310000029</v>
          </cell>
          <cell r="K35">
            <v>5814.5108931000004</v>
          </cell>
          <cell r="L35">
            <v>5215</v>
          </cell>
          <cell r="M35">
            <v>890.23643775500068</v>
          </cell>
          <cell r="N35">
            <v>6105.2364377550002</v>
          </cell>
          <cell r="P35">
            <v>-1</v>
          </cell>
          <cell r="Q35">
            <v>70</v>
          </cell>
        </row>
        <row r="36">
          <cell r="A36" t="str">
            <v>A144</v>
          </cell>
          <cell r="B36" t="str">
            <v>Bùi Thị Bòn</v>
          </cell>
          <cell r="C36" t="str">
            <v>QA/QC</v>
          </cell>
          <cell r="D36" t="str">
            <v>Công Nhân Qc Xưởng 2</v>
          </cell>
          <cell r="E36">
            <v>40438</v>
          </cell>
          <cell r="G36" t="str">
            <v>B</v>
          </cell>
          <cell r="H36" t="str">
            <v>8.III</v>
          </cell>
          <cell r="I36">
            <v>5215.3500000000004</v>
          </cell>
          <cell r="J36">
            <v>769.37721000000033</v>
          </cell>
          <cell r="K36">
            <v>5984.7272100000009</v>
          </cell>
          <cell r="L36">
            <v>5215</v>
          </cell>
          <cell r="M36">
            <v>1068.9635705000007</v>
          </cell>
          <cell r="N36">
            <v>6283.963570500001</v>
          </cell>
          <cell r="P36">
            <v>-1</v>
          </cell>
          <cell r="Q36">
            <v>70</v>
          </cell>
        </row>
        <row r="37">
          <cell r="A37" t="str">
            <v>A145</v>
          </cell>
          <cell r="B37" t="str">
            <v>Bùi Thị Linh</v>
          </cell>
          <cell r="C37" t="str">
            <v>Ép nhựa</v>
          </cell>
          <cell r="D37" t="str">
            <v>Công Nhân Xử Lý Phôi Nhựa</v>
          </cell>
          <cell r="E37">
            <v>40438</v>
          </cell>
          <cell r="G37" t="str">
            <v>A</v>
          </cell>
          <cell r="H37" t="str">
            <v>8.IV</v>
          </cell>
          <cell r="I37">
            <v>5215.3500000000004</v>
          </cell>
          <cell r="J37">
            <v>376.3094999999999</v>
          </cell>
          <cell r="K37">
            <v>5591.6595000000007</v>
          </cell>
          <cell r="L37">
            <v>5476</v>
          </cell>
          <cell r="M37">
            <v>507.07566500000036</v>
          </cell>
          <cell r="N37">
            <v>5983.0756650000003</v>
          </cell>
          <cell r="P37">
            <v>-1</v>
          </cell>
          <cell r="Q37">
            <v>70</v>
          </cell>
        </row>
        <row r="38">
          <cell r="A38" t="str">
            <v>A148</v>
          </cell>
          <cell r="B38" t="str">
            <v>Huỳnh Thị Châu</v>
          </cell>
          <cell r="C38" t="str">
            <v>Ép nhựa</v>
          </cell>
          <cell r="D38" t="str">
            <v>Công Nhân Ép Nhựa</v>
          </cell>
          <cell r="E38">
            <v>40441</v>
          </cell>
          <cell r="G38" t="str">
            <v>B</v>
          </cell>
          <cell r="H38" t="str">
            <v>8.IV</v>
          </cell>
          <cell r="I38">
            <v>5215.3500000000004</v>
          </cell>
          <cell r="J38">
            <v>526.33615114499958</v>
          </cell>
          <cell r="K38">
            <v>5741.6861511449997</v>
          </cell>
          <cell r="L38">
            <v>5476</v>
          </cell>
          <cell r="M38">
            <v>552.77045870224993</v>
          </cell>
          <cell r="N38">
            <v>6028.7704587022499</v>
          </cell>
          <cell r="P38">
            <v>-1</v>
          </cell>
          <cell r="Q38">
            <v>70</v>
          </cell>
        </row>
        <row r="39">
          <cell r="A39" t="str">
            <v>A172</v>
          </cell>
          <cell r="B39" t="str">
            <v>Trần Văn Ướt</v>
          </cell>
          <cell r="C39" t="str">
            <v>CII.1</v>
          </cell>
          <cell r="D39" t="str">
            <v>Công Nhân Lau Niken Hóa</v>
          </cell>
          <cell r="E39">
            <v>40446</v>
          </cell>
          <cell r="G39" t="str">
            <v>B</v>
          </cell>
          <cell r="H39" t="str">
            <v>7.III</v>
          </cell>
          <cell r="I39">
            <v>5475.0150000000003</v>
          </cell>
          <cell r="J39">
            <v>922.96438395000064</v>
          </cell>
          <cell r="K39">
            <v>6397.9793839500007</v>
          </cell>
          <cell r="L39">
            <v>5476</v>
          </cell>
          <cell r="M39">
            <v>1241.878353147501</v>
          </cell>
          <cell r="N39">
            <v>6717.878353147501</v>
          </cell>
          <cell r="P39">
            <v>-1</v>
          </cell>
          <cell r="Q39">
            <v>70</v>
          </cell>
        </row>
        <row r="40">
          <cell r="A40" t="str">
            <v>A173</v>
          </cell>
          <cell r="B40" t="str">
            <v>Lê Thị Lệ Hồng</v>
          </cell>
          <cell r="C40" t="str">
            <v>CII.1</v>
          </cell>
          <cell r="D40" t="str">
            <v>Công Nhân Gắn Phôi</v>
          </cell>
          <cell r="E40">
            <v>40446</v>
          </cell>
          <cell r="G40" t="str">
            <v>B</v>
          </cell>
          <cell r="H40" t="str">
            <v>7.III</v>
          </cell>
          <cell r="I40">
            <v>5475.0150000000003</v>
          </cell>
          <cell r="J40">
            <v>366.00078606000073</v>
          </cell>
          <cell r="K40">
            <v>5841.0157860600011</v>
          </cell>
          <cell r="L40">
            <v>5476</v>
          </cell>
          <cell r="M40">
            <v>657.06657536300111</v>
          </cell>
          <cell r="N40">
            <v>6133.066575363001</v>
          </cell>
          <cell r="P40">
            <v>-1</v>
          </cell>
          <cell r="Q40">
            <v>70</v>
          </cell>
        </row>
        <row r="41">
          <cell r="A41" t="str">
            <v>A178</v>
          </cell>
          <cell r="B41" t="str">
            <v>Phạm Thanh Tú</v>
          </cell>
          <cell r="C41" t="str">
            <v>CII.1</v>
          </cell>
          <cell r="D41" t="str">
            <v>Công Nhân Gắn Phôi</v>
          </cell>
          <cell r="E41">
            <v>40449</v>
          </cell>
          <cell r="G41" t="str">
            <v>A</v>
          </cell>
          <cell r="H41" t="str">
            <v>7.III</v>
          </cell>
          <cell r="I41">
            <v>5475.0150000000003</v>
          </cell>
          <cell r="J41">
            <v>883.36804420000112</v>
          </cell>
          <cell r="K41">
            <v>6358.3830442000017</v>
          </cell>
          <cell r="L41">
            <v>5476</v>
          </cell>
          <cell r="M41">
            <v>1327.4698572940015</v>
          </cell>
          <cell r="N41">
            <v>6803.4698572940015</v>
          </cell>
          <cell r="O41">
            <v>2</v>
          </cell>
          <cell r="P41">
            <v>-1</v>
          </cell>
          <cell r="Q41">
            <v>70</v>
          </cell>
        </row>
        <row r="42">
          <cell r="A42" t="str">
            <v>A187</v>
          </cell>
          <cell r="B42" t="str">
            <v>Trần Thị Hồng</v>
          </cell>
          <cell r="C42" t="str">
            <v>CII.1</v>
          </cell>
          <cell r="D42" t="str">
            <v>Công Nhân Gắn Phôi</v>
          </cell>
          <cell r="E42">
            <v>40456</v>
          </cell>
          <cell r="G42" t="str">
            <v>B</v>
          </cell>
          <cell r="H42" t="str">
            <v>7.III</v>
          </cell>
          <cell r="I42">
            <v>5475.0150000000003</v>
          </cell>
          <cell r="J42">
            <v>352.74833958000056</v>
          </cell>
          <cell r="K42">
            <v>5827.7633395800012</v>
          </cell>
          <cell r="L42">
            <v>5476</v>
          </cell>
          <cell r="M42">
            <v>643.15150655900095</v>
          </cell>
          <cell r="N42">
            <v>6119.1515065590011</v>
          </cell>
          <cell r="P42">
            <v>-1</v>
          </cell>
          <cell r="Q42">
            <v>70</v>
          </cell>
        </row>
        <row r="43">
          <cell r="A43" t="str">
            <v>A191</v>
          </cell>
          <cell r="B43" t="str">
            <v>Nguyễn Thị Mộng Cầm</v>
          </cell>
          <cell r="C43" t="str">
            <v>HCNS</v>
          </cell>
          <cell r="D43" t="str">
            <v>Nhân Viên Tạp Vụ</v>
          </cell>
          <cell r="E43">
            <v>40459</v>
          </cell>
          <cell r="G43" t="str">
            <v>B</v>
          </cell>
          <cell r="H43" t="str">
            <v>11.II</v>
          </cell>
          <cell r="I43">
            <v>4641</v>
          </cell>
          <cell r="J43">
            <v>3370.040183475</v>
          </cell>
          <cell r="K43">
            <v>8011.040183475</v>
          </cell>
          <cell r="L43">
            <v>4641</v>
          </cell>
          <cell r="M43">
            <v>3770.5921926487499</v>
          </cell>
          <cell r="N43">
            <v>8411.5921926487499</v>
          </cell>
          <cell r="P43">
            <v>-1</v>
          </cell>
          <cell r="Q43">
            <v>70</v>
          </cell>
        </row>
        <row r="44">
          <cell r="A44" t="str">
            <v>A193</v>
          </cell>
          <cell r="B44" t="str">
            <v>Trần Thị Diệu</v>
          </cell>
          <cell r="C44" t="str">
            <v>Ép nhựa</v>
          </cell>
          <cell r="D44" t="str">
            <v>Công Nhân Xử Lý Phôi Nhựa</v>
          </cell>
          <cell r="E44">
            <v>40459</v>
          </cell>
          <cell r="G44" t="str">
            <v>B</v>
          </cell>
          <cell r="H44" t="str">
            <v>8.IV</v>
          </cell>
          <cell r="I44">
            <v>5215.3500000000004</v>
          </cell>
          <cell r="J44">
            <v>289.69502730000062</v>
          </cell>
          <cell r="K44">
            <v>5505.0450273000006</v>
          </cell>
          <cell r="L44">
            <v>5476</v>
          </cell>
          <cell r="M44">
            <v>304.29727866500104</v>
          </cell>
          <cell r="N44">
            <v>5780.2972786650007</v>
          </cell>
          <cell r="P44">
            <v>-1</v>
          </cell>
          <cell r="Q44">
            <v>70</v>
          </cell>
        </row>
        <row r="45">
          <cell r="A45" t="str">
            <v>A211</v>
          </cell>
          <cell r="B45" t="str">
            <v>Nguyễn Thị Thanh Tuyền</v>
          </cell>
          <cell r="C45" t="str">
            <v>QA/QC</v>
          </cell>
          <cell r="D45" t="str">
            <v>Tổ Trưởng Qc Xưởng 2</v>
          </cell>
          <cell r="E45">
            <v>40490</v>
          </cell>
          <cell r="G45" t="str">
            <v>B</v>
          </cell>
          <cell r="H45" t="str">
            <v>6.IV</v>
          </cell>
          <cell r="I45">
            <v>5604.0074999999997</v>
          </cell>
          <cell r="J45">
            <v>4395.9743062500002</v>
          </cell>
          <cell r="K45">
            <v>9999.9818062499999</v>
          </cell>
          <cell r="L45">
            <v>6324</v>
          </cell>
          <cell r="M45">
            <v>4175.9808965624998</v>
          </cell>
          <cell r="N45">
            <v>10499.9808965625</v>
          </cell>
          <cell r="P45">
            <v>-1</v>
          </cell>
          <cell r="Q45">
            <v>150</v>
          </cell>
        </row>
        <row r="46">
          <cell r="A46" t="str">
            <v>A231</v>
          </cell>
          <cell r="B46" t="str">
            <v>Trần Thị Phường</v>
          </cell>
          <cell r="C46" t="str">
            <v>QA/QC</v>
          </cell>
          <cell r="D46" t="str">
            <v>Công Nhân QA Sơn In</v>
          </cell>
          <cell r="E46">
            <v>40603</v>
          </cell>
          <cell r="G46" t="str">
            <v>A</v>
          </cell>
          <cell r="H46" t="str">
            <v>8.III</v>
          </cell>
          <cell r="I46">
            <v>5215.3500000000004</v>
          </cell>
          <cell r="J46">
            <v>1517.8118964999999</v>
          </cell>
          <cell r="K46">
            <v>6733.1618964999998</v>
          </cell>
          <cell r="L46">
            <v>5215</v>
          </cell>
          <cell r="M46">
            <v>1989.4832292550002</v>
          </cell>
          <cell r="N46">
            <v>7204.483229255</v>
          </cell>
          <cell r="P46">
            <v>-1</v>
          </cell>
          <cell r="Q46">
            <v>70</v>
          </cell>
        </row>
        <row r="47">
          <cell r="A47" t="str">
            <v>A232</v>
          </cell>
          <cell r="B47" t="str">
            <v>Lê Thanh Sang</v>
          </cell>
          <cell r="C47" t="str">
            <v>Phòng Kỹ Thuật</v>
          </cell>
          <cell r="D47" t="str">
            <v>Công Nhân Xử Lý Nước</v>
          </cell>
          <cell r="E47">
            <v>40603</v>
          </cell>
          <cell r="G47" t="str">
            <v>A</v>
          </cell>
          <cell r="H47" t="str">
            <v>7.IV</v>
          </cell>
          <cell r="I47">
            <v>5475.0150000000003</v>
          </cell>
          <cell r="J47">
            <v>1288.7686344624015</v>
          </cell>
          <cell r="K47">
            <v>6763.783634462402</v>
          </cell>
          <cell r="L47">
            <v>5750</v>
          </cell>
          <cell r="M47">
            <v>1487.2484888747699</v>
          </cell>
          <cell r="N47">
            <v>7237.2484888747695</v>
          </cell>
          <cell r="O47">
            <v>1</v>
          </cell>
          <cell r="P47">
            <v>-1</v>
          </cell>
          <cell r="Q47">
            <v>70</v>
          </cell>
        </row>
        <row r="48">
          <cell r="A48" t="str">
            <v>A272</v>
          </cell>
          <cell r="B48" t="str">
            <v>Võ Minh Vân</v>
          </cell>
          <cell r="C48" t="str">
            <v>Ép nhựa</v>
          </cell>
          <cell r="D48" t="str">
            <v>Công Nhân Ép Nhựa</v>
          </cell>
          <cell r="E48">
            <v>40829</v>
          </cell>
          <cell r="G48" t="str">
            <v>A</v>
          </cell>
          <cell r="H48" t="str">
            <v>8.IV</v>
          </cell>
          <cell r="I48">
            <v>5215.3500000000004</v>
          </cell>
          <cell r="J48">
            <v>878.9191887769997</v>
          </cell>
          <cell r="K48">
            <v>6094.2691887769997</v>
          </cell>
          <cell r="L48">
            <v>5476</v>
          </cell>
          <cell r="M48">
            <v>1044.8680319913901</v>
          </cell>
          <cell r="N48">
            <v>6520.8680319913901</v>
          </cell>
          <cell r="O48">
            <v>2</v>
          </cell>
          <cell r="P48">
            <v>-1</v>
          </cell>
          <cell r="Q48">
            <v>70</v>
          </cell>
        </row>
        <row r="49">
          <cell r="A49" t="str">
            <v>A293</v>
          </cell>
          <cell r="B49" t="str">
            <v>Nguyễn Văn Hồng</v>
          </cell>
          <cell r="C49" t="str">
            <v>Kế Hoạch, kho</v>
          </cell>
          <cell r="D49" t="str">
            <v>Trưởng Phòng Kế Hoạch-Kho</v>
          </cell>
          <cell r="E49">
            <v>41008</v>
          </cell>
          <cell r="G49" t="str">
            <v>A</v>
          </cell>
          <cell r="H49" t="str">
            <v>3.IV</v>
          </cell>
          <cell r="I49">
            <v>9329.0758022109385</v>
          </cell>
          <cell r="J49">
            <v>23529.410389189863</v>
          </cell>
          <cell r="K49">
            <v>32858.4861914008</v>
          </cell>
          <cell r="L49">
            <v>17909</v>
          </cell>
          <cell r="M49">
            <v>18235.33481054088</v>
          </cell>
          <cell r="N49">
            <v>36144.33481054088</v>
          </cell>
          <cell r="O49">
            <v>2</v>
          </cell>
          <cell r="P49">
            <v>-1</v>
          </cell>
          <cell r="Q49">
            <v>0</v>
          </cell>
        </row>
        <row r="50">
          <cell r="A50" t="str">
            <v>A309</v>
          </cell>
          <cell r="B50" t="str">
            <v>Nguyễn Thị Trang</v>
          </cell>
          <cell r="C50" t="str">
            <v>QA/QC</v>
          </cell>
          <cell r="D50" t="str">
            <v>Nhóm trưởng QC xi mạ X.1</v>
          </cell>
          <cell r="E50">
            <v>41062</v>
          </cell>
          <cell r="G50" t="str">
            <v>A</v>
          </cell>
          <cell r="H50" t="str">
            <v>6.III</v>
          </cell>
          <cell r="I50">
            <v>4967</v>
          </cell>
          <cell r="J50">
            <v>1624.296</v>
          </cell>
          <cell r="K50">
            <v>6591.2960000000003</v>
          </cell>
          <cell r="L50">
            <v>6023</v>
          </cell>
          <cell r="M50">
            <v>1029.6867200000002</v>
          </cell>
          <cell r="N50">
            <v>7052.6867199999997</v>
          </cell>
          <cell r="P50">
            <v>-1</v>
          </cell>
          <cell r="Q50">
            <v>70</v>
          </cell>
        </row>
        <row r="51">
          <cell r="A51" t="str">
            <v>A310</v>
          </cell>
          <cell r="B51" t="str">
            <v>Phạm Thị Bông</v>
          </cell>
          <cell r="C51" t="str">
            <v>QA/QC</v>
          </cell>
          <cell r="D51" t="str">
            <v>Công Nhân IQC/OQC</v>
          </cell>
          <cell r="E51">
            <v>41062</v>
          </cell>
          <cell r="G51" t="str">
            <v>B</v>
          </cell>
          <cell r="H51" t="str">
            <v>8.III</v>
          </cell>
          <cell r="I51">
            <v>4967</v>
          </cell>
          <cell r="J51">
            <v>1174.1240274999996</v>
          </cell>
          <cell r="K51">
            <v>6141.1240275</v>
          </cell>
          <cell r="L51">
            <v>5215</v>
          </cell>
          <cell r="M51">
            <v>1233.1802288749996</v>
          </cell>
          <cell r="N51">
            <v>6448.1802288749996</v>
          </cell>
          <cell r="P51">
            <v>-1</v>
          </cell>
          <cell r="Q51">
            <v>70</v>
          </cell>
        </row>
        <row r="52">
          <cell r="A52" t="str">
            <v>A326</v>
          </cell>
          <cell r="B52" t="str">
            <v>Nguyễn Lê Thọ</v>
          </cell>
          <cell r="C52" t="str">
            <v>QA/QC</v>
          </cell>
          <cell r="D52" t="str">
            <v>Trưởng Phòng Qa/Qc</v>
          </cell>
          <cell r="E52">
            <v>41183</v>
          </cell>
          <cell r="G52" t="str">
            <v>B</v>
          </cell>
          <cell r="H52" t="str">
            <v>3.III</v>
          </cell>
          <cell r="I52">
            <v>8884.8340973437498</v>
          </cell>
          <cell r="J52">
            <v>21115.165902656248</v>
          </cell>
          <cell r="K52">
            <v>30000</v>
          </cell>
          <cell r="L52">
            <v>17056</v>
          </cell>
          <cell r="M52">
            <v>17944</v>
          </cell>
          <cell r="N52">
            <v>35000</v>
          </cell>
          <cell r="O52">
            <v>3</v>
          </cell>
          <cell r="P52">
            <v>-1</v>
          </cell>
          <cell r="Q52">
            <v>0</v>
          </cell>
        </row>
        <row r="53">
          <cell r="A53" t="str">
            <v>A328</v>
          </cell>
          <cell r="B53" t="str">
            <v>Bùi Thị Bé Tư</v>
          </cell>
          <cell r="C53" t="str">
            <v>CII.1</v>
          </cell>
          <cell r="D53" t="str">
            <v>Công Nhân Gắn Phôi</v>
          </cell>
          <cell r="E53">
            <v>41198</v>
          </cell>
          <cell r="G53" t="str">
            <v>B</v>
          </cell>
          <cell r="H53" t="str">
            <v>7.III</v>
          </cell>
          <cell r="I53">
            <v>5475.0150000000003</v>
          </cell>
          <cell r="J53">
            <v>0</v>
          </cell>
          <cell r="K53">
            <v>5475.0150000000003</v>
          </cell>
          <cell r="L53">
            <v>5476</v>
          </cell>
          <cell r="M53">
            <v>272.81482279044019</v>
          </cell>
          <cell r="N53">
            <v>5748.8148227904403</v>
          </cell>
          <cell r="P53">
            <v>-1</v>
          </cell>
          <cell r="Q53">
            <v>70</v>
          </cell>
        </row>
        <row r="54">
          <cell r="A54" t="str">
            <v>A330</v>
          </cell>
          <cell r="B54" t="str">
            <v>Nguyễn Thị Tuyết Nhung</v>
          </cell>
          <cell r="C54" t="str">
            <v>CI.1</v>
          </cell>
          <cell r="D54" t="str">
            <v>Công Nhân Hairline</v>
          </cell>
          <cell r="E54">
            <v>41220</v>
          </cell>
          <cell r="G54" t="str">
            <v>B</v>
          </cell>
          <cell r="H54" t="str">
            <v>8.III</v>
          </cell>
          <cell r="I54">
            <v>5215.3500000000004</v>
          </cell>
          <cell r="J54">
            <v>213.56642593037634</v>
          </cell>
          <cell r="K54">
            <v>5428.916425930377</v>
          </cell>
          <cell r="L54">
            <v>5215</v>
          </cell>
          <cell r="M54">
            <v>485.36224722689559</v>
          </cell>
          <cell r="N54">
            <v>5700.3622472268953</v>
          </cell>
          <cell r="P54">
            <v>-1</v>
          </cell>
          <cell r="Q54">
            <v>70</v>
          </cell>
        </row>
        <row r="55">
          <cell r="A55" t="str">
            <v>A336</v>
          </cell>
          <cell r="B55" t="str">
            <v>Dương Văn Minh Thanh</v>
          </cell>
          <cell r="C55" t="str">
            <v>QA/QC</v>
          </cell>
          <cell r="D55" t="str">
            <v>Công Nhân Qc Xưởng 2</v>
          </cell>
          <cell r="E55">
            <v>41242</v>
          </cell>
          <cell r="G55" t="str">
            <v>B</v>
          </cell>
          <cell r="H55" t="str">
            <v>8.II</v>
          </cell>
          <cell r="I55">
            <v>4967</v>
          </cell>
          <cell r="J55">
            <v>1028.2774367500001</v>
          </cell>
          <cell r="K55">
            <v>5995.2774367500006</v>
          </cell>
          <cell r="L55">
            <v>4967</v>
          </cell>
          <cell r="M55">
            <v>1328.0413085875002</v>
          </cell>
          <cell r="N55">
            <v>6295.0413085875007</v>
          </cell>
          <cell r="P55">
            <v>-1</v>
          </cell>
          <cell r="Q55">
            <v>70</v>
          </cell>
        </row>
        <row r="56">
          <cell r="A56" t="str">
            <v>A341</v>
          </cell>
          <cell r="B56" t="str">
            <v>Đặng Phước Hoàng</v>
          </cell>
          <cell r="C56" t="str">
            <v>Xử lý phôi</v>
          </cell>
          <cell r="D56" t="str">
            <v>Công Nhân Xử Lý Phôi</v>
          </cell>
          <cell r="E56">
            <v>41325</v>
          </cell>
          <cell r="G56" t="str">
            <v>A</v>
          </cell>
          <cell r="H56" t="str">
            <v>8.III</v>
          </cell>
          <cell r="I56">
            <v>5215.3500000000004</v>
          </cell>
          <cell r="J56">
            <v>358.33349999999973</v>
          </cell>
          <cell r="K56">
            <v>5573.6835000000001</v>
          </cell>
          <cell r="L56">
            <v>5215</v>
          </cell>
          <cell r="M56">
            <v>748.84134500000016</v>
          </cell>
          <cell r="N56">
            <v>5963.8413449999998</v>
          </cell>
          <cell r="P56">
            <v>-1</v>
          </cell>
          <cell r="Q56">
            <v>70</v>
          </cell>
        </row>
        <row r="57">
          <cell r="A57" t="str">
            <v>A355</v>
          </cell>
          <cell r="B57" t="str">
            <v>Đặng Văn Thật</v>
          </cell>
          <cell r="C57" t="str">
            <v>CII.1</v>
          </cell>
          <cell r="D57" t="str">
            <v>Phụ Kỹ Thuật</v>
          </cell>
          <cell r="E57">
            <v>41338</v>
          </cell>
          <cell r="G57" t="str">
            <v>B</v>
          </cell>
          <cell r="H57" t="str">
            <v>7.III</v>
          </cell>
          <cell r="I57">
            <v>5475.0150000000003</v>
          </cell>
          <cell r="J57">
            <v>616.88650951331886</v>
          </cell>
          <cell r="K57">
            <v>6091.9015095133191</v>
          </cell>
          <cell r="L57">
            <v>5476</v>
          </cell>
          <cell r="M57">
            <v>920.49658498898521</v>
          </cell>
          <cell r="N57">
            <v>6396.496584988985</v>
          </cell>
          <cell r="P57">
            <v>-1</v>
          </cell>
          <cell r="Q57">
            <v>70</v>
          </cell>
        </row>
        <row r="58">
          <cell r="A58" t="str">
            <v>A356</v>
          </cell>
          <cell r="B58" t="str">
            <v>Nguyễn Văn Tùng</v>
          </cell>
          <cell r="C58" t="str">
            <v>CII.1</v>
          </cell>
          <cell r="D58" t="str">
            <v>Công Nhân Lau Niken Hóa</v>
          </cell>
          <cell r="E58">
            <v>41339</v>
          </cell>
          <cell r="G58" t="str">
            <v>B</v>
          </cell>
          <cell r="H58" t="str">
            <v>7.III</v>
          </cell>
          <cell r="I58">
            <v>5475.0150000000003</v>
          </cell>
          <cell r="J58">
            <v>0</v>
          </cell>
          <cell r="K58">
            <v>5475.0150000000003</v>
          </cell>
          <cell r="L58">
            <v>5476</v>
          </cell>
          <cell r="M58">
            <v>272.81482279044019</v>
          </cell>
          <cell r="N58">
            <v>5748.8148227904403</v>
          </cell>
          <cell r="P58">
            <v>-1</v>
          </cell>
          <cell r="Q58">
            <v>70</v>
          </cell>
        </row>
        <row r="59">
          <cell r="A59" t="str">
            <v>A416</v>
          </cell>
          <cell r="B59" t="str">
            <v>Huỳnh Ngọc Tịnh</v>
          </cell>
          <cell r="C59" t="str">
            <v>CI.1</v>
          </cell>
          <cell r="D59" t="str">
            <v>Tổ Trưởng Gắn Phôi</v>
          </cell>
          <cell r="E59">
            <v>41487</v>
          </cell>
          <cell r="G59" t="str">
            <v>C</v>
          </cell>
          <cell r="H59" t="str">
            <v>6.III</v>
          </cell>
          <cell r="I59">
            <v>5475.0150000000003</v>
          </cell>
          <cell r="J59">
            <v>520.91357186051164</v>
          </cell>
          <cell r="K59">
            <v>5995.9285718605115</v>
          </cell>
          <cell r="L59">
            <v>6023</v>
          </cell>
          <cell r="M59">
            <v>153.49634521742726</v>
          </cell>
          <cell r="N59">
            <v>6176.496345217427</v>
          </cell>
          <cell r="P59">
            <v>-1</v>
          </cell>
          <cell r="Q59">
            <v>70</v>
          </cell>
        </row>
        <row r="60">
          <cell r="A60" t="str">
            <v>A417</v>
          </cell>
          <cell r="B60" t="str">
            <v>Lê Thanh Tùng</v>
          </cell>
          <cell r="C60" t="str">
            <v>Ép nhựa</v>
          </cell>
          <cell r="D60" t="str">
            <v>Công Nhân Ép Nhựa</v>
          </cell>
          <cell r="E60">
            <v>41494</v>
          </cell>
          <cell r="G60" t="str">
            <v>A</v>
          </cell>
          <cell r="H60" t="str">
            <v>8.III</v>
          </cell>
          <cell r="I60">
            <v>4967</v>
          </cell>
          <cell r="J60">
            <v>454.6739500000009</v>
          </cell>
          <cell r="K60">
            <v>5421.6739500000012</v>
          </cell>
          <cell r="L60">
            <v>5215</v>
          </cell>
          <cell r="M60">
            <v>586.19112650000102</v>
          </cell>
          <cell r="N60">
            <v>5801.1911265000008</v>
          </cell>
          <cell r="P60">
            <v>-1</v>
          </cell>
          <cell r="Q60">
            <v>70</v>
          </cell>
        </row>
        <row r="61">
          <cell r="A61" t="str">
            <v>A428</v>
          </cell>
          <cell r="B61" t="str">
            <v>Nguyễn Hồng Nhật</v>
          </cell>
          <cell r="C61" t="str">
            <v>HCNS</v>
          </cell>
          <cell r="D61" t="str">
            <v>Tài Xế Riêng</v>
          </cell>
          <cell r="E61">
            <v>41564</v>
          </cell>
          <cell r="G61" t="str">
            <v>A</v>
          </cell>
          <cell r="H61" t="str">
            <v>9.II</v>
          </cell>
          <cell r="I61">
            <v>4966.5</v>
          </cell>
          <cell r="J61">
            <v>3721.1436717840006</v>
          </cell>
          <cell r="K61">
            <v>8687.6436717840006</v>
          </cell>
          <cell r="L61">
            <v>4967</v>
          </cell>
          <cell r="M61">
            <v>4328.7787288088803</v>
          </cell>
          <cell r="N61">
            <v>9295.7787288088803</v>
          </cell>
          <cell r="O61">
            <v>2</v>
          </cell>
          <cell r="P61">
            <v>-1</v>
          </cell>
          <cell r="Q61">
            <v>70</v>
          </cell>
        </row>
        <row r="62">
          <cell r="A62" t="str">
            <v>A433</v>
          </cell>
          <cell r="B62" t="str">
            <v>Ngô Văn Thương</v>
          </cell>
          <cell r="C62" t="str">
            <v>Ép nhựa</v>
          </cell>
          <cell r="D62" t="str">
            <v>Công Nhân Xử Lý Phôi Nhựa</v>
          </cell>
          <cell r="E62">
            <v>41633</v>
          </cell>
          <cell r="G62" t="str">
            <v>B</v>
          </cell>
          <cell r="H62" t="str">
            <v>8.III</v>
          </cell>
          <cell r="I62">
            <v>4967</v>
          </cell>
          <cell r="J62">
            <v>606.68350000000009</v>
          </cell>
          <cell r="K62">
            <v>5573.6835000000001</v>
          </cell>
          <cell r="L62">
            <v>5215</v>
          </cell>
          <cell r="M62">
            <v>637.36767500000019</v>
          </cell>
          <cell r="N62">
            <v>5852.3676750000004</v>
          </cell>
          <cell r="P62">
            <v>-1</v>
          </cell>
          <cell r="Q62">
            <v>70</v>
          </cell>
        </row>
        <row r="63">
          <cell r="A63" t="str">
            <v>A435</v>
          </cell>
          <cell r="B63" t="str">
            <v>Châu Thanh Kiệt</v>
          </cell>
          <cell r="C63" t="str">
            <v>Ép nhựa</v>
          </cell>
          <cell r="D63" t="str">
            <v>Công Nhân Xử Lý Phôi Nhựa</v>
          </cell>
          <cell r="E63">
            <v>41635</v>
          </cell>
          <cell r="G63" t="str">
            <v>B</v>
          </cell>
          <cell r="H63" t="str">
            <v>7.III</v>
          </cell>
          <cell r="I63">
            <v>5475.0150000000003</v>
          </cell>
          <cell r="J63">
            <v>119.92180613391699</v>
          </cell>
          <cell r="K63">
            <v>5594.9368061339173</v>
          </cell>
          <cell r="L63">
            <v>5476</v>
          </cell>
          <cell r="M63">
            <v>398.68364644061319</v>
          </cell>
          <cell r="N63">
            <v>5874.6836464406133</v>
          </cell>
          <cell r="O63">
            <v>2</v>
          </cell>
          <cell r="P63">
            <v>-1</v>
          </cell>
          <cell r="Q63">
            <v>70</v>
          </cell>
        </row>
        <row r="64">
          <cell r="A64" t="str">
            <v>A439</v>
          </cell>
          <cell r="B64" t="str">
            <v>Huỳnh Thị Kiều</v>
          </cell>
          <cell r="C64" t="str">
            <v>Ép nhựa</v>
          </cell>
          <cell r="D64" t="str">
            <v>Công Nhân Xử Lý Phôi Nhựa</v>
          </cell>
          <cell r="E64">
            <v>41639</v>
          </cell>
          <cell r="G64" t="str">
            <v>B</v>
          </cell>
          <cell r="H64" t="str">
            <v>8.III</v>
          </cell>
          <cell r="I64">
            <v>4967</v>
          </cell>
          <cell r="J64">
            <v>502.5025</v>
          </cell>
          <cell r="K64">
            <v>5469.5024999999996</v>
          </cell>
          <cell r="L64">
            <v>5215</v>
          </cell>
          <cell r="M64">
            <v>527.97762499999999</v>
          </cell>
          <cell r="N64">
            <v>5742.9776249999995</v>
          </cell>
          <cell r="P64">
            <v>-1</v>
          </cell>
          <cell r="Q64">
            <v>70</v>
          </cell>
        </row>
        <row r="65">
          <cell r="A65" t="str">
            <v>A440</v>
          </cell>
          <cell r="B65" t="str">
            <v>Lâm Quốc Phong</v>
          </cell>
          <cell r="C65" t="str">
            <v>Ép nhựa</v>
          </cell>
          <cell r="D65" t="str">
            <v>Công Nhân thay đổi khuôn</v>
          </cell>
          <cell r="E65">
            <v>41646</v>
          </cell>
          <cell r="G65" t="str">
            <v>A</v>
          </cell>
          <cell r="H65" t="str">
            <v>7.IV</v>
          </cell>
          <cell r="I65">
            <v>5748.7657499999996</v>
          </cell>
          <cell r="J65">
            <v>1066.3852500000005</v>
          </cell>
          <cell r="K65">
            <v>6815.1509999999998</v>
          </cell>
          <cell r="L65">
            <v>5750</v>
          </cell>
          <cell r="M65">
            <v>1542.2115700000002</v>
          </cell>
          <cell r="N65">
            <v>7292.2115700000004</v>
          </cell>
          <cell r="P65">
            <v>-1</v>
          </cell>
          <cell r="Q65">
            <v>70</v>
          </cell>
        </row>
        <row r="66">
          <cell r="A66" t="str">
            <v>A471</v>
          </cell>
          <cell r="B66" t="str">
            <v>Trần Duy Lâm</v>
          </cell>
          <cell r="C66" t="str">
            <v>QA/QC</v>
          </cell>
          <cell r="D66" t="str">
            <v>Công Nhân QC xi mạ X.1</v>
          </cell>
          <cell r="E66">
            <v>41754</v>
          </cell>
          <cell r="G66" t="str">
            <v>B</v>
          </cell>
          <cell r="H66" t="str">
            <v>8.III</v>
          </cell>
          <cell r="I66">
            <v>4967</v>
          </cell>
          <cell r="J66">
            <v>637.63592500000073</v>
          </cell>
          <cell r="K66">
            <v>5604.6359250000005</v>
          </cell>
          <cell r="L66">
            <v>5215</v>
          </cell>
          <cell r="M66">
            <v>669.86772125000084</v>
          </cell>
          <cell r="N66">
            <v>5884.8677212500006</v>
          </cell>
          <cell r="P66">
            <v>-1</v>
          </cell>
          <cell r="Q66">
            <v>70</v>
          </cell>
        </row>
        <row r="67">
          <cell r="A67" t="str">
            <v>A477</v>
          </cell>
          <cell r="B67" t="str">
            <v>Trần Văn Mến</v>
          </cell>
          <cell r="C67" t="str">
            <v>Ép nhựa</v>
          </cell>
          <cell r="D67" t="str">
            <v>Công Nhân Ép Nhựa</v>
          </cell>
          <cell r="E67">
            <v>41755</v>
          </cell>
          <cell r="G67" t="str">
            <v>A</v>
          </cell>
          <cell r="H67" t="str">
            <v>8.II</v>
          </cell>
          <cell r="I67">
            <v>4967</v>
          </cell>
          <cell r="J67">
            <v>353.33425000000085</v>
          </cell>
          <cell r="K67">
            <v>5320.3342500000008</v>
          </cell>
          <cell r="L67">
            <v>4967</v>
          </cell>
          <cell r="M67">
            <v>725.75764750000099</v>
          </cell>
          <cell r="N67">
            <v>5692.7576475000005</v>
          </cell>
          <cell r="P67">
            <v>-1</v>
          </cell>
          <cell r="Q67">
            <v>70</v>
          </cell>
        </row>
        <row r="68">
          <cell r="A68" t="str">
            <v>A490</v>
          </cell>
          <cell r="B68" t="str">
            <v>Lâm Huỳnh Lộc</v>
          </cell>
          <cell r="C68" t="str">
            <v>CI.1</v>
          </cell>
          <cell r="D68" t="str">
            <v>Trưởng Ca Xi Mạ</v>
          </cell>
          <cell r="E68">
            <v>41766</v>
          </cell>
          <cell r="G68" t="str">
            <v>B</v>
          </cell>
          <cell r="H68" t="str">
            <v>5.III</v>
          </cell>
          <cell r="I68">
            <v>5695.6208399999996</v>
          </cell>
          <cell r="J68">
            <v>4304.0334273500011</v>
          </cell>
          <cell r="K68">
            <v>9999.6542673500007</v>
          </cell>
          <cell r="L68">
            <v>6626</v>
          </cell>
          <cell r="M68">
            <v>5373.6369807175006</v>
          </cell>
          <cell r="N68">
            <v>11999.6369807175</v>
          </cell>
          <cell r="P68">
            <v>-1</v>
          </cell>
          <cell r="Q68">
            <v>150</v>
          </cell>
        </row>
        <row r="69">
          <cell r="A69" t="str">
            <v>A495</v>
          </cell>
          <cell r="B69" t="str">
            <v>Phạm Văn Đủ</v>
          </cell>
          <cell r="C69" t="str">
            <v>Bảo trì</v>
          </cell>
          <cell r="D69" t="str">
            <v>Nhân Viên Bảo Trì X1</v>
          </cell>
          <cell r="E69">
            <v>41768</v>
          </cell>
          <cell r="G69" t="str">
            <v>A</v>
          </cell>
          <cell r="H69" t="str">
            <v>6.III</v>
          </cell>
          <cell r="I69">
            <v>5214.3</v>
          </cell>
          <cell r="J69">
            <v>1785.8945155500007</v>
          </cell>
          <cell r="K69">
            <v>7000.1945155500007</v>
          </cell>
          <cell r="L69">
            <v>6023</v>
          </cell>
          <cell r="M69">
            <v>1467.2081316385011</v>
          </cell>
          <cell r="N69">
            <v>7490.2081316385011</v>
          </cell>
          <cell r="O69">
            <v>1</v>
          </cell>
          <cell r="P69">
            <v>-1</v>
          </cell>
          <cell r="Q69">
            <v>70</v>
          </cell>
        </row>
        <row r="70">
          <cell r="A70" t="str">
            <v>A501</v>
          </cell>
          <cell r="B70" t="str">
            <v>Phạm Văn Xuyên</v>
          </cell>
          <cell r="C70" t="str">
            <v>Ép nhựa</v>
          </cell>
          <cell r="D70" t="str">
            <v>Công Nhân Ép Nhựa</v>
          </cell>
          <cell r="E70">
            <v>41771</v>
          </cell>
          <cell r="G70" t="str">
            <v>A</v>
          </cell>
          <cell r="H70" t="str">
            <v>8.II</v>
          </cell>
          <cell r="I70">
            <v>4967</v>
          </cell>
          <cell r="J70">
            <v>99.696403951150984</v>
          </cell>
          <cell r="K70">
            <v>5066.6964039511513</v>
          </cell>
          <cell r="L70">
            <v>4967</v>
          </cell>
          <cell r="M70">
            <v>454.36515222773164</v>
          </cell>
          <cell r="N70">
            <v>5421.3651522277314</v>
          </cell>
          <cell r="O70">
            <v>2</v>
          </cell>
          <cell r="P70">
            <v>-1</v>
          </cell>
          <cell r="Q70">
            <v>70</v>
          </cell>
        </row>
        <row r="71">
          <cell r="A71" t="str">
            <v>A504</v>
          </cell>
          <cell r="B71" t="str">
            <v>Hồ Quốc Thành</v>
          </cell>
          <cell r="C71" t="str">
            <v>Ép nhựa</v>
          </cell>
          <cell r="D71" t="str">
            <v>Tổ Trưởng Kỹ Thuật Ép Nhựa</v>
          </cell>
          <cell r="E71">
            <v>41772</v>
          </cell>
          <cell r="G71" t="str">
            <v>A</v>
          </cell>
          <cell r="H71" t="str">
            <v>5.III</v>
          </cell>
          <cell r="I71">
            <v>6404.0648490000012</v>
          </cell>
          <cell r="J71">
            <v>14942.716026</v>
          </cell>
          <cell r="K71">
            <v>21346.780875</v>
          </cell>
          <cell r="L71">
            <v>6626</v>
          </cell>
          <cell r="M71">
            <v>16215.05553625</v>
          </cell>
          <cell r="N71">
            <v>22841.055536250002</v>
          </cell>
          <cell r="O71">
            <v>3</v>
          </cell>
          <cell r="P71">
            <v>-1</v>
          </cell>
          <cell r="Q71">
            <v>150</v>
          </cell>
        </row>
        <row r="72">
          <cell r="A72" t="str">
            <v>A507</v>
          </cell>
          <cell r="B72" t="str">
            <v>Đào Tấn Trung</v>
          </cell>
          <cell r="C72" t="str">
            <v>QA/QC</v>
          </cell>
          <cell r="D72" t="str">
            <v>Công nhân QA samsung</v>
          </cell>
          <cell r="E72">
            <v>41773</v>
          </cell>
          <cell r="G72" t="str">
            <v>A</v>
          </cell>
          <cell r="H72" t="str">
            <v>8.II</v>
          </cell>
          <cell r="I72">
            <v>4967</v>
          </cell>
          <cell r="J72">
            <v>1401.1502500000006</v>
          </cell>
          <cell r="K72">
            <v>6368.1502500000006</v>
          </cell>
          <cell r="L72">
            <v>4967</v>
          </cell>
          <cell r="M72">
            <v>1846.9207675000007</v>
          </cell>
          <cell r="N72">
            <v>6813.9207675000007</v>
          </cell>
          <cell r="P72">
            <v>-1</v>
          </cell>
          <cell r="Q72">
            <v>70</v>
          </cell>
        </row>
        <row r="73">
          <cell r="A73" t="str">
            <v>A508</v>
          </cell>
          <cell r="B73" t="str">
            <v>Đặng Thị Hôn</v>
          </cell>
          <cell r="C73" t="str">
            <v>CII.1</v>
          </cell>
          <cell r="D73" t="str">
            <v>Công Nhân Gắn Phôi</v>
          </cell>
          <cell r="E73">
            <v>41773</v>
          </cell>
          <cell r="G73" t="str">
            <v>B</v>
          </cell>
          <cell r="H73" t="str">
            <v>7.II</v>
          </cell>
          <cell r="I73">
            <v>5214.3</v>
          </cell>
          <cell r="J73">
            <v>0</v>
          </cell>
          <cell r="K73">
            <v>5214.3</v>
          </cell>
          <cell r="L73">
            <v>5215</v>
          </cell>
          <cell r="M73">
            <v>260.04990602765491</v>
          </cell>
          <cell r="N73">
            <v>5475.0499060276552</v>
          </cell>
          <cell r="P73">
            <v>-1</v>
          </cell>
          <cell r="Q73">
            <v>70</v>
          </cell>
        </row>
        <row r="74">
          <cell r="A74" t="str">
            <v>A510</v>
          </cell>
          <cell r="B74" t="str">
            <v>Nguyễn Ngọc Cần</v>
          </cell>
          <cell r="C74" t="str">
            <v>Ép nhựa</v>
          </cell>
          <cell r="D74" t="str">
            <v>Nhân Viên Kỹ Thuật Ép Nhựa</v>
          </cell>
          <cell r="E74">
            <v>41773</v>
          </cell>
          <cell r="G74" t="str">
            <v>A</v>
          </cell>
          <cell r="H74" t="str">
            <v>6.III</v>
          </cell>
          <cell r="I74">
            <v>5532.0720000000001</v>
          </cell>
          <cell r="J74">
            <v>6238.3024348584004</v>
          </cell>
          <cell r="K74">
            <v>11770.3744348584</v>
          </cell>
          <cell r="L74">
            <v>6023</v>
          </cell>
          <cell r="M74">
            <v>6571.3006452984882</v>
          </cell>
          <cell r="N74">
            <v>12594.300645298488</v>
          </cell>
          <cell r="O74">
            <v>1</v>
          </cell>
          <cell r="P74">
            <v>-1</v>
          </cell>
          <cell r="Q74">
            <v>150</v>
          </cell>
        </row>
        <row r="75">
          <cell r="A75" t="str">
            <v>A514</v>
          </cell>
          <cell r="B75" t="str">
            <v>Đỗ Thị Kim Pho</v>
          </cell>
          <cell r="C75" t="str">
            <v>Ép nhựa</v>
          </cell>
          <cell r="D75" t="str">
            <v>Công Nhân Xử Lý Phôi Nhựa</v>
          </cell>
          <cell r="E75">
            <v>41774</v>
          </cell>
          <cell r="G75" t="str">
            <v>A</v>
          </cell>
          <cell r="H75" t="str">
            <v>8.II</v>
          </cell>
          <cell r="I75">
            <v>4967</v>
          </cell>
          <cell r="J75">
            <v>199.03640395115102</v>
          </cell>
          <cell r="K75">
            <v>5166.0364039511514</v>
          </cell>
          <cell r="L75">
            <v>4967</v>
          </cell>
          <cell r="M75">
            <v>560.65895222773167</v>
          </cell>
          <cell r="N75">
            <v>5527.6589522277318</v>
          </cell>
          <cell r="O75">
            <v>1</v>
          </cell>
          <cell r="P75">
            <v>-1</v>
          </cell>
          <cell r="Q75">
            <v>70</v>
          </cell>
        </row>
        <row r="76">
          <cell r="A76" t="str">
            <v>A518</v>
          </cell>
          <cell r="B76" t="str">
            <v>Trần Thị Thắm</v>
          </cell>
          <cell r="C76" t="str">
            <v>QA/QC</v>
          </cell>
          <cell r="D76" t="str">
            <v>Công Nhân QC Ép Nhựa</v>
          </cell>
          <cell r="E76">
            <v>41781</v>
          </cell>
          <cell r="G76" t="str">
            <v>B</v>
          </cell>
          <cell r="H76" t="str">
            <v>8.III</v>
          </cell>
          <cell r="I76">
            <v>4967</v>
          </cell>
          <cell r="J76">
            <v>155.82997115076103</v>
          </cell>
          <cell r="K76">
            <v>5122.8299711507607</v>
          </cell>
          <cell r="L76">
            <v>5215</v>
          </cell>
          <cell r="M76">
            <v>62.62164669613091</v>
          </cell>
          <cell r="N76">
            <v>5277.6216466961305</v>
          </cell>
          <cell r="P76">
            <v>-1</v>
          </cell>
          <cell r="Q76">
            <v>70</v>
          </cell>
        </row>
        <row r="77">
          <cell r="A77" t="str">
            <v>A538</v>
          </cell>
          <cell r="B77" t="str">
            <v>Lê Bảo Trung</v>
          </cell>
          <cell r="C77" t="str">
            <v>CII.6</v>
          </cell>
          <cell r="D77" t="str">
            <v>Trưởng Chuyền Xi Mạ</v>
          </cell>
          <cell r="E77">
            <v>41820</v>
          </cell>
          <cell r="G77" t="str">
            <v>A</v>
          </cell>
          <cell r="H77" t="str">
            <v>4.II</v>
          </cell>
          <cell r="I77">
            <v>6099.1093800000008</v>
          </cell>
          <cell r="J77">
            <v>9900.4484884350004</v>
          </cell>
          <cell r="K77">
            <v>15999.557868435</v>
          </cell>
          <cell r="L77">
            <v>7130</v>
          </cell>
          <cell r="M77">
            <v>11869.526919225451</v>
          </cell>
          <cell r="N77">
            <v>18999.526919225449</v>
          </cell>
          <cell r="O77">
            <v>1</v>
          </cell>
          <cell r="P77">
            <v>-1</v>
          </cell>
          <cell r="Q77">
            <v>150</v>
          </cell>
        </row>
        <row r="78">
          <cell r="A78" t="str">
            <v>A542</v>
          </cell>
          <cell r="B78" t="str">
            <v>Tăng Mộc Nguyên</v>
          </cell>
          <cell r="C78" t="str">
            <v>Ép nhựa</v>
          </cell>
          <cell r="D78" t="str">
            <v>Nhân Viên Kỹ Thuật Ép Nhựa</v>
          </cell>
          <cell r="E78">
            <v>41821</v>
          </cell>
          <cell r="G78" t="str">
            <v>B</v>
          </cell>
          <cell r="H78" t="str">
            <v>6.II</v>
          </cell>
          <cell r="I78">
            <v>5808.6756000000005</v>
          </cell>
          <cell r="J78">
            <v>4234.7616999999991</v>
          </cell>
          <cell r="K78">
            <v>10043.4373</v>
          </cell>
          <cell r="L78">
            <v>5736</v>
          </cell>
          <cell r="M78">
            <v>4809.6091649999998</v>
          </cell>
          <cell r="N78">
            <v>10545.609165</v>
          </cell>
          <cell r="O78">
            <v>1</v>
          </cell>
          <cell r="P78">
            <v>-1</v>
          </cell>
          <cell r="Q78">
            <v>150</v>
          </cell>
        </row>
        <row r="79">
          <cell r="A79" t="str">
            <v>A573</v>
          </cell>
          <cell r="B79" t="str">
            <v>Trần Kim Phú</v>
          </cell>
          <cell r="C79" t="str">
            <v>Xưởng I</v>
          </cell>
          <cell r="D79" t="str">
            <v>Quản Đốc Xưởng Khuôn</v>
          </cell>
          <cell r="E79">
            <v>41920</v>
          </cell>
          <cell r="G79" t="str">
            <v>A</v>
          </cell>
          <cell r="H79" t="str">
            <v>3.III</v>
          </cell>
          <cell r="I79">
            <v>8884.8340973437498</v>
          </cell>
          <cell r="J79">
            <v>42716.293053656249</v>
          </cell>
          <cell r="K79">
            <v>51601.127151000001</v>
          </cell>
          <cell r="L79">
            <v>17056</v>
          </cell>
          <cell r="M79">
            <v>38157.20605157</v>
          </cell>
          <cell r="N79">
            <v>55213.20605157</v>
          </cell>
          <cell r="P79">
            <v>-1</v>
          </cell>
          <cell r="Q79">
            <v>0</v>
          </cell>
        </row>
        <row r="80">
          <cell r="A80" t="str">
            <v>A574</v>
          </cell>
          <cell r="B80" t="str">
            <v>Hoàng Văn Linh</v>
          </cell>
          <cell r="C80" t="str">
            <v>Kế Hoạch, kho</v>
          </cell>
          <cell r="D80" t="str">
            <v>Thủ Kho (Thành Phẩm)</v>
          </cell>
          <cell r="E80">
            <v>41923</v>
          </cell>
          <cell r="G80" t="str">
            <v>A</v>
          </cell>
          <cell r="H80" t="str">
            <v>5.II</v>
          </cell>
          <cell r="I80">
            <v>5424.4007999999994</v>
          </cell>
          <cell r="J80">
            <v>3076.0715379200033</v>
          </cell>
          <cell r="K80">
            <v>8500.4723379200022</v>
          </cell>
          <cell r="L80">
            <v>6310</v>
          </cell>
          <cell r="M80">
            <v>4689.5054015744026</v>
          </cell>
          <cell r="N80">
            <v>10999.505401574403</v>
          </cell>
          <cell r="P80">
            <v>-1</v>
          </cell>
          <cell r="Q80">
            <v>150</v>
          </cell>
        </row>
        <row r="81">
          <cell r="A81" t="str">
            <v>A594</v>
          </cell>
          <cell r="B81" t="str">
            <v>Nguyễn Viết Lợi</v>
          </cell>
          <cell r="C81" t="str">
            <v>Bảo trì</v>
          </cell>
          <cell r="D81" t="str">
            <v>Trưởng Phòng Bảo Trì</v>
          </cell>
          <cell r="E81">
            <v>42082</v>
          </cell>
          <cell r="G81" t="str">
            <v>A</v>
          </cell>
          <cell r="H81" t="str">
            <v>3.III</v>
          </cell>
          <cell r="I81">
            <v>6961.5</v>
          </cell>
          <cell r="J81">
            <v>23038.5</v>
          </cell>
          <cell r="K81">
            <v>30000</v>
          </cell>
          <cell r="L81">
            <v>17056</v>
          </cell>
          <cell r="M81">
            <v>17944</v>
          </cell>
          <cell r="N81">
            <v>35000</v>
          </cell>
          <cell r="O81">
            <v>2</v>
          </cell>
          <cell r="P81">
            <v>-1</v>
          </cell>
          <cell r="Q81">
            <v>0</v>
          </cell>
        </row>
        <row r="82">
          <cell r="A82" t="str">
            <v>A596</v>
          </cell>
          <cell r="B82" t="str">
            <v>Nguyễn Văn Phúc</v>
          </cell>
          <cell r="C82" t="str">
            <v>Phòng Kỹ Thuật</v>
          </cell>
          <cell r="D82" t="str">
            <v>Công Nhân Xử Lý Nước</v>
          </cell>
          <cell r="E82">
            <v>42088</v>
          </cell>
          <cell r="G82" t="str">
            <v>A</v>
          </cell>
          <cell r="H82" t="str">
            <v>7.III</v>
          </cell>
          <cell r="I82">
            <v>4967</v>
          </cell>
          <cell r="J82">
            <v>192.34659643934265</v>
          </cell>
          <cell r="K82">
            <v>5159.3465964393426</v>
          </cell>
          <cell r="L82">
            <v>5476</v>
          </cell>
          <cell r="M82">
            <v>47.232085477092539</v>
          </cell>
          <cell r="N82">
            <v>5523.2320854770924</v>
          </cell>
          <cell r="O82">
            <v>2</v>
          </cell>
          <cell r="P82">
            <v>-1</v>
          </cell>
          <cell r="Q82">
            <v>70</v>
          </cell>
        </row>
        <row r="83">
          <cell r="A83" t="str">
            <v>A599</v>
          </cell>
          <cell r="B83" t="str">
            <v>Đỗ Thành Nhân</v>
          </cell>
          <cell r="C83" t="str">
            <v>Thiết kế khuôn</v>
          </cell>
          <cell r="D83" t="str">
            <v>Phó phòng Thiết Kế Khuôn</v>
          </cell>
          <cell r="E83">
            <v>42114</v>
          </cell>
          <cell r="G83" t="str">
            <v>A</v>
          </cell>
          <cell r="H83" t="str">
            <v>4.III</v>
          </cell>
          <cell r="I83">
            <v>5533</v>
          </cell>
          <cell r="J83">
            <v>13467</v>
          </cell>
          <cell r="K83">
            <v>19000</v>
          </cell>
          <cell r="L83">
            <v>7487</v>
          </cell>
          <cell r="M83">
            <v>19513</v>
          </cell>
          <cell r="N83">
            <v>27000</v>
          </cell>
          <cell r="O83">
            <v>2</v>
          </cell>
          <cell r="P83">
            <v>-1</v>
          </cell>
        </row>
        <row r="84">
          <cell r="A84" t="str">
            <v>A600</v>
          </cell>
          <cell r="B84" t="str">
            <v>Võ Minh Tuân</v>
          </cell>
          <cell r="C84" t="str">
            <v>Khuôn</v>
          </cell>
          <cell r="D84" t="str">
            <v>Tổ Trưởng Lắp Ráp Khuôn</v>
          </cell>
          <cell r="E84">
            <v>42116</v>
          </cell>
          <cell r="G84" t="str">
            <v>A</v>
          </cell>
          <cell r="H84" t="str">
            <v>6.III</v>
          </cell>
          <cell r="I84">
            <v>5532.0720000000001</v>
          </cell>
          <cell r="J84">
            <v>11792.62621278</v>
          </cell>
          <cell r="K84">
            <v>17324.69821278</v>
          </cell>
          <cell r="L84">
            <v>6023</v>
          </cell>
          <cell r="M84">
            <v>12514.4270876746</v>
          </cell>
          <cell r="N84">
            <v>18537.427087674601</v>
          </cell>
          <cell r="P84">
            <v>-1</v>
          </cell>
          <cell r="Q84">
            <v>150</v>
          </cell>
        </row>
        <row r="85">
          <cell r="A85" t="str">
            <v>A604</v>
          </cell>
          <cell r="B85" t="str">
            <v>Lê Thanh Tòng</v>
          </cell>
          <cell r="C85" t="str">
            <v>HCNS</v>
          </cell>
          <cell r="D85" t="str">
            <v>BAOVE</v>
          </cell>
          <cell r="E85">
            <v>42147</v>
          </cell>
          <cell r="G85" t="str">
            <v>B</v>
          </cell>
          <cell r="H85" t="str">
            <v>10.II</v>
          </cell>
          <cell r="I85">
            <v>4966.5</v>
          </cell>
          <cell r="J85">
            <v>2993.3480381200011</v>
          </cell>
          <cell r="K85">
            <v>7959.8480381200006</v>
          </cell>
          <cell r="L85">
            <v>4967</v>
          </cell>
          <cell r="M85">
            <v>3390.840440026001</v>
          </cell>
          <cell r="N85">
            <v>8357.8404400260006</v>
          </cell>
          <cell r="P85">
            <v>-1</v>
          </cell>
          <cell r="Q85">
            <v>70</v>
          </cell>
        </row>
        <row r="86">
          <cell r="A86" t="str">
            <v>A610</v>
          </cell>
          <cell r="B86" t="str">
            <v>Nguyễn Hồng Thành Tài</v>
          </cell>
          <cell r="C86" t="str">
            <v>CI.1</v>
          </cell>
          <cell r="D86" t="str">
            <v>Phụ Kỹ Thuật</v>
          </cell>
          <cell r="E86">
            <v>42161</v>
          </cell>
          <cell r="G86" t="str">
            <v>B</v>
          </cell>
          <cell r="H86" t="str">
            <v>6.II</v>
          </cell>
          <cell r="I86">
            <v>5214.3</v>
          </cell>
          <cell r="J86">
            <v>973.44756777499879</v>
          </cell>
          <cell r="K86">
            <v>6187.747567774999</v>
          </cell>
          <cell r="L86">
            <v>5736</v>
          </cell>
          <cell r="M86">
            <v>761.13494616374896</v>
          </cell>
          <cell r="N86">
            <v>6497.1349461637492</v>
          </cell>
          <cell r="O86">
            <v>2</v>
          </cell>
          <cell r="P86">
            <v>-1</v>
          </cell>
          <cell r="Q86">
            <v>70</v>
          </cell>
        </row>
        <row r="87">
          <cell r="A87" t="str">
            <v>A617</v>
          </cell>
          <cell r="B87" t="str">
            <v>Dương Văn Kiệm</v>
          </cell>
          <cell r="C87" t="str">
            <v>CII.3</v>
          </cell>
          <cell r="D87" t="str">
            <v>Tổ trưởng vận hành line</v>
          </cell>
          <cell r="E87">
            <v>42212</v>
          </cell>
          <cell r="G87" t="str">
            <v>B</v>
          </cell>
          <cell r="H87" t="str">
            <v>6.II</v>
          </cell>
          <cell r="I87">
            <v>5475.0150000000003</v>
          </cell>
          <cell r="J87">
            <v>1000</v>
          </cell>
          <cell r="K87">
            <v>6475.0150000000003</v>
          </cell>
          <cell r="L87">
            <v>5736</v>
          </cell>
          <cell r="M87">
            <v>1062.7657500000005</v>
          </cell>
          <cell r="N87">
            <v>6798.7657500000005</v>
          </cell>
          <cell r="P87">
            <v>-1</v>
          </cell>
          <cell r="Q87">
            <v>70</v>
          </cell>
        </row>
        <row r="88">
          <cell r="A88" t="str">
            <v>A625</v>
          </cell>
          <cell r="B88" t="str">
            <v>Huỳnh Thị Mỹ Vân</v>
          </cell>
          <cell r="C88" t="str">
            <v>CI.1</v>
          </cell>
          <cell r="D88" t="str">
            <v>Công Nhân Masking</v>
          </cell>
          <cell r="E88">
            <v>42247</v>
          </cell>
          <cell r="G88" t="str">
            <v>B</v>
          </cell>
          <cell r="H88" t="str">
            <v>7.II</v>
          </cell>
          <cell r="I88">
            <v>5214.3</v>
          </cell>
          <cell r="J88">
            <v>0</v>
          </cell>
          <cell r="K88">
            <v>5214.3</v>
          </cell>
          <cell r="L88">
            <v>5215</v>
          </cell>
          <cell r="M88">
            <v>260.04990602765491</v>
          </cell>
          <cell r="N88">
            <v>5475.0499060276552</v>
          </cell>
          <cell r="P88">
            <v>-1</v>
          </cell>
          <cell r="Q88">
            <v>70</v>
          </cell>
        </row>
        <row r="89">
          <cell r="A89" t="str">
            <v>A636</v>
          </cell>
          <cell r="B89" t="str">
            <v>Nguyễn Văn Thu</v>
          </cell>
          <cell r="C89" t="str">
            <v>HCNS</v>
          </cell>
          <cell r="D89" t="str">
            <v>BAOVE</v>
          </cell>
          <cell r="E89">
            <v>42262</v>
          </cell>
          <cell r="G89" t="str">
            <v>B</v>
          </cell>
          <cell r="H89" t="str">
            <v>10.II</v>
          </cell>
          <cell r="I89">
            <v>4966.5</v>
          </cell>
          <cell r="J89">
            <v>2455.0175920987494</v>
          </cell>
          <cell r="K89">
            <v>7421.5175920987494</v>
          </cell>
          <cell r="L89">
            <v>4967</v>
          </cell>
          <cell r="M89">
            <v>2825.5934717036871</v>
          </cell>
          <cell r="N89">
            <v>7792.5934717036871</v>
          </cell>
          <cell r="P89">
            <v>-1</v>
          </cell>
          <cell r="Q89">
            <v>70</v>
          </cell>
        </row>
        <row r="90">
          <cell r="A90" t="str">
            <v>A648</v>
          </cell>
          <cell r="B90" t="str">
            <v>Bùi Văn Tài</v>
          </cell>
          <cell r="C90" t="str">
            <v>Ép nhựa</v>
          </cell>
          <cell r="D90" t="str">
            <v>Công Nhân Ép Nhựa</v>
          </cell>
          <cell r="E90">
            <v>42326</v>
          </cell>
          <cell r="G90" t="str">
            <v>B</v>
          </cell>
          <cell r="H90" t="str">
            <v>8.II</v>
          </cell>
          <cell r="I90">
            <v>4967</v>
          </cell>
          <cell r="J90">
            <v>99.696403951150984</v>
          </cell>
          <cell r="K90">
            <v>5066.6964039511513</v>
          </cell>
          <cell r="L90">
            <v>4967</v>
          </cell>
          <cell r="M90">
            <v>353.03122414870859</v>
          </cell>
          <cell r="N90">
            <v>5320.0312241487081</v>
          </cell>
          <cell r="O90">
            <v>1</v>
          </cell>
          <cell r="P90">
            <v>-1</v>
          </cell>
          <cell r="Q90">
            <v>70</v>
          </cell>
        </row>
        <row r="91">
          <cell r="A91" t="str">
            <v>A645</v>
          </cell>
          <cell r="B91" t="str">
            <v>Đỗ Nhật Quan</v>
          </cell>
          <cell r="C91" t="str">
            <v>CI.1</v>
          </cell>
          <cell r="D91" t="str">
            <v>Công Nhân Gỡ Hàng</v>
          </cell>
          <cell r="E91">
            <v>42328</v>
          </cell>
          <cell r="G91" t="str">
            <v>C</v>
          </cell>
          <cell r="H91" t="str">
            <v>7.III</v>
          </cell>
          <cell r="I91">
            <v>5475.0150000000003</v>
          </cell>
          <cell r="J91">
            <v>0</v>
          </cell>
          <cell r="K91">
            <v>5475.0150000000003</v>
          </cell>
          <cell r="L91">
            <v>5476</v>
          </cell>
          <cell r="M91">
            <v>163.29482279044018</v>
          </cell>
          <cell r="N91">
            <v>5639.2948227904399</v>
          </cell>
          <cell r="P91">
            <v>-1</v>
          </cell>
          <cell r="Q91">
            <v>70</v>
          </cell>
        </row>
        <row r="92">
          <cell r="A92" t="str">
            <v>A658</v>
          </cell>
          <cell r="B92" t="str">
            <v>Đặng Ngọc Hân</v>
          </cell>
          <cell r="C92" t="str">
            <v>Ép nhựa</v>
          </cell>
          <cell r="D92" t="str">
            <v>Công Nhân Ép Nhựa</v>
          </cell>
          <cell r="E92">
            <v>42345</v>
          </cell>
          <cell r="G92" t="str">
            <v>B</v>
          </cell>
          <cell r="H92" t="str">
            <v>8.II</v>
          </cell>
          <cell r="I92">
            <v>4967</v>
          </cell>
          <cell r="J92">
            <v>99.696403951150984</v>
          </cell>
          <cell r="K92">
            <v>5066.6964039511513</v>
          </cell>
          <cell r="L92">
            <v>4967</v>
          </cell>
          <cell r="M92">
            <v>251.69729606968551</v>
          </cell>
          <cell r="N92">
            <v>5218.6972960696858</v>
          </cell>
          <cell r="O92">
            <v>1</v>
          </cell>
          <cell r="P92">
            <v>-1</v>
          </cell>
          <cell r="Q92">
            <v>70</v>
          </cell>
        </row>
        <row r="93">
          <cell r="A93" t="str">
            <v>A663</v>
          </cell>
          <cell r="B93" t="str">
            <v>Trần Thị Cúc</v>
          </cell>
          <cell r="C93" t="str">
            <v>Ép nhựa</v>
          </cell>
          <cell r="D93" t="str">
            <v>Công Nhân Ép Nhựa</v>
          </cell>
          <cell r="E93">
            <v>42346</v>
          </cell>
          <cell r="G93" t="str">
            <v>B</v>
          </cell>
          <cell r="H93" t="str">
            <v>8.II</v>
          </cell>
          <cell r="I93">
            <v>4967</v>
          </cell>
          <cell r="J93">
            <v>296.75912849008142</v>
          </cell>
          <cell r="K93">
            <v>5263.7591284900818</v>
          </cell>
          <cell r="L93">
            <v>4967</v>
          </cell>
          <cell r="M93">
            <v>559.9470849145855</v>
          </cell>
          <cell r="N93">
            <v>5526.9470849145855</v>
          </cell>
          <cell r="P93">
            <v>-1</v>
          </cell>
          <cell r="Q93">
            <v>70</v>
          </cell>
        </row>
        <row r="94">
          <cell r="A94" t="str">
            <v>A664</v>
          </cell>
          <cell r="B94" t="str">
            <v>Huỳnh Thanh Tâm</v>
          </cell>
          <cell r="C94" t="str">
            <v>SƠN IN</v>
          </cell>
          <cell r="D94" t="str">
            <v>Trưởng Chuyền Gá Sơn In</v>
          </cell>
          <cell r="E94">
            <v>42346</v>
          </cell>
          <cell r="G94" t="str">
            <v>A</v>
          </cell>
          <cell r="H94" t="str">
            <v>4.II</v>
          </cell>
          <cell r="I94">
            <v>5532.0720000000001</v>
          </cell>
          <cell r="J94">
            <v>7467.46</v>
          </cell>
          <cell r="K94">
            <v>12999.531999999999</v>
          </cell>
          <cell r="L94">
            <v>7130</v>
          </cell>
          <cell r="M94">
            <v>6779.4992400000001</v>
          </cell>
          <cell r="N94">
            <v>13909.499240000001</v>
          </cell>
          <cell r="P94">
            <v>-1</v>
          </cell>
          <cell r="Q94">
            <v>150</v>
          </cell>
        </row>
        <row r="95">
          <cell r="A95" t="str">
            <v>A666</v>
          </cell>
          <cell r="B95" t="str">
            <v>Trần Thị Ngọc Hạnh</v>
          </cell>
          <cell r="C95" t="str">
            <v>QA/QC</v>
          </cell>
          <cell r="D95" t="str">
            <v>Công Nhân Qc Xưởng 2</v>
          </cell>
          <cell r="E95">
            <v>42348</v>
          </cell>
          <cell r="G95" t="str">
            <v>B</v>
          </cell>
          <cell r="H95" t="str">
            <v>8.II</v>
          </cell>
          <cell r="I95">
            <v>4967</v>
          </cell>
          <cell r="J95">
            <v>114.7471059325396</v>
          </cell>
          <cell r="K95">
            <v>5081.7471059325399</v>
          </cell>
          <cell r="L95">
            <v>4967</v>
          </cell>
          <cell r="M95">
            <v>368.83446122916661</v>
          </cell>
          <cell r="N95">
            <v>5335.8344612291667</v>
          </cell>
          <cell r="P95">
            <v>-1</v>
          </cell>
          <cell r="Q95">
            <v>70</v>
          </cell>
        </row>
        <row r="96">
          <cell r="A96" t="str">
            <v>A673</v>
          </cell>
          <cell r="B96" t="str">
            <v>Phan Trí Cường</v>
          </cell>
          <cell r="C96" t="str">
            <v>Ép nhựa</v>
          </cell>
          <cell r="D96" t="str">
            <v>Công Nhân Ép Nhựa</v>
          </cell>
          <cell r="E96">
            <v>42353</v>
          </cell>
          <cell r="G96" t="str">
            <v>A</v>
          </cell>
          <cell r="H96" t="str">
            <v>8.II</v>
          </cell>
          <cell r="I96">
            <v>4967</v>
          </cell>
          <cell r="J96">
            <v>296.75912849008142</v>
          </cell>
          <cell r="K96">
            <v>5263.7591284900818</v>
          </cell>
          <cell r="L96">
            <v>4967</v>
          </cell>
          <cell r="M96">
            <v>665.2222674843872</v>
          </cell>
          <cell r="N96">
            <v>5632.222267484387</v>
          </cell>
          <cell r="P96">
            <v>-1</v>
          </cell>
          <cell r="Q96">
            <v>70</v>
          </cell>
        </row>
        <row r="97">
          <cell r="A97" t="str">
            <v>A698</v>
          </cell>
          <cell r="B97" t="str">
            <v>Tô Thị Mỹ Trang</v>
          </cell>
          <cell r="C97" t="str">
            <v>QA/QC</v>
          </cell>
          <cell r="D97" t="str">
            <v>Công nhân QC xi mạ X.1</v>
          </cell>
          <cell r="E97">
            <v>42369</v>
          </cell>
          <cell r="G97" t="str">
            <v>A</v>
          </cell>
          <cell r="H97" t="str">
            <v>6.II</v>
          </cell>
          <cell r="I97">
            <v>5736</v>
          </cell>
          <cell r="J97">
            <v>987.29899000000023</v>
          </cell>
          <cell r="K97">
            <v>6723.2989900000002</v>
          </cell>
          <cell r="L97">
            <v>5215</v>
          </cell>
          <cell r="M97">
            <v>508</v>
          </cell>
          <cell r="N97">
            <v>5723</v>
          </cell>
          <cell r="P97">
            <v>-1</v>
          </cell>
          <cell r="Q97">
            <v>70</v>
          </cell>
        </row>
        <row r="98">
          <cell r="A98" t="str">
            <v>A702</v>
          </cell>
          <cell r="B98" t="str">
            <v>Lê Tùng Quân</v>
          </cell>
          <cell r="C98" t="str">
            <v>Ép nhựa</v>
          </cell>
          <cell r="D98" t="str">
            <v>Công Nhân Ép Nhựa</v>
          </cell>
          <cell r="E98">
            <v>42376</v>
          </cell>
          <cell r="G98" t="str">
            <v>A</v>
          </cell>
          <cell r="H98" t="str">
            <v>8.II</v>
          </cell>
          <cell r="I98">
            <v>4967</v>
          </cell>
          <cell r="J98">
            <v>334.79650000000004</v>
          </cell>
          <cell r="K98">
            <v>5301.7965000000004</v>
          </cell>
          <cell r="L98">
            <v>4967</v>
          </cell>
          <cell r="M98">
            <v>705.92225500000018</v>
          </cell>
          <cell r="N98">
            <v>5672.9222550000004</v>
          </cell>
          <cell r="P98">
            <v>-1</v>
          </cell>
          <cell r="Q98">
            <v>70</v>
          </cell>
        </row>
        <row r="99">
          <cell r="A99" t="str">
            <v>A703</v>
          </cell>
          <cell r="B99" t="str">
            <v>Nguyễn Văn Danh</v>
          </cell>
          <cell r="C99" t="str">
            <v>Ép nhựa</v>
          </cell>
          <cell r="D99" t="str">
            <v>Tổ trưởng ca Ép Nhựa</v>
          </cell>
          <cell r="E99">
            <v>42376</v>
          </cell>
          <cell r="G99" t="str">
            <v>A</v>
          </cell>
          <cell r="H99" t="str">
            <v>6.II</v>
          </cell>
          <cell r="I99">
            <v>4967</v>
          </cell>
          <cell r="J99">
            <v>1359.7964999999999</v>
          </cell>
          <cell r="K99">
            <v>6326.7965000000004</v>
          </cell>
          <cell r="L99">
            <v>5736</v>
          </cell>
          <cell r="M99">
            <v>1033.672255</v>
          </cell>
          <cell r="N99">
            <v>6769.6722549999995</v>
          </cell>
          <cell r="O99">
            <v>1</v>
          </cell>
          <cell r="P99">
            <v>-1</v>
          </cell>
          <cell r="Q99">
            <v>70</v>
          </cell>
        </row>
        <row r="100">
          <cell r="A100" t="str">
            <v>A717</v>
          </cell>
          <cell r="B100" t="str">
            <v>Ngô Nhất Linh</v>
          </cell>
          <cell r="C100" t="str">
            <v>Kế Hoạch, kho</v>
          </cell>
          <cell r="D100" t="str">
            <v>Nv Lái Xe Nâng</v>
          </cell>
          <cell r="E100">
            <v>42391</v>
          </cell>
          <cell r="G100" t="str">
            <v>A</v>
          </cell>
          <cell r="H100" t="str">
            <v>7.II</v>
          </cell>
          <cell r="I100">
            <v>5214.3</v>
          </cell>
          <cell r="J100">
            <v>1028.4698666666677</v>
          </cell>
          <cell r="K100">
            <v>6242.7698666666674</v>
          </cell>
          <cell r="L100">
            <v>5215</v>
          </cell>
          <cell r="M100">
            <v>1464.7637573333345</v>
          </cell>
          <cell r="N100">
            <v>6679.7637573333341</v>
          </cell>
          <cell r="P100">
            <v>-1</v>
          </cell>
          <cell r="Q100">
            <v>70</v>
          </cell>
        </row>
        <row r="101">
          <cell r="A101" t="str">
            <v>A722</v>
          </cell>
          <cell r="B101" t="str">
            <v>Vũ Văn Thụ</v>
          </cell>
          <cell r="C101" t="str">
            <v>HCNS</v>
          </cell>
          <cell r="D101" t="str">
            <v>BAOVE</v>
          </cell>
          <cell r="E101">
            <v>42418</v>
          </cell>
          <cell r="G101" t="str">
            <v>B</v>
          </cell>
          <cell r="H101" t="str">
            <v>10.I</v>
          </cell>
          <cell r="I101">
            <v>4730</v>
          </cell>
          <cell r="J101">
            <v>2136.6522400000003</v>
          </cell>
          <cell r="K101">
            <v>6866.6522400000003</v>
          </cell>
          <cell r="L101">
            <v>4730</v>
          </cell>
          <cell r="M101">
            <v>2479.9848520000005</v>
          </cell>
          <cell r="N101">
            <v>7209.9848520000005</v>
          </cell>
          <cell r="P101">
            <v>-1</v>
          </cell>
          <cell r="Q101">
            <v>70</v>
          </cell>
        </row>
        <row r="102">
          <cell r="A102" t="str">
            <v>A733</v>
          </cell>
          <cell r="B102" t="str">
            <v>Trương Văn Hải</v>
          </cell>
          <cell r="C102" t="str">
            <v>Ép nhựa</v>
          </cell>
          <cell r="D102" t="str">
            <v>Tổ trưởng ca Ép Nhựa</v>
          </cell>
          <cell r="E102">
            <v>42419</v>
          </cell>
          <cell r="G102" t="str">
            <v>A</v>
          </cell>
          <cell r="H102" t="str">
            <v>6.II</v>
          </cell>
          <cell r="I102">
            <v>4967</v>
          </cell>
          <cell r="J102">
            <v>1372.479404739337</v>
          </cell>
          <cell r="K102">
            <v>6339.479404739337</v>
          </cell>
          <cell r="L102">
            <v>5736</v>
          </cell>
          <cell r="M102">
            <v>1047.2429630710908</v>
          </cell>
          <cell r="N102">
            <v>6783.2429630710903</v>
          </cell>
          <cell r="O102">
            <v>1</v>
          </cell>
          <cell r="P102">
            <v>-1</v>
          </cell>
          <cell r="Q102">
            <v>70</v>
          </cell>
        </row>
        <row r="103">
          <cell r="A103" t="str">
            <v>A726</v>
          </cell>
          <cell r="B103" t="str">
            <v>Phan Thị Mỹ Trinh</v>
          </cell>
          <cell r="C103" t="str">
            <v>Ép nhựa</v>
          </cell>
          <cell r="D103" t="str">
            <v>Công Nhân Xử Lý Phôi Nhựa</v>
          </cell>
          <cell r="E103">
            <v>42422</v>
          </cell>
          <cell r="G103" t="str">
            <v>B</v>
          </cell>
          <cell r="H103" t="str">
            <v>8.II</v>
          </cell>
          <cell r="I103">
            <v>4967</v>
          </cell>
          <cell r="J103">
            <v>13.745422775073649</v>
          </cell>
          <cell r="K103">
            <v>4980.7454227750741</v>
          </cell>
          <cell r="L103">
            <v>4967</v>
          </cell>
          <cell r="M103">
            <v>262.78269391382736</v>
          </cell>
          <cell r="N103">
            <v>5229.7826939138276</v>
          </cell>
          <cell r="O103">
            <v>1</v>
          </cell>
          <cell r="P103">
            <v>-1</v>
          </cell>
          <cell r="Q103">
            <v>70</v>
          </cell>
        </row>
        <row r="104">
          <cell r="A104" t="str">
            <v>A754</v>
          </cell>
          <cell r="B104" t="str">
            <v>Trần Đăng Huy</v>
          </cell>
          <cell r="C104" t="str">
            <v>Bảo trì</v>
          </cell>
          <cell r="D104" t="str">
            <v>Nhân Viên Bảo Trì X2</v>
          </cell>
          <cell r="E104">
            <v>42464</v>
          </cell>
          <cell r="G104" t="str">
            <v>B</v>
          </cell>
          <cell r="H104" t="str">
            <v>6.II</v>
          </cell>
          <cell r="I104">
            <v>5424.4007999999994</v>
          </cell>
          <cell r="J104">
            <v>2550.2022000000011</v>
          </cell>
          <cell r="K104">
            <v>7974.603000000001</v>
          </cell>
          <cell r="L104">
            <v>5736</v>
          </cell>
          <cell r="M104">
            <v>2637.3331500000004</v>
          </cell>
          <cell r="N104">
            <v>8373.3331500000004</v>
          </cell>
          <cell r="O104">
            <v>1</v>
          </cell>
          <cell r="P104">
            <v>-1</v>
          </cell>
          <cell r="Q104">
            <v>150</v>
          </cell>
        </row>
        <row r="105">
          <cell r="A105" t="str">
            <v>A760</v>
          </cell>
          <cell r="B105" t="str">
            <v>Lại Văn Thắng</v>
          </cell>
          <cell r="C105" t="str">
            <v>CII.6</v>
          </cell>
          <cell r="D105" t="str">
            <v>Trưởng Ca Xi Mạ</v>
          </cell>
          <cell r="E105">
            <v>42513</v>
          </cell>
          <cell r="G105" t="str">
            <v>A</v>
          </cell>
          <cell r="H105" t="str">
            <v>5.II</v>
          </cell>
          <cell r="I105">
            <v>5424.4007999999994</v>
          </cell>
          <cell r="J105">
            <v>4575.1535600000007</v>
          </cell>
          <cell r="K105">
            <v>9999.5543600000001</v>
          </cell>
          <cell r="L105">
            <v>6310</v>
          </cell>
          <cell r="M105">
            <v>4689.5231652000002</v>
          </cell>
          <cell r="N105">
            <v>10999.5231652</v>
          </cell>
          <cell r="P105">
            <v>-1</v>
          </cell>
          <cell r="Q105">
            <v>150</v>
          </cell>
        </row>
        <row r="106">
          <cell r="A106" t="str">
            <v>A761</v>
          </cell>
          <cell r="B106" t="str">
            <v>Nguyễn Nhật Trường</v>
          </cell>
          <cell r="C106" t="str">
            <v>Ép nhựa</v>
          </cell>
          <cell r="D106" t="str">
            <v>Nhân Viên Kỹ Thuật Ép Nhựa</v>
          </cell>
          <cell r="E106">
            <v>42520</v>
          </cell>
          <cell r="G106" t="str">
            <v>A</v>
          </cell>
          <cell r="H106" t="str">
            <v>5.II</v>
          </cell>
          <cell r="I106">
            <v>6404.0648490000012</v>
          </cell>
          <cell r="J106">
            <v>3095.5551509999987</v>
          </cell>
          <cell r="K106">
            <v>9499.619999999999</v>
          </cell>
          <cell r="L106">
            <v>6310</v>
          </cell>
          <cell r="M106">
            <v>3854.5933999999997</v>
          </cell>
          <cell r="N106">
            <v>10164.5934</v>
          </cell>
          <cell r="O106">
            <v>1</v>
          </cell>
          <cell r="P106">
            <v>-1</v>
          </cell>
          <cell r="Q106">
            <v>150</v>
          </cell>
        </row>
        <row r="107">
          <cell r="A107" t="str">
            <v>A771</v>
          </cell>
          <cell r="B107" t="str">
            <v>Châu Thành An</v>
          </cell>
          <cell r="C107" t="str">
            <v>Phòng R&amp;D Xi, Sơn in</v>
          </cell>
          <cell r="D107" t="str">
            <v>Nhân Viên R&amp;D</v>
          </cell>
          <cell r="E107">
            <v>42562</v>
          </cell>
          <cell r="G107" t="str">
            <v>A</v>
          </cell>
          <cell r="H107" t="str">
            <v>4.II</v>
          </cell>
          <cell r="I107">
            <v>5532.0720000000001</v>
          </cell>
          <cell r="J107">
            <v>6467.6326000000008</v>
          </cell>
          <cell r="K107">
            <v>11999.704600000001</v>
          </cell>
          <cell r="L107">
            <v>7130</v>
          </cell>
          <cell r="M107">
            <v>7869.6839220000011</v>
          </cell>
          <cell r="N107">
            <v>14999.683922</v>
          </cell>
          <cell r="P107">
            <v>-1</v>
          </cell>
          <cell r="Q107">
            <v>150</v>
          </cell>
        </row>
        <row r="108">
          <cell r="A108" t="str">
            <v>A785</v>
          </cell>
          <cell r="B108" t="str">
            <v>Hoàng Minh Ngọc</v>
          </cell>
          <cell r="C108" t="str">
            <v>Khuôn</v>
          </cell>
          <cell r="D108" t="str">
            <v>Nhân Viên lập trình khuôn</v>
          </cell>
          <cell r="E108">
            <v>42592</v>
          </cell>
          <cell r="G108" t="str">
            <v>B</v>
          </cell>
          <cell r="H108" t="str">
            <v>5.I</v>
          </cell>
          <cell r="I108">
            <v>5166.0959999999995</v>
          </cell>
          <cell r="J108">
            <v>6658.6677499999996</v>
          </cell>
          <cell r="K108">
            <v>11824.763749999998</v>
          </cell>
          <cell r="L108">
            <v>6009.4650000000011</v>
          </cell>
          <cell r="M108">
            <v>6406.5369374999982</v>
          </cell>
          <cell r="N108">
            <v>12416.001937499999</v>
          </cell>
          <cell r="P108">
            <v>-1</v>
          </cell>
          <cell r="Q108">
            <v>150</v>
          </cell>
        </row>
        <row r="109">
          <cell r="A109" t="str">
            <v>A800</v>
          </cell>
          <cell r="B109" t="str">
            <v>Trần Hoàng Thắng</v>
          </cell>
          <cell r="C109" t="str">
            <v>Phòng Kỹ Thuật</v>
          </cell>
          <cell r="D109" t="str">
            <v>Chuyên viên IT</v>
          </cell>
          <cell r="E109">
            <v>42622</v>
          </cell>
          <cell r="G109" t="str">
            <v>A</v>
          </cell>
          <cell r="H109" t="str">
            <v>4.II</v>
          </cell>
          <cell r="I109">
            <v>5532.0720000000001</v>
          </cell>
          <cell r="J109">
            <v>15868.356</v>
          </cell>
          <cell r="K109">
            <v>21400.428</v>
          </cell>
          <cell r="L109">
            <v>7130</v>
          </cell>
          <cell r="M109">
            <v>17870.45796</v>
          </cell>
          <cell r="N109">
            <v>25000.45796</v>
          </cell>
          <cell r="O109">
            <v>3</v>
          </cell>
          <cell r="P109">
            <v>-1</v>
          </cell>
          <cell r="Q109">
            <v>0</v>
          </cell>
        </row>
        <row r="110">
          <cell r="A110" t="str">
            <v>A804</v>
          </cell>
          <cell r="B110" t="str">
            <v>Nguyễn Văn Chúc Đang</v>
          </cell>
          <cell r="C110" t="str">
            <v>CII.6</v>
          </cell>
          <cell r="D110" t="str">
            <v>Phụ kỹ thuật</v>
          </cell>
          <cell r="E110">
            <v>42628</v>
          </cell>
          <cell r="G110" t="str">
            <v>A</v>
          </cell>
          <cell r="H110" t="str">
            <v>7.II</v>
          </cell>
          <cell r="I110">
            <v>5214.3</v>
          </cell>
          <cell r="J110">
            <v>0</v>
          </cell>
          <cell r="K110">
            <v>5214.3</v>
          </cell>
          <cell r="L110">
            <v>5215</v>
          </cell>
          <cell r="M110">
            <v>1364.3499060276549</v>
          </cell>
          <cell r="N110">
            <v>6579.3499060276554</v>
          </cell>
          <cell r="P110">
            <v>-1</v>
          </cell>
          <cell r="Q110">
            <v>70</v>
          </cell>
        </row>
        <row r="111">
          <cell r="A111" t="str">
            <v>A802</v>
          </cell>
          <cell r="B111" t="str">
            <v>Nguyễn Thái Phát</v>
          </cell>
          <cell r="C111" t="str">
            <v>CII.6</v>
          </cell>
          <cell r="D111" t="str">
            <v>Công Nhân Gỡ Hàng</v>
          </cell>
          <cell r="E111">
            <v>42637</v>
          </cell>
          <cell r="G111" t="str">
            <v>C</v>
          </cell>
          <cell r="H111" t="str">
            <v>7.II</v>
          </cell>
          <cell r="I111">
            <v>5214.3</v>
          </cell>
          <cell r="J111">
            <v>0</v>
          </cell>
          <cell r="K111">
            <v>5214.3</v>
          </cell>
          <cell r="L111">
            <v>5215</v>
          </cell>
          <cell r="M111">
            <v>155.7499060276549</v>
          </cell>
          <cell r="N111">
            <v>5370.749906027655</v>
          </cell>
          <cell r="P111">
            <v>-1</v>
          </cell>
          <cell r="Q111">
            <v>70</v>
          </cell>
        </row>
        <row r="112">
          <cell r="A112" t="str">
            <v>A808</v>
          </cell>
          <cell r="B112" t="str">
            <v>Nguyễn Thanh Nam</v>
          </cell>
          <cell r="C112" t="str">
            <v>CII.1</v>
          </cell>
          <cell r="D112" t="str">
            <v>Công Nhân Gỡ Hàng</v>
          </cell>
          <cell r="E112">
            <v>42650</v>
          </cell>
          <cell r="G112" t="str">
            <v>B</v>
          </cell>
          <cell r="H112" t="str">
            <v>8.II</v>
          </cell>
          <cell r="I112">
            <v>4967</v>
          </cell>
          <cell r="J112">
            <v>192.34659643934265</v>
          </cell>
          <cell r="K112">
            <v>5159.3465964393426</v>
          </cell>
          <cell r="L112">
            <v>4967</v>
          </cell>
          <cell r="M112">
            <v>450.3139262613098</v>
          </cell>
          <cell r="N112">
            <v>5417.3139262613095</v>
          </cell>
          <cell r="O112">
            <v>2</v>
          </cell>
          <cell r="P112">
            <v>-1</v>
          </cell>
          <cell r="Q112">
            <v>70</v>
          </cell>
        </row>
        <row r="113">
          <cell r="A113" t="str">
            <v>A807</v>
          </cell>
          <cell r="B113" t="str">
            <v>Nguyễn Văn Lơn</v>
          </cell>
          <cell r="C113" t="str">
            <v>Bảo trì</v>
          </cell>
          <cell r="D113" t="str">
            <v>Tổ trưởng bảo trì X1</v>
          </cell>
          <cell r="E113">
            <v>42663</v>
          </cell>
          <cell r="G113" t="str">
            <v>A</v>
          </cell>
          <cell r="H113" t="str">
            <v>5.II</v>
          </cell>
          <cell r="I113">
            <v>6404.0648490000012</v>
          </cell>
          <cell r="J113">
            <v>5596.145180999998</v>
          </cell>
          <cell r="K113">
            <v>12000.210029999998</v>
          </cell>
          <cell r="L113">
            <v>6310</v>
          </cell>
          <cell r="M113">
            <v>8690.2247320999995</v>
          </cell>
          <cell r="N113">
            <v>15000.2247321</v>
          </cell>
          <cell r="P113">
            <v>-1</v>
          </cell>
          <cell r="Q113">
            <v>150</v>
          </cell>
        </row>
        <row r="114">
          <cell r="A114" t="str">
            <v>A817</v>
          </cell>
          <cell r="B114" t="str">
            <v>Nguyễn Hùng Ngọc</v>
          </cell>
          <cell r="C114" t="str">
            <v>GÁ</v>
          </cell>
          <cell r="D114" t="str">
            <v>Công Nhân Gá – Nhúng Nhựa</v>
          </cell>
          <cell r="E114">
            <v>42674</v>
          </cell>
          <cell r="G114" t="str">
            <v>B</v>
          </cell>
          <cell r="H114" t="str">
            <v>7.II</v>
          </cell>
          <cell r="I114">
            <v>4967</v>
          </cell>
          <cell r="J114">
            <v>192.34659643934265</v>
          </cell>
          <cell r="K114">
            <v>5159.3465964393426</v>
          </cell>
          <cell r="L114">
            <v>5215</v>
          </cell>
          <cell r="M114">
            <v>309</v>
          </cell>
          <cell r="N114">
            <v>5524</v>
          </cell>
          <cell r="P114">
            <v>-1</v>
          </cell>
          <cell r="Q114">
            <v>70</v>
          </cell>
        </row>
        <row r="115">
          <cell r="A115" t="str">
            <v>A821</v>
          </cell>
          <cell r="B115" t="str">
            <v>Nguyễn Tuấn Vũ</v>
          </cell>
          <cell r="C115" t="str">
            <v>Khuôn</v>
          </cell>
          <cell r="D115" t="str">
            <v>Nhân Viên Công Nghệ - Lập Trình Khuôn</v>
          </cell>
          <cell r="E115">
            <v>42682</v>
          </cell>
          <cell r="G115" t="str">
            <v>B</v>
          </cell>
          <cell r="H115" t="str">
            <v>6.II</v>
          </cell>
          <cell r="I115">
            <v>5166.0959999999995</v>
          </cell>
          <cell r="J115">
            <v>5334.3790000000008</v>
          </cell>
          <cell r="K115">
            <v>10500.475</v>
          </cell>
          <cell r="L115">
            <v>5736</v>
          </cell>
          <cell r="M115">
            <v>6264.4987500000007</v>
          </cell>
          <cell r="N115">
            <v>12000.498750000001</v>
          </cell>
          <cell r="P115">
            <v>-1</v>
          </cell>
          <cell r="Q115">
            <v>150</v>
          </cell>
        </row>
        <row r="116">
          <cell r="A116" t="str">
            <v>A1016</v>
          </cell>
          <cell r="B116" t="str">
            <v>Trần Thiên Tân</v>
          </cell>
          <cell r="C116" t="str">
            <v>Ép nhựa</v>
          </cell>
          <cell r="D116" t="str">
            <v>Công Nhân Ép Nhựa</v>
          </cell>
          <cell r="E116">
            <v>42746</v>
          </cell>
          <cell r="G116" t="str">
            <v>B</v>
          </cell>
          <cell r="H116" t="str">
            <v>8.I</v>
          </cell>
          <cell r="I116">
            <v>4730</v>
          </cell>
          <cell r="J116">
            <v>0</v>
          </cell>
          <cell r="K116">
            <v>4730</v>
          </cell>
          <cell r="L116">
            <v>4730</v>
          </cell>
          <cell r="M116">
            <v>236.5</v>
          </cell>
          <cell r="N116">
            <v>4966.5</v>
          </cell>
          <cell r="P116">
            <v>-1</v>
          </cell>
          <cell r="Q116">
            <v>70</v>
          </cell>
        </row>
        <row r="117">
          <cell r="A117" t="str">
            <v>A826</v>
          </cell>
          <cell r="B117" t="str">
            <v>Trần Đình Ngọ</v>
          </cell>
          <cell r="C117" t="str">
            <v>Phòng R&amp;D Xi, Sơn in</v>
          </cell>
          <cell r="D117" t="str">
            <v>Phó Phòng R&amp;D</v>
          </cell>
          <cell r="E117">
            <v>42772</v>
          </cell>
          <cell r="G117" t="str">
            <v>B</v>
          </cell>
          <cell r="H117" t="str">
            <v>4.II</v>
          </cell>
          <cell r="I117">
            <v>5532.0720000000001</v>
          </cell>
          <cell r="J117">
            <v>13367.928</v>
          </cell>
          <cell r="K117">
            <v>18900</v>
          </cell>
          <cell r="L117">
            <v>7130</v>
          </cell>
          <cell r="M117">
            <v>12870</v>
          </cell>
          <cell r="N117">
            <v>20000</v>
          </cell>
          <cell r="O117">
            <v>1</v>
          </cell>
          <cell r="P117">
            <v>-1</v>
          </cell>
        </row>
        <row r="118">
          <cell r="A118" t="str">
            <v>A831</v>
          </cell>
          <cell r="B118" t="str">
            <v>Trần Phước Dư</v>
          </cell>
          <cell r="C118" t="str">
            <v>CII.4</v>
          </cell>
          <cell r="D118" t="str">
            <v>Phụ Kỹ Thuật</v>
          </cell>
          <cell r="E118">
            <v>42780</v>
          </cell>
          <cell r="G118" t="str">
            <v>B</v>
          </cell>
          <cell r="H118" t="str">
            <v>7.I</v>
          </cell>
          <cell r="I118">
            <v>4730</v>
          </cell>
          <cell r="J118">
            <v>898.77749999999992</v>
          </cell>
          <cell r="K118">
            <v>5628.7775000000001</v>
          </cell>
          <cell r="L118">
            <v>4966.5</v>
          </cell>
          <cell r="M118">
            <v>943.71637499999997</v>
          </cell>
          <cell r="N118">
            <v>5910.216375</v>
          </cell>
          <cell r="O118">
            <v>1</v>
          </cell>
          <cell r="P118">
            <v>-1</v>
          </cell>
          <cell r="Q118">
            <v>70</v>
          </cell>
        </row>
        <row r="119">
          <cell r="A119" t="str">
            <v>A839</v>
          </cell>
          <cell r="B119" t="str">
            <v>Cao Thị Hoài Nhi</v>
          </cell>
          <cell r="C119" t="str">
            <v>QA/QC</v>
          </cell>
          <cell r="D119" t="str">
            <v>Tổ Trưởng Qa Hành Chánh</v>
          </cell>
          <cell r="E119">
            <v>42807</v>
          </cell>
          <cell r="G119" t="str">
            <v>A</v>
          </cell>
          <cell r="H119" t="str">
            <v>4.II</v>
          </cell>
          <cell r="I119">
            <v>5268.64</v>
          </cell>
          <cell r="J119">
            <v>6731.5450000000001</v>
          </cell>
          <cell r="K119">
            <v>12000.185000000001</v>
          </cell>
          <cell r="L119">
            <v>7130</v>
          </cell>
          <cell r="M119">
            <v>6870</v>
          </cell>
          <cell r="N119">
            <v>14000</v>
          </cell>
          <cell r="O119">
            <v>1</v>
          </cell>
          <cell r="P119">
            <v>-1</v>
          </cell>
          <cell r="Q119">
            <v>150</v>
          </cell>
        </row>
        <row r="120">
          <cell r="A120" t="str">
            <v>A843</v>
          </cell>
          <cell r="B120" t="str">
            <v>Dương Vũ Linh</v>
          </cell>
          <cell r="C120" t="str">
            <v>Phòng R&amp;D Xi, Sơn in</v>
          </cell>
          <cell r="D120" t="str">
            <v>Phụ kỹ thuật xi mẫu</v>
          </cell>
          <cell r="E120">
            <v>42811</v>
          </cell>
          <cell r="G120" t="str">
            <v>B</v>
          </cell>
          <cell r="H120" t="str">
            <v>7.II</v>
          </cell>
          <cell r="I120">
            <v>5214.3</v>
          </cell>
          <cell r="J120">
            <v>1060.2508977868504</v>
          </cell>
          <cell r="K120">
            <v>6274.5508977868503</v>
          </cell>
          <cell r="L120">
            <v>5215</v>
          </cell>
          <cell r="M120">
            <v>1373.2784426761932</v>
          </cell>
          <cell r="N120">
            <v>6588.2784426761937</v>
          </cell>
          <cell r="P120">
            <v>-1</v>
          </cell>
          <cell r="Q120">
            <v>70</v>
          </cell>
        </row>
        <row r="121">
          <cell r="A121" t="str">
            <v>A840</v>
          </cell>
          <cell r="B121" t="str">
            <v>Ngô Trọng Thảo</v>
          </cell>
          <cell r="C121" t="str">
            <v>Bảo trì</v>
          </cell>
          <cell r="D121" t="str">
            <v>Tổ trưởng bảo trì X2</v>
          </cell>
          <cell r="E121">
            <v>42814</v>
          </cell>
          <cell r="G121" t="str">
            <v>B</v>
          </cell>
          <cell r="H121" t="str">
            <v>6.II</v>
          </cell>
          <cell r="I121">
            <v>5166.0959999999995</v>
          </cell>
          <cell r="J121">
            <v>4334.0610000000015</v>
          </cell>
          <cell r="K121">
            <v>9500.1570000000011</v>
          </cell>
          <cell r="L121">
            <v>5736</v>
          </cell>
          <cell r="M121">
            <v>4739.172700000001</v>
          </cell>
          <cell r="N121">
            <v>10475.172700000001</v>
          </cell>
          <cell r="O121">
            <v>1</v>
          </cell>
          <cell r="P121">
            <v>-1</v>
          </cell>
          <cell r="Q121">
            <v>150</v>
          </cell>
        </row>
        <row r="122">
          <cell r="A122" t="str">
            <v>A848</v>
          </cell>
          <cell r="B122" t="str">
            <v>Thị Mỹ Tho</v>
          </cell>
          <cell r="C122" t="str">
            <v>Ép nhựa</v>
          </cell>
          <cell r="D122" t="str">
            <v>Công Nhân Xử Lý Phôi Nhựa</v>
          </cell>
          <cell r="E122">
            <v>42815</v>
          </cell>
          <cell r="G122" t="str">
            <v>A</v>
          </cell>
          <cell r="H122" t="str">
            <v>8.I</v>
          </cell>
          <cell r="I122">
            <v>4730</v>
          </cell>
          <cell r="J122">
            <v>99.819077608484776</v>
          </cell>
          <cell r="K122">
            <v>4829.8190776084848</v>
          </cell>
          <cell r="L122">
            <v>4730</v>
          </cell>
          <cell r="M122">
            <v>437.90641304107874</v>
          </cell>
          <cell r="N122">
            <v>5167.9064130410788</v>
          </cell>
          <cell r="P122">
            <v>-1</v>
          </cell>
          <cell r="Q122">
            <v>70</v>
          </cell>
        </row>
        <row r="123">
          <cell r="A123" t="str">
            <v>A852</v>
          </cell>
          <cell r="B123" t="str">
            <v>Nguyễn Văn Thật</v>
          </cell>
          <cell r="C123" t="str">
            <v>Khuôn</v>
          </cell>
          <cell r="D123" t="str">
            <v>Nhân Viên Lắp Ráp Khuôn</v>
          </cell>
          <cell r="E123">
            <v>42822</v>
          </cell>
          <cell r="G123" t="str">
            <v>A</v>
          </cell>
          <cell r="H123" t="str">
            <v>7.II</v>
          </cell>
          <cell r="I123">
            <v>4730</v>
          </cell>
          <cell r="J123">
            <v>2095.0735</v>
          </cell>
          <cell r="K123">
            <v>6825.0735000000004</v>
          </cell>
          <cell r="L123">
            <v>5215</v>
          </cell>
          <cell r="M123">
            <v>2784.8286450000001</v>
          </cell>
          <cell r="N123">
            <v>7999.8286449999996</v>
          </cell>
          <cell r="P123">
            <v>-1</v>
          </cell>
          <cell r="Q123">
            <v>70</v>
          </cell>
        </row>
        <row r="124">
          <cell r="A124" t="str">
            <v>A853</v>
          </cell>
          <cell r="B124" t="str">
            <v>Nguyễn Văn Minh</v>
          </cell>
          <cell r="C124" t="str">
            <v>CII.1</v>
          </cell>
          <cell r="D124" t="str">
            <v>Công Nhân Gỡ Hàng</v>
          </cell>
          <cell r="E124">
            <v>42822</v>
          </cell>
          <cell r="G124" t="str">
            <v>B</v>
          </cell>
          <cell r="H124" t="str">
            <v>8.I</v>
          </cell>
          <cell r="I124">
            <v>4730</v>
          </cell>
          <cell r="J124">
            <v>5.2190776084847528</v>
          </cell>
          <cell r="K124">
            <v>4735.2190776084844</v>
          </cell>
          <cell r="L124">
            <v>4730</v>
          </cell>
          <cell r="M124">
            <v>241.98003148890899</v>
          </cell>
          <cell r="N124">
            <v>4971.9800314889089</v>
          </cell>
          <cell r="P124">
            <v>-1</v>
          </cell>
          <cell r="Q124">
            <v>70</v>
          </cell>
        </row>
        <row r="125">
          <cell r="A125" t="str">
            <v>A858</v>
          </cell>
          <cell r="B125" t="str">
            <v>Huỳnh Ngọc Độ</v>
          </cell>
          <cell r="C125" t="str">
            <v>GÁ</v>
          </cell>
          <cell r="D125" t="str">
            <v>Công Nhân Gá – Lên Khung</v>
          </cell>
          <cell r="E125">
            <v>42829</v>
          </cell>
          <cell r="G125" t="str">
            <v>B</v>
          </cell>
          <cell r="H125" t="str">
            <v>7.II</v>
          </cell>
          <cell r="I125">
            <v>4967</v>
          </cell>
          <cell r="J125">
            <v>13.745422775073649</v>
          </cell>
          <cell r="K125">
            <v>4980.7454227750741</v>
          </cell>
          <cell r="L125">
            <v>5215</v>
          </cell>
          <cell r="M125">
            <v>119.77795404440877</v>
          </cell>
          <cell r="N125">
            <v>5334.7779540444089</v>
          </cell>
          <cell r="P125">
            <v>-1</v>
          </cell>
          <cell r="Q125">
            <v>70</v>
          </cell>
        </row>
        <row r="126">
          <cell r="A126" t="str">
            <v>A862</v>
          </cell>
          <cell r="B126" t="str">
            <v>Trần Thị Mỹ Loan</v>
          </cell>
          <cell r="C126" t="str">
            <v>CI.1</v>
          </cell>
          <cell r="D126" t="str">
            <v>Công Nhân Masking</v>
          </cell>
          <cell r="E126">
            <v>42835</v>
          </cell>
          <cell r="G126" t="str">
            <v>B</v>
          </cell>
          <cell r="H126" t="str">
            <v>8.I</v>
          </cell>
          <cell r="I126">
            <v>4730</v>
          </cell>
          <cell r="J126">
            <v>5.2190776084847528</v>
          </cell>
          <cell r="K126">
            <v>4735.2190776084844</v>
          </cell>
          <cell r="L126">
            <v>4730</v>
          </cell>
          <cell r="M126">
            <v>241.98003148890899</v>
          </cell>
          <cell r="N126">
            <v>4971.9800314889089</v>
          </cell>
          <cell r="P126">
            <v>-1</v>
          </cell>
          <cell r="Q126">
            <v>70</v>
          </cell>
        </row>
        <row r="127">
          <cell r="A127" t="str">
            <v>A877</v>
          </cell>
          <cell r="B127" t="str">
            <v>Bùi Văn Kiệt</v>
          </cell>
          <cell r="C127" t="str">
            <v>CI.1</v>
          </cell>
          <cell r="D127" t="str">
            <v>Phụ Kỹ Thuật</v>
          </cell>
          <cell r="E127">
            <v>42838</v>
          </cell>
          <cell r="G127" t="str">
            <v>A</v>
          </cell>
          <cell r="H127" t="str">
            <v>7.II</v>
          </cell>
          <cell r="I127">
            <v>4730</v>
          </cell>
          <cell r="J127">
            <v>902.58670000000006</v>
          </cell>
          <cell r="K127">
            <v>5632.5866999999998</v>
          </cell>
          <cell r="L127">
            <v>5215</v>
          </cell>
          <cell r="M127">
            <v>811.86776900000007</v>
          </cell>
          <cell r="N127">
            <v>6026.8677690000004</v>
          </cell>
          <cell r="P127">
            <v>-1</v>
          </cell>
          <cell r="Q127">
            <v>70</v>
          </cell>
        </row>
        <row r="128">
          <cell r="A128" t="str">
            <v>A886</v>
          </cell>
          <cell r="B128" t="str">
            <v>Nguyễn Thị Nhi</v>
          </cell>
          <cell r="C128" t="str">
            <v>QA/QC</v>
          </cell>
          <cell r="D128" t="str">
            <v>Nhóm trưởng QC xi mạ X.1</v>
          </cell>
          <cell r="E128">
            <v>42846</v>
          </cell>
          <cell r="G128" t="str">
            <v>B</v>
          </cell>
          <cell r="H128" t="str">
            <v>6.I</v>
          </cell>
          <cell r="I128">
            <v>4730</v>
          </cell>
          <cell r="J128">
            <v>99.819077608484776</v>
          </cell>
          <cell r="K128">
            <v>4829.8190776084848</v>
          </cell>
          <cell r="L128">
            <v>5463</v>
          </cell>
          <cell r="M128">
            <v>611.27274005094898</v>
          </cell>
          <cell r="N128">
            <v>6074.2727400509493</v>
          </cell>
          <cell r="Q128">
            <v>70</v>
          </cell>
        </row>
        <row r="129">
          <cell r="A129" t="str">
            <v>A911</v>
          </cell>
          <cell r="B129" t="str">
            <v>Bùi Thị Lụa</v>
          </cell>
          <cell r="C129" t="str">
            <v>QA/QC</v>
          </cell>
          <cell r="D129" t="str">
            <v>Công Nhân Qc Xưởng 2</v>
          </cell>
          <cell r="E129">
            <v>42859</v>
          </cell>
          <cell r="G129" t="str">
            <v>A</v>
          </cell>
          <cell r="H129" t="str">
            <v>8.I</v>
          </cell>
          <cell r="I129">
            <v>4730</v>
          </cell>
          <cell r="J129">
            <v>99.819077608484776</v>
          </cell>
          <cell r="K129">
            <v>4829.8190776084848</v>
          </cell>
          <cell r="L129">
            <v>4730</v>
          </cell>
          <cell r="M129">
            <v>437.90641304107874</v>
          </cell>
          <cell r="N129">
            <v>5167.9064130410788</v>
          </cell>
          <cell r="P129">
            <v>-1</v>
          </cell>
          <cell r="Q129">
            <v>70</v>
          </cell>
        </row>
        <row r="130">
          <cell r="A130" t="str">
            <v>A894</v>
          </cell>
          <cell r="B130" t="str">
            <v>Nguyễn Văn Đời</v>
          </cell>
          <cell r="C130" t="str">
            <v>CII.6</v>
          </cell>
          <cell r="D130" t="str">
            <v>Công Nhân Gỡ Hàng</v>
          </cell>
          <cell r="E130">
            <v>42863</v>
          </cell>
          <cell r="G130" t="str">
            <v>B</v>
          </cell>
          <cell r="H130" t="str">
            <v>8.I</v>
          </cell>
          <cell r="I130">
            <v>4730</v>
          </cell>
          <cell r="J130">
            <v>5.2190776084847528</v>
          </cell>
          <cell r="K130">
            <v>4735.2190776084844</v>
          </cell>
          <cell r="L130">
            <v>4730</v>
          </cell>
          <cell r="M130">
            <v>241.98003148890899</v>
          </cell>
          <cell r="N130">
            <v>4971.9800314889089</v>
          </cell>
          <cell r="P130">
            <v>-1</v>
          </cell>
          <cell r="Q130">
            <v>70</v>
          </cell>
        </row>
        <row r="131">
          <cell r="A131" t="str">
            <v>A899</v>
          </cell>
          <cell r="B131" t="str">
            <v>Nguyễn Văn Đương</v>
          </cell>
          <cell r="C131" t="str">
            <v>Bảo trì</v>
          </cell>
          <cell r="D131" t="str">
            <v>Nhân Viên Gia Công</v>
          </cell>
          <cell r="E131">
            <v>42863</v>
          </cell>
          <cell r="G131" t="str">
            <v>B</v>
          </cell>
          <cell r="H131" t="str">
            <v>7.I</v>
          </cell>
          <cell r="I131">
            <v>4730</v>
          </cell>
          <cell r="J131">
            <v>241.98003148890899</v>
          </cell>
          <cell r="K131">
            <v>4971.9800314889089</v>
          </cell>
          <cell r="L131">
            <v>4967</v>
          </cell>
          <cell r="M131">
            <v>1033</v>
          </cell>
          <cell r="N131">
            <v>6000</v>
          </cell>
          <cell r="P131">
            <v>-1</v>
          </cell>
          <cell r="Q131">
            <v>70</v>
          </cell>
        </row>
        <row r="132">
          <cell r="A132" t="str">
            <v>A928</v>
          </cell>
          <cell r="B132" t="str">
            <v>Huỳnh Thị Diễm</v>
          </cell>
          <cell r="C132" t="str">
            <v>QA/QC</v>
          </cell>
          <cell r="D132" t="str">
            <v>Công Nhân Qc Xưởng 2</v>
          </cell>
          <cell r="E132">
            <v>42863</v>
          </cell>
          <cell r="G132" t="str">
            <v>A</v>
          </cell>
          <cell r="H132" t="str">
            <v>8.I</v>
          </cell>
          <cell r="I132">
            <v>4730</v>
          </cell>
          <cell r="J132">
            <v>5.2190776084847528</v>
          </cell>
          <cell r="K132">
            <v>4735.2190776084844</v>
          </cell>
          <cell r="L132">
            <v>4730</v>
          </cell>
          <cell r="M132">
            <v>336.68441304107864</v>
          </cell>
          <cell r="N132">
            <v>5066.6844130410791</v>
          </cell>
          <cell r="P132">
            <v>-1</v>
          </cell>
          <cell r="Q132">
            <v>70</v>
          </cell>
        </row>
        <row r="133">
          <cell r="A133" t="str">
            <v>A933</v>
          </cell>
          <cell r="B133" t="str">
            <v>Nguyễn Minh Mẫn</v>
          </cell>
          <cell r="C133" t="str">
            <v>Ép nhựa</v>
          </cell>
          <cell r="D133" t="str">
            <v>Công Nhân Ép Nhựa</v>
          </cell>
          <cell r="E133">
            <v>42874</v>
          </cell>
          <cell r="G133" t="str">
            <v>B</v>
          </cell>
          <cell r="H133" t="str">
            <v>8.I</v>
          </cell>
          <cell r="I133">
            <v>4730</v>
          </cell>
          <cell r="J133">
            <v>0</v>
          </cell>
          <cell r="K133">
            <v>4730</v>
          </cell>
          <cell r="L133">
            <v>4730</v>
          </cell>
          <cell r="M133">
            <v>236.5</v>
          </cell>
          <cell r="N133">
            <v>4966.5</v>
          </cell>
          <cell r="P133">
            <v>-1</v>
          </cell>
          <cell r="Q133">
            <v>70</v>
          </cell>
        </row>
        <row r="134">
          <cell r="A134" t="str">
            <v>A941</v>
          </cell>
          <cell r="B134" t="str">
            <v>Dương Văn Phú</v>
          </cell>
          <cell r="C134" t="str">
            <v>Xử lý phôi</v>
          </cell>
          <cell r="D134" t="str">
            <v>Công Nhân Xử Lý Phôi</v>
          </cell>
          <cell r="E134">
            <v>42887</v>
          </cell>
          <cell r="G134" t="str">
            <v>A</v>
          </cell>
          <cell r="H134" t="str">
            <v>8.I</v>
          </cell>
          <cell r="I134">
            <v>4730</v>
          </cell>
          <cell r="J134">
            <v>0</v>
          </cell>
          <cell r="K134">
            <v>4730</v>
          </cell>
          <cell r="L134">
            <v>4730</v>
          </cell>
          <cell r="M134">
            <v>331.1</v>
          </cell>
          <cell r="N134">
            <v>5061.1000000000004</v>
          </cell>
          <cell r="P134">
            <v>-1</v>
          </cell>
          <cell r="Q134">
            <v>70</v>
          </cell>
        </row>
        <row r="135">
          <cell r="A135" t="str">
            <v>A944</v>
          </cell>
          <cell r="B135" t="str">
            <v xml:space="preserve">Nguyễn Văn Tuấn </v>
          </cell>
          <cell r="C135" t="str">
            <v>Ép nhựa</v>
          </cell>
          <cell r="D135" t="str">
            <v>Công Nhân Ép Nhựa</v>
          </cell>
          <cell r="E135">
            <v>42894</v>
          </cell>
          <cell r="G135" t="str">
            <v>A</v>
          </cell>
          <cell r="H135" t="str">
            <v>8.I</v>
          </cell>
          <cell r="I135">
            <v>4730</v>
          </cell>
          <cell r="J135">
            <v>59.333847529622233</v>
          </cell>
          <cell r="K135">
            <v>4789.3338475296223</v>
          </cell>
          <cell r="L135">
            <v>4730</v>
          </cell>
          <cell r="M135">
            <v>394.58721685669582</v>
          </cell>
          <cell r="N135">
            <v>5124.5872168566957</v>
          </cell>
          <cell r="P135">
            <v>-1</v>
          </cell>
          <cell r="Q135">
            <v>70</v>
          </cell>
        </row>
        <row r="136">
          <cell r="A136" t="str">
            <v>A946</v>
          </cell>
          <cell r="B136" t="str">
            <v>Đoàn Huỳnh Như</v>
          </cell>
          <cell r="C136" t="str">
            <v>QA/QC</v>
          </cell>
          <cell r="D136" t="str">
            <v>Công Nhân Qc Xưởng 2</v>
          </cell>
          <cell r="E136">
            <v>42895</v>
          </cell>
          <cell r="G136" t="str">
            <v>A</v>
          </cell>
          <cell r="H136" t="str">
            <v>8.I</v>
          </cell>
          <cell r="I136">
            <v>4730</v>
          </cell>
          <cell r="J136">
            <v>0</v>
          </cell>
          <cell r="K136">
            <v>4730</v>
          </cell>
          <cell r="L136">
            <v>4730</v>
          </cell>
          <cell r="M136">
            <v>331.1</v>
          </cell>
          <cell r="N136">
            <v>5061.1000000000004</v>
          </cell>
          <cell r="P136">
            <v>-1</v>
          </cell>
          <cell r="Q136">
            <v>70</v>
          </cell>
        </row>
        <row r="137">
          <cell r="A137" t="str">
            <v>A951</v>
          </cell>
          <cell r="B137" t="str">
            <v xml:space="preserve">Nguyễn Văn Tuấn </v>
          </cell>
          <cell r="C137" t="str">
            <v>CI.1</v>
          </cell>
          <cell r="D137" t="str">
            <v>Công Nhân Gắn Phôi</v>
          </cell>
          <cell r="E137">
            <v>42905</v>
          </cell>
          <cell r="G137" t="str">
            <v>B</v>
          </cell>
          <cell r="H137" t="str">
            <v>8.I</v>
          </cell>
          <cell r="I137">
            <v>4730</v>
          </cell>
          <cell r="J137">
            <v>0</v>
          </cell>
          <cell r="K137">
            <v>4730</v>
          </cell>
          <cell r="L137">
            <v>4730</v>
          </cell>
          <cell r="M137">
            <v>236.5</v>
          </cell>
          <cell r="N137">
            <v>4966.5</v>
          </cell>
          <cell r="P137">
            <v>-1</v>
          </cell>
          <cell r="Q137">
            <v>70</v>
          </cell>
        </row>
        <row r="138">
          <cell r="A138" t="str">
            <v>A957</v>
          </cell>
          <cell r="B138" t="str">
            <v>Trần Út Nhỏ</v>
          </cell>
          <cell r="C138" t="str">
            <v>SƠN IN</v>
          </cell>
          <cell r="D138" t="str">
            <v>Công Nhân Sơn In</v>
          </cell>
          <cell r="E138">
            <v>42919</v>
          </cell>
          <cell r="G138" t="str">
            <v>B</v>
          </cell>
          <cell r="H138" t="str">
            <v>7.II</v>
          </cell>
          <cell r="I138">
            <v>4967</v>
          </cell>
          <cell r="J138">
            <v>819.73352931648799</v>
          </cell>
          <cell r="K138">
            <v>5786.7335293164879</v>
          </cell>
          <cell r="L138">
            <v>5215</v>
          </cell>
          <cell r="M138">
            <v>861.07020578231231</v>
          </cell>
          <cell r="N138">
            <v>6076.0702057823128</v>
          </cell>
          <cell r="P138">
            <v>-1</v>
          </cell>
          <cell r="Q138">
            <v>70</v>
          </cell>
        </row>
        <row r="139">
          <cell r="A139" t="str">
            <v>A955</v>
          </cell>
          <cell r="B139" t="str">
            <v>Đỗ Vũ Anh Thùy</v>
          </cell>
          <cell r="C139" t="str">
            <v>Ban Giám Đốc</v>
          </cell>
          <cell r="D139" t="str">
            <v>Phó Giám Đốc Chất Lượng</v>
          </cell>
          <cell r="E139">
            <v>42922</v>
          </cell>
          <cell r="G139" t="str">
            <v>A</v>
          </cell>
          <cell r="H139" t="str">
            <v>2.II</v>
          </cell>
          <cell r="I139">
            <v>15050</v>
          </cell>
          <cell r="J139">
            <v>20950.173499999997</v>
          </cell>
          <cell r="K139">
            <v>36000.173499999997</v>
          </cell>
          <cell r="L139">
            <v>21117</v>
          </cell>
          <cell r="M139">
            <v>21883</v>
          </cell>
          <cell r="N139">
            <v>43000</v>
          </cell>
          <cell r="O139">
            <v>5</v>
          </cell>
          <cell r="P139">
            <v>-1</v>
          </cell>
          <cell r="Q139">
            <v>0</v>
          </cell>
        </row>
        <row r="140">
          <cell r="A140" t="str">
            <v>A960</v>
          </cell>
          <cell r="B140" t="str">
            <v>Dương Thị Diệu Hiền</v>
          </cell>
          <cell r="C140" t="str">
            <v>QA/QC</v>
          </cell>
          <cell r="D140" t="str">
            <v>Công Nhân QC Ép Nhựa</v>
          </cell>
          <cell r="E140">
            <v>42930</v>
          </cell>
          <cell r="G140" t="str">
            <v>B</v>
          </cell>
          <cell r="H140" t="str">
            <v>8.II</v>
          </cell>
          <cell r="I140">
            <v>4730</v>
          </cell>
          <cell r="J140">
            <v>59.333847529622233</v>
          </cell>
          <cell r="K140">
            <v>4789.3338475296223</v>
          </cell>
          <cell r="L140">
            <v>4967</v>
          </cell>
          <cell r="M140">
            <v>64.093105948742704</v>
          </cell>
          <cell r="N140">
            <v>5031.093105948743</v>
          </cell>
          <cell r="P140">
            <v>-1</v>
          </cell>
          <cell r="Q140">
            <v>70</v>
          </cell>
        </row>
        <row r="141">
          <cell r="A141" t="str">
            <v>A967</v>
          </cell>
          <cell r="B141" t="str">
            <v>Nguyễn Thị Kiều Trang</v>
          </cell>
          <cell r="C141" t="str">
            <v>QA/QC</v>
          </cell>
          <cell r="D141" t="str">
            <v>Công Nhân QC Ép Nhựa</v>
          </cell>
          <cell r="E141">
            <v>42936</v>
          </cell>
          <cell r="G141" t="str">
            <v>B</v>
          </cell>
          <cell r="H141" t="str">
            <v>8.II</v>
          </cell>
          <cell r="I141">
            <v>4730</v>
          </cell>
          <cell r="J141">
            <v>0</v>
          </cell>
          <cell r="K141">
            <v>4730</v>
          </cell>
          <cell r="L141">
            <v>4967</v>
          </cell>
          <cell r="M141">
            <v>0.47494714587739395</v>
          </cell>
          <cell r="N141">
            <v>4967.4749471458772</v>
          </cell>
          <cell r="P141">
            <v>-1</v>
          </cell>
          <cell r="Q141">
            <v>70</v>
          </cell>
        </row>
        <row r="142">
          <cell r="A142" t="str">
            <v>A963</v>
          </cell>
          <cell r="B142" t="str">
            <v>Hoàng Thị Bé</v>
          </cell>
          <cell r="C142" t="str">
            <v>QA/QC</v>
          </cell>
          <cell r="D142" t="str">
            <v>Nhân viên Đo mẫu</v>
          </cell>
          <cell r="E142">
            <v>42940</v>
          </cell>
          <cell r="G142" t="str">
            <v>B</v>
          </cell>
          <cell r="H142" t="str">
            <v>6.I</v>
          </cell>
          <cell r="I142">
            <v>4730</v>
          </cell>
          <cell r="J142">
            <v>880.01</v>
          </cell>
          <cell r="K142">
            <v>5610.01</v>
          </cell>
          <cell r="L142">
            <v>5463</v>
          </cell>
          <cell r="M142">
            <v>1537</v>
          </cell>
          <cell r="N142">
            <v>7000</v>
          </cell>
          <cell r="Q142">
            <v>150</v>
          </cell>
        </row>
        <row r="143">
          <cell r="A143" t="str">
            <v>A964</v>
          </cell>
          <cell r="B143" t="str">
            <v>Lê Văn Thành</v>
          </cell>
          <cell r="C143" t="str">
            <v>CII.1</v>
          </cell>
          <cell r="D143" t="str">
            <v>Công Nhân Xử Lý Phôi</v>
          </cell>
          <cell r="E143">
            <v>42940</v>
          </cell>
          <cell r="G143" t="str">
            <v>B</v>
          </cell>
          <cell r="H143" t="str">
            <v>8.I</v>
          </cell>
          <cell r="I143">
            <v>4730</v>
          </cell>
          <cell r="J143">
            <v>0</v>
          </cell>
          <cell r="K143">
            <v>4730</v>
          </cell>
          <cell r="L143">
            <v>4730</v>
          </cell>
          <cell r="M143">
            <v>236.5</v>
          </cell>
          <cell r="N143">
            <v>4966.5</v>
          </cell>
          <cell r="P143">
            <v>-1</v>
          </cell>
          <cell r="Q143">
            <v>70</v>
          </cell>
        </row>
        <row r="144">
          <cell r="A144" t="str">
            <v>A982</v>
          </cell>
          <cell r="B144" t="str">
            <v>Nguyễn Hoàng Tuấn</v>
          </cell>
          <cell r="C144" t="str">
            <v>Khuôn</v>
          </cell>
          <cell r="D144" t="str">
            <v>Tổ trưởng CNC</v>
          </cell>
          <cell r="E144">
            <v>42957</v>
          </cell>
          <cell r="G144" t="str">
            <v>B</v>
          </cell>
          <cell r="H144" t="str">
            <v>6.II</v>
          </cell>
          <cell r="I144">
            <v>5166.0959999999995</v>
          </cell>
          <cell r="J144">
            <v>4759.4027500000002</v>
          </cell>
          <cell r="K144">
            <v>9925.4987499999988</v>
          </cell>
          <cell r="L144">
            <v>5736</v>
          </cell>
          <cell r="M144">
            <v>4685.7736875000001</v>
          </cell>
          <cell r="N144">
            <v>10421.773687500001</v>
          </cell>
          <cell r="O144">
            <v>2</v>
          </cell>
          <cell r="P144">
            <v>-1</v>
          </cell>
          <cell r="Q144">
            <v>150</v>
          </cell>
        </row>
        <row r="145">
          <cell r="A145" t="str">
            <v>A987</v>
          </cell>
          <cell r="B145" t="str">
            <v>Lê Thị Thu Trang</v>
          </cell>
          <cell r="C145" t="str">
            <v>QA/QC</v>
          </cell>
          <cell r="D145" t="str">
            <v>Nhóm trưởng QC Ép Nhựa</v>
          </cell>
          <cell r="E145">
            <v>42964</v>
          </cell>
          <cell r="G145" t="str">
            <v>B</v>
          </cell>
          <cell r="H145" t="str">
            <v>8.II</v>
          </cell>
          <cell r="I145">
            <v>4730</v>
          </cell>
          <cell r="J145">
            <v>59.333847529622233</v>
          </cell>
          <cell r="K145">
            <v>4789.3338475296223</v>
          </cell>
          <cell r="L145">
            <v>5463</v>
          </cell>
          <cell r="M145">
            <v>568.09310594874273</v>
          </cell>
          <cell r="N145">
            <v>6031.093105948743</v>
          </cell>
          <cell r="P145">
            <v>-1</v>
          </cell>
          <cell r="Q145">
            <v>70</v>
          </cell>
        </row>
        <row r="146">
          <cell r="A146" t="str">
            <v>A1025</v>
          </cell>
          <cell r="B146" t="str">
            <v>Phạm Thị Ngọc Ánh</v>
          </cell>
          <cell r="C146" t="str">
            <v>QA/QC</v>
          </cell>
          <cell r="D146" t="str">
            <v>Nhân viên kiểm soát chất lương</v>
          </cell>
          <cell r="E146">
            <v>43066</v>
          </cell>
          <cell r="G146" t="str">
            <v>B</v>
          </cell>
          <cell r="H146" t="str">
            <v>4.II</v>
          </cell>
          <cell r="I146">
            <v>5268.64</v>
          </cell>
          <cell r="J146">
            <v>5231.0989999999993</v>
          </cell>
          <cell r="K146">
            <v>10499.739</v>
          </cell>
          <cell r="L146">
            <v>7130</v>
          </cell>
          <cell r="M146">
            <v>3895</v>
          </cell>
          <cell r="N146">
            <v>11025</v>
          </cell>
          <cell r="P146">
            <v>-1</v>
          </cell>
          <cell r="Q146">
            <v>150</v>
          </cell>
        </row>
        <row r="147">
          <cell r="A147" t="str">
            <v>A1039</v>
          </cell>
          <cell r="B147" t="str">
            <v>Đặng Văn Pháp</v>
          </cell>
          <cell r="C147" t="str">
            <v>CI.1</v>
          </cell>
          <cell r="D147" t="str">
            <v>Công Nhân Lau Niken Hóa</v>
          </cell>
          <cell r="E147">
            <v>43158</v>
          </cell>
          <cell r="G147" t="str">
            <v>A</v>
          </cell>
          <cell r="H147" t="str">
            <v>8.I</v>
          </cell>
          <cell r="I147">
            <v>4730</v>
          </cell>
          <cell r="J147">
            <v>59.333847529622233</v>
          </cell>
          <cell r="K147">
            <v>4789.3338475296223</v>
          </cell>
          <cell r="L147">
            <v>4730</v>
          </cell>
          <cell r="M147">
            <v>394.58721685669582</v>
          </cell>
          <cell r="N147">
            <v>5124.5872168566957</v>
          </cell>
          <cell r="P147">
            <v>-1</v>
          </cell>
          <cell r="Q147">
            <v>70</v>
          </cell>
        </row>
        <row r="148">
          <cell r="A148" t="str">
            <v>A1041</v>
          </cell>
          <cell r="B148" t="str">
            <v>Nguyễn Chí Linh</v>
          </cell>
          <cell r="C148" t="str">
            <v>CI.1</v>
          </cell>
          <cell r="D148" t="str">
            <v>Công Nhân Masking</v>
          </cell>
          <cell r="E148">
            <v>43158</v>
          </cell>
          <cell r="G148" t="str">
            <v>B</v>
          </cell>
          <cell r="H148" t="str">
            <v>8.I</v>
          </cell>
          <cell r="I148">
            <v>4730</v>
          </cell>
          <cell r="J148">
            <v>0</v>
          </cell>
          <cell r="K148">
            <v>4730</v>
          </cell>
          <cell r="L148">
            <v>4730</v>
          </cell>
          <cell r="M148">
            <v>236.5</v>
          </cell>
          <cell r="N148">
            <v>4966.5</v>
          </cell>
          <cell r="P148">
            <v>-1</v>
          </cell>
          <cell r="Q148">
            <v>70</v>
          </cell>
        </row>
        <row r="149">
          <cell r="A149" t="str">
            <v>A1061</v>
          </cell>
          <cell r="B149" t="str">
            <v>Võ Minh Kiệt</v>
          </cell>
          <cell r="C149" t="str">
            <v>QA/QC</v>
          </cell>
          <cell r="D149" t="str">
            <v>Công Nhân Qc Xưởng 2</v>
          </cell>
          <cell r="E149">
            <v>43169</v>
          </cell>
          <cell r="G149" t="str">
            <v>B</v>
          </cell>
          <cell r="H149" t="str">
            <v>8.I</v>
          </cell>
          <cell r="I149">
            <v>4730</v>
          </cell>
          <cell r="J149">
            <v>0</v>
          </cell>
          <cell r="K149">
            <v>4730</v>
          </cell>
          <cell r="L149">
            <v>4730</v>
          </cell>
          <cell r="M149">
            <v>236.5</v>
          </cell>
          <cell r="N149">
            <v>4966.5</v>
          </cell>
          <cell r="P149">
            <v>-1</v>
          </cell>
          <cell r="Q149">
            <v>70</v>
          </cell>
        </row>
        <row r="150">
          <cell r="A150" t="str">
            <v>A1074</v>
          </cell>
          <cell r="B150" t="str">
            <v>Nguyễn Tuấn Anh</v>
          </cell>
          <cell r="C150" t="str">
            <v>Ép nhựa</v>
          </cell>
          <cell r="D150" t="str">
            <v>Công Nhân Ép Nhựa</v>
          </cell>
          <cell r="E150">
            <v>43190</v>
          </cell>
          <cell r="G150" t="str">
            <v>A</v>
          </cell>
          <cell r="H150" t="str">
            <v>8.I</v>
          </cell>
          <cell r="I150">
            <v>4730</v>
          </cell>
          <cell r="J150">
            <v>59.333847529622233</v>
          </cell>
          <cell r="K150">
            <v>4789.3338475296223</v>
          </cell>
          <cell r="L150">
            <v>4730</v>
          </cell>
          <cell r="M150">
            <v>394.58721685669582</v>
          </cell>
          <cell r="N150">
            <v>5124.5872168566957</v>
          </cell>
          <cell r="P150">
            <v>-1</v>
          </cell>
          <cell r="Q150">
            <v>70</v>
          </cell>
        </row>
        <row r="151">
          <cell r="A151" t="str">
            <v>A1076</v>
          </cell>
          <cell r="B151" t="str">
            <v>Nguyễn Thành Lâm</v>
          </cell>
          <cell r="C151" t="str">
            <v>QA/QC</v>
          </cell>
          <cell r="D151" t="str">
            <v>Công Nhân Qc Xưởng 2</v>
          </cell>
          <cell r="E151">
            <v>43195</v>
          </cell>
          <cell r="G151" t="str">
            <v>B</v>
          </cell>
          <cell r="H151" t="str">
            <v>8.I</v>
          </cell>
          <cell r="I151">
            <v>4730</v>
          </cell>
          <cell r="J151">
            <v>0</v>
          </cell>
          <cell r="K151">
            <v>4730</v>
          </cell>
          <cell r="L151">
            <v>4730</v>
          </cell>
          <cell r="M151">
            <v>236.5</v>
          </cell>
          <cell r="N151">
            <v>4966.5</v>
          </cell>
          <cell r="P151">
            <v>-1</v>
          </cell>
          <cell r="Q151">
            <v>70</v>
          </cell>
        </row>
        <row r="152">
          <cell r="A152" t="str">
            <v>A1100</v>
          </cell>
          <cell r="B152" t="str">
            <v>Phạm Thị Trúc Ly</v>
          </cell>
          <cell r="C152" t="str">
            <v>QA/QC</v>
          </cell>
          <cell r="D152" t="str">
            <v>Công Nhân QC xi mạ X.1</v>
          </cell>
          <cell r="E152">
            <v>43230</v>
          </cell>
          <cell r="G152" t="str">
            <v>A</v>
          </cell>
          <cell r="H152" t="str">
            <v>8.I</v>
          </cell>
          <cell r="I152">
            <v>4730</v>
          </cell>
          <cell r="J152">
            <v>59.333847529622233</v>
          </cell>
          <cell r="K152">
            <v>4789.3338475296223</v>
          </cell>
          <cell r="L152">
            <v>4730</v>
          </cell>
          <cell r="M152">
            <v>394.58721685669582</v>
          </cell>
          <cell r="N152">
            <v>5124.5872168566957</v>
          </cell>
          <cell r="P152">
            <v>-1</v>
          </cell>
          <cell r="Q152">
            <v>70</v>
          </cell>
        </row>
        <row r="153">
          <cell r="A153" t="str">
            <v>A1083</v>
          </cell>
          <cell r="B153" t="str">
            <v>Nguyễn Thùy Linh</v>
          </cell>
          <cell r="C153" t="str">
            <v>HCNS</v>
          </cell>
          <cell r="D153" t="str">
            <v>Nhân Viên Nhân Sự</v>
          </cell>
          <cell r="E153">
            <v>43238</v>
          </cell>
          <cell r="G153" t="str">
            <v>B</v>
          </cell>
          <cell r="H153" t="str">
            <v>4.I</v>
          </cell>
          <cell r="I153">
            <v>5268.64</v>
          </cell>
          <cell r="J153">
            <v>5546.36</v>
          </cell>
          <cell r="K153">
            <v>10815</v>
          </cell>
          <cell r="L153">
            <v>6790.6954500000002</v>
          </cell>
          <cell r="M153">
            <v>7209.0545499999998</v>
          </cell>
          <cell r="N153">
            <v>13999.75</v>
          </cell>
          <cell r="O153">
            <v>1</v>
          </cell>
          <cell r="P153">
            <v>-1</v>
          </cell>
          <cell r="Q153">
            <v>150</v>
          </cell>
        </row>
        <row r="154">
          <cell r="A154" t="str">
            <v>A1089</v>
          </cell>
          <cell r="B154" t="str">
            <v>Thái Khắc Thiện</v>
          </cell>
          <cell r="C154" t="str">
            <v>Khuôn</v>
          </cell>
          <cell r="D154" t="str">
            <v>Nhân Viên Vận Hành Máy Cnc</v>
          </cell>
          <cell r="E154">
            <v>43246</v>
          </cell>
          <cell r="G154" t="str">
            <v>B</v>
          </cell>
          <cell r="H154" t="str">
            <v>5.I</v>
          </cell>
          <cell r="I154">
            <v>5268.64</v>
          </cell>
          <cell r="J154">
            <v>2081.3599999999997</v>
          </cell>
          <cell r="K154">
            <v>7350</v>
          </cell>
          <cell r="L154">
            <v>6009.4650000000011</v>
          </cell>
          <cell r="M154">
            <v>1708.0349999999989</v>
          </cell>
          <cell r="N154">
            <v>7717.5</v>
          </cell>
          <cell r="P154">
            <v>-1</v>
          </cell>
          <cell r="Q154">
            <v>150</v>
          </cell>
        </row>
        <row r="155">
          <cell r="A155" t="str">
            <v>A1109</v>
          </cell>
          <cell r="B155" t="str">
            <v>Nguyễn Thị Huyền Chân</v>
          </cell>
          <cell r="C155" t="str">
            <v>CI.1</v>
          </cell>
          <cell r="D155" t="str">
            <v>Công Nhân Masking</v>
          </cell>
          <cell r="E155">
            <v>43271</v>
          </cell>
          <cell r="G155" t="str">
            <v>A</v>
          </cell>
          <cell r="H155" t="str">
            <v>8.I</v>
          </cell>
          <cell r="I155">
            <v>4730</v>
          </cell>
          <cell r="J155">
            <v>0</v>
          </cell>
          <cell r="K155">
            <v>4730</v>
          </cell>
          <cell r="L155">
            <v>4730</v>
          </cell>
          <cell r="M155">
            <v>331.1</v>
          </cell>
          <cell r="N155">
            <v>5061.1000000000004</v>
          </cell>
          <cell r="P155">
            <v>-1</v>
          </cell>
          <cell r="Q155">
            <v>70</v>
          </cell>
        </row>
        <row r="156">
          <cell r="A156" t="str">
            <v>A1110</v>
          </cell>
          <cell r="B156" t="str">
            <v>Nguyễn Hữu Bạc</v>
          </cell>
          <cell r="C156" t="str">
            <v>CI.1</v>
          </cell>
          <cell r="D156" t="str">
            <v xml:space="preserve">phụ kỹ thuật </v>
          </cell>
          <cell r="E156">
            <v>43271</v>
          </cell>
          <cell r="G156" t="str">
            <v>B</v>
          </cell>
          <cell r="H156" t="str">
            <v>7.I</v>
          </cell>
          <cell r="I156">
            <v>4730</v>
          </cell>
          <cell r="J156">
            <v>1091.1100000000001</v>
          </cell>
          <cell r="K156">
            <v>5821.1100000000006</v>
          </cell>
          <cell r="L156">
            <v>4966.5</v>
          </cell>
          <cell r="M156">
            <v>1145.6655000000001</v>
          </cell>
          <cell r="N156">
            <v>6112.1655000000001</v>
          </cell>
          <cell r="P156">
            <v>-1</v>
          </cell>
          <cell r="Q156">
            <v>70</v>
          </cell>
        </row>
        <row r="157">
          <cell r="A157" t="str">
            <v>A1124</v>
          </cell>
          <cell r="B157" t="str">
            <v>Ngô Thị Kim Hân</v>
          </cell>
          <cell r="C157" t="str">
            <v>QA/QC</v>
          </cell>
          <cell r="D157" t="str">
            <v>Nhóm trưởng Qc Xưởng 2</v>
          </cell>
          <cell r="E157">
            <v>43292</v>
          </cell>
          <cell r="G157" t="str">
            <v>A</v>
          </cell>
          <cell r="H157" t="str">
            <v>6.I</v>
          </cell>
          <cell r="I157">
            <v>4730</v>
          </cell>
          <cell r="J157">
            <v>964.73384752962215</v>
          </cell>
          <cell r="K157">
            <v>5694.7338475296219</v>
          </cell>
          <cell r="L157">
            <v>5463.1500000000005</v>
          </cell>
          <cell r="M157">
            <v>630.21521685669518</v>
          </cell>
          <cell r="N157">
            <v>6093.365216856696</v>
          </cell>
          <cell r="P157">
            <v>-1</v>
          </cell>
          <cell r="Q157">
            <v>70</v>
          </cell>
        </row>
        <row r="158">
          <cell r="A158" t="str">
            <v>A1126</v>
          </cell>
          <cell r="B158" t="str">
            <v>Dương Văn Trí</v>
          </cell>
          <cell r="C158" t="str">
            <v>Bảo trì</v>
          </cell>
          <cell r="D158" t="str">
            <v>Nhân Viên Bảo Trì X2</v>
          </cell>
          <cell r="E158">
            <v>43297</v>
          </cell>
          <cell r="G158" t="str">
            <v>B</v>
          </cell>
          <cell r="H158" t="str">
            <v>6.II</v>
          </cell>
          <cell r="I158">
            <v>5166.0959999999995</v>
          </cell>
          <cell r="J158">
            <v>1971.8040000000005</v>
          </cell>
          <cell r="K158">
            <v>7137.9</v>
          </cell>
          <cell r="L158">
            <v>5736</v>
          </cell>
          <cell r="M158">
            <v>1763.7950000000001</v>
          </cell>
          <cell r="N158">
            <v>7499.7950000000001</v>
          </cell>
          <cell r="O158">
            <v>1</v>
          </cell>
          <cell r="P158">
            <v>-1</v>
          </cell>
          <cell r="Q158">
            <v>150</v>
          </cell>
        </row>
        <row r="159">
          <cell r="A159" t="str">
            <v>A1128</v>
          </cell>
          <cell r="B159" t="str">
            <v>Trần Thị Cẩm Tú</v>
          </cell>
          <cell r="C159" t="str">
            <v>QA/QC</v>
          </cell>
          <cell r="D159" t="str">
            <v>Công Nhân QC Ép Nhựa</v>
          </cell>
          <cell r="E159">
            <v>43298</v>
          </cell>
          <cell r="G159" t="str">
            <v>B</v>
          </cell>
          <cell r="H159" t="str">
            <v>8.I</v>
          </cell>
          <cell r="I159">
            <v>4730</v>
          </cell>
          <cell r="J159">
            <v>0</v>
          </cell>
          <cell r="K159">
            <v>4730</v>
          </cell>
          <cell r="L159">
            <v>4730</v>
          </cell>
          <cell r="M159">
            <v>236.5</v>
          </cell>
          <cell r="N159">
            <v>4966.5</v>
          </cell>
          <cell r="P159">
            <v>-1</v>
          </cell>
          <cell r="Q159">
            <v>70</v>
          </cell>
        </row>
        <row r="160">
          <cell r="A160" t="str">
            <v>A1129</v>
          </cell>
          <cell r="B160" t="str">
            <v>Quách Kim Phúc</v>
          </cell>
          <cell r="C160" t="str">
            <v>CI.1</v>
          </cell>
          <cell r="D160" t="str">
            <v>Công Nhân Gỡ Hàng</v>
          </cell>
          <cell r="E160">
            <v>43299</v>
          </cell>
          <cell r="G160" t="str">
            <v>B</v>
          </cell>
          <cell r="H160" t="str">
            <v>8.I</v>
          </cell>
          <cell r="I160">
            <v>4730</v>
          </cell>
          <cell r="J160">
            <v>0</v>
          </cell>
          <cell r="K160">
            <v>4730</v>
          </cell>
          <cell r="L160">
            <v>4730</v>
          </cell>
          <cell r="M160">
            <v>236.5</v>
          </cell>
          <cell r="N160">
            <v>4966.5</v>
          </cell>
          <cell r="P160">
            <v>-1</v>
          </cell>
          <cell r="Q160">
            <v>70</v>
          </cell>
        </row>
        <row r="161">
          <cell r="A161" t="str">
            <v>A1144</v>
          </cell>
          <cell r="B161" t="str">
            <v>Nguyễn Thị Thanh Thảo</v>
          </cell>
          <cell r="C161" t="str">
            <v>HCNS</v>
          </cell>
          <cell r="D161" t="str">
            <v>Trưởng Phòng Hành Chánh Nhân Sự</v>
          </cell>
          <cell r="E161">
            <v>43320</v>
          </cell>
          <cell r="G161" t="str">
            <v>A</v>
          </cell>
          <cell r="H161" t="str">
            <v>3.I</v>
          </cell>
          <cell r="I161">
            <v>6630</v>
          </cell>
          <cell r="J161">
            <v>24266.25</v>
          </cell>
          <cell r="K161">
            <v>30896.25</v>
          </cell>
          <cell r="L161">
            <v>15470</v>
          </cell>
          <cell r="M161">
            <v>19529.875</v>
          </cell>
          <cell r="N161">
            <v>34999.875</v>
          </cell>
          <cell r="O161">
            <v>4</v>
          </cell>
          <cell r="P161">
            <v>-1</v>
          </cell>
        </row>
        <row r="162">
          <cell r="A162" t="str">
            <v>A1148</v>
          </cell>
          <cell r="B162" t="str">
            <v>Ngô Thanh Thủy</v>
          </cell>
          <cell r="C162" t="str">
            <v>QMS</v>
          </cell>
          <cell r="D162" t="str">
            <v>Nhân Viên Qms</v>
          </cell>
          <cell r="E162">
            <v>43332</v>
          </cell>
          <cell r="G162" t="str">
            <v>A</v>
          </cell>
          <cell r="H162" t="str">
            <v>4.I</v>
          </cell>
          <cell r="I162">
            <v>5268.64</v>
          </cell>
          <cell r="J162">
            <v>3731.3599999999997</v>
          </cell>
          <cell r="K162">
            <v>9000</v>
          </cell>
          <cell r="L162">
            <v>6790.6954500000002</v>
          </cell>
          <cell r="M162">
            <v>3209.3045499999998</v>
          </cell>
          <cell r="N162">
            <v>10000</v>
          </cell>
          <cell r="P162">
            <v>-1</v>
          </cell>
          <cell r="Q162">
            <v>150</v>
          </cell>
        </row>
        <row r="163">
          <cell r="A163" t="str">
            <v>A1149</v>
          </cell>
          <cell r="B163" t="str">
            <v>Đặng Thanh Sang</v>
          </cell>
          <cell r="C163" t="str">
            <v>Bảo trì</v>
          </cell>
          <cell r="D163" t="str">
            <v>Nhân Viên Bảo Trì X1</v>
          </cell>
          <cell r="E163">
            <v>43332</v>
          </cell>
          <cell r="G163" t="str">
            <v>B</v>
          </cell>
          <cell r="H163" t="str">
            <v>5.I</v>
          </cell>
          <cell r="I163">
            <v>5268.64</v>
          </cell>
          <cell r="J163">
            <v>3058.91</v>
          </cell>
          <cell r="K163">
            <v>8327.5499999999993</v>
          </cell>
          <cell r="L163">
            <v>6009.4650000000011</v>
          </cell>
          <cell r="M163">
            <v>2734.4624999999992</v>
          </cell>
          <cell r="N163">
            <v>8743.9274999999998</v>
          </cell>
          <cell r="O163">
            <v>1</v>
          </cell>
          <cell r="P163">
            <v>-1</v>
          </cell>
          <cell r="Q163">
            <v>150</v>
          </cell>
        </row>
        <row r="164">
          <cell r="A164" t="str">
            <v>A1153</v>
          </cell>
          <cell r="B164" t="str">
            <v xml:space="preserve">Nguyễn Tuấn Vũ </v>
          </cell>
          <cell r="C164" t="str">
            <v>Kế Hoạch, kho</v>
          </cell>
          <cell r="D164" t="str">
            <v>Nhân Viên Kế Hoạch Kho</v>
          </cell>
          <cell r="E164">
            <v>43353</v>
          </cell>
          <cell r="G164" t="str">
            <v>B</v>
          </cell>
          <cell r="H164" t="str">
            <v>5.I</v>
          </cell>
          <cell r="I164">
            <v>5268.64</v>
          </cell>
          <cell r="J164">
            <v>5731.26</v>
          </cell>
          <cell r="K164">
            <v>10999.900000000001</v>
          </cell>
          <cell r="L164">
            <v>6009.4650000000011</v>
          </cell>
          <cell r="M164">
            <v>6990.4299999999994</v>
          </cell>
          <cell r="N164">
            <v>12999.895</v>
          </cell>
          <cell r="P164">
            <v>-1</v>
          </cell>
          <cell r="Q164">
            <v>150</v>
          </cell>
        </row>
        <row r="165">
          <cell r="A165" t="str">
            <v>A1154</v>
          </cell>
          <cell r="B165" t="str">
            <v>Nguyễn Văn Toàn</v>
          </cell>
          <cell r="C165" t="str">
            <v>Ép nhựa</v>
          </cell>
          <cell r="D165" t="str">
            <v>Công Nhân Ép Nhựa</v>
          </cell>
          <cell r="E165">
            <v>43356</v>
          </cell>
          <cell r="G165" t="str">
            <v>B</v>
          </cell>
          <cell r="H165" t="str">
            <v>8.I</v>
          </cell>
          <cell r="I165">
            <v>4730</v>
          </cell>
          <cell r="J165">
            <v>0</v>
          </cell>
          <cell r="K165">
            <v>4730</v>
          </cell>
          <cell r="L165">
            <v>4730</v>
          </cell>
          <cell r="M165">
            <v>236.5</v>
          </cell>
          <cell r="N165">
            <v>4966.5</v>
          </cell>
          <cell r="P165">
            <v>-1</v>
          </cell>
          <cell r="Q165">
            <v>70</v>
          </cell>
        </row>
        <row r="166">
          <cell r="A166" t="str">
            <v>A1159</v>
          </cell>
          <cell r="B166" t="str">
            <v>Đinh Thị Hoàng Lan</v>
          </cell>
          <cell r="C166" t="str">
            <v>QA/QC</v>
          </cell>
          <cell r="D166" t="str">
            <v>Tổ Trưởng QC xi mạ Xưởng 1</v>
          </cell>
          <cell r="E166">
            <v>43367</v>
          </cell>
          <cell r="G166" t="str">
            <v>A</v>
          </cell>
          <cell r="H166" t="str">
            <v>4.I</v>
          </cell>
          <cell r="I166">
            <v>5268.64</v>
          </cell>
          <cell r="J166">
            <v>5231.3599999999997</v>
          </cell>
          <cell r="K166">
            <v>10500</v>
          </cell>
          <cell r="L166">
            <v>6791</v>
          </cell>
          <cell r="M166">
            <v>5209</v>
          </cell>
          <cell r="N166">
            <v>12000</v>
          </cell>
          <cell r="P166">
            <v>-1</v>
          </cell>
          <cell r="Q166">
            <v>150</v>
          </cell>
        </row>
        <row r="167">
          <cell r="A167" t="str">
            <v>A1160</v>
          </cell>
          <cell r="B167" t="str">
            <v>Lê Văn Tiến</v>
          </cell>
          <cell r="C167" t="str">
            <v>Ban Giám Đốc</v>
          </cell>
          <cell r="D167" t="str">
            <v>Phó Giám Đốc Tài Chính</v>
          </cell>
          <cell r="E167">
            <v>43367</v>
          </cell>
          <cell r="G167" t="str">
            <v>A</v>
          </cell>
          <cell r="H167" t="str">
            <v>2.I</v>
          </cell>
          <cell r="I167">
            <v>15050</v>
          </cell>
          <cell r="J167">
            <v>34950</v>
          </cell>
          <cell r="K167">
            <v>50000</v>
          </cell>
          <cell r="L167">
            <v>20111</v>
          </cell>
          <cell r="M167">
            <v>33389</v>
          </cell>
          <cell r="N167">
            <v>53500</v>
          </cell>
          <cell r="O167">
            <v>3</v>
          </cell>
          <cell r="P167">
            <v>-1</v>
          </cell>
        </row>
        <row r="168">
          <cell r="A168" t="str">
            <v>A1161</v>
          </cell>
          <cell r="B168" t="str">
            <v>Nguyễn Duy Dũng</v>
          </cell>
          <cell r="C168" t="str">
            <v>Thiết kế khuôn</v>
          </cell>
          <cell r="D168" t="str">
            <v>Phó phòng Thiết Kế Khuôn</v>
          </cell>
          <cell r="E168">
            <v>43388</v>
          </cell>
          <cell r="G168" t="str">
            <v>b</v>
          </cell>
          <cell r="H168" t="str">
            <v>4.I</v>
          </cell>
          <cell r="I168">
            <v>5268.64</v>
          </cell>
          <cell r="J168">
            <v>17731.36</v>
          </cell>
          <cell r="K168">
            <v>23000</v>
          </cell>
          <cell r="L168">
            <v>6790.6954500000002</v>
          </cell>
          <cell r="M168">
            <v>17819.304550000001</v>
          </cell>
          <cell r="N168">
            <v>24610</v>
          </cell>
          <cell r="O168">
            <v>2</v>
          </cell>
          <cell r="P168">
            <v>-1</v>
          </cell>
        </row>
        <row r="169">
          <cell r="A169" t="str">
            <v>A1162</v>
          </cell>
          <cell r="B169" t="str">
            <v>Lê Đình Bơ</v>
          </cell>
          <cell r="C169" t="str">
            <v>Ép nhựa</v>
          </cell>
          <cell r="D169" t="str">
            <v>Trưởng Bộ Phận Ép Nhựa</v>
          </cell>
          <cell r="E169">
            <v>43388</v>
          </cell>
          <cell r="G169" t="str">
            <v>A</v>
          </cell>
          <cell r="H169" t="str">
            <v>4.I</v>
          </cell>
          <cell r="I169">
            <v>5268.64</v>
          </cell>
          <cell r="J169">
            <v>12364.960000000001</v>
          </cell>
          <cell r="K169">
            <v>17633.600000000002</v>
          </cell>
          <cell r="L169">
            <v>6790.6954500000002</v>
          </cell>
          <cell r="M169">
            <v>16209.256550000002</v>
          </cell>
          <cell r="N169">
            <v>22999.952000000001</v>
          </cell>
          <cell r="O169">
            <v>1</v>
          </cell>
          <cell r="P169">
            <v>-1</v>
          </cell>
          <cell r="Q169">
            <v>150</v>
          </cell>
        </row>
        <row r="170">
          <cell r="A170" t="str">
            <v>A1168</v>
          </cell>
          <cell r="B170" t="str">
            <v>Đinh Thị Thúy Hằng</v>
          </cell>
          <cell r="C170" t="str">
            <v>Kế Hoạch, kho</v>
          </cell>
          <cell r="D170" t="str">
            <v>Thủ Kho (Nguyên Vật Liệu)</v>
          </cell>
          <cell r="E170">
            <v>43409</v>
          </cell>
          <cell r="G170" t="str">
            <v>A</v>
          </cell>
          <cell r="H170" t="str">
            <v>6.I</v>
          </cell>
          <cell r="I170">
            <v>5083</v>
          </cell>
          <cell r="J170">
            <v>3416.75</v>
          </cell>
          <cell r="K170">
            <v>8499.75</v>
          </cell>
          <cell r="L170">
            <v>5463.1500000000005</v>
          </cell>
          <cell r="M170">
            <v>4536.5824999999995</v>
          </cell>
          <cell r="N170">
            <v>9999.7325000000001</v>
          </cell>
          <cell r="P170">
            <v>-1</v>
          </cell>
          <cell r="Q170">
            <v>150</v>
          </cell>
        </row>
        <row r="171">
          <cell r="A171" t="str">
            <v>A1188</v>
          </cell>
          <cell r="B171" t="str">
            <v>Huỳnh Thanh Vũ</v>
          </cell>
          <cell r="C171" t="str">
            <v>Phòng Kỹ Thuật</v>
          </cell>
          <cell r="D171" t="str">
            <v>Công Nhân Xử Lý Nước</v>
          </cell>
          <cell r="E171">
            <v>43444</v>
          </cell>
          <cell r="G171" t="str">
            <v>A</v>
          </cell>
          <cell r="H171" t="str">
            <v>7.I</v>
          </cell>
          <cell r="I171">
            <v>4730</v>
          </cell>
          <cell r="J171">
            <v>0</v>
          </cell>
          <cell r="K171">
            <v>4730</v>
          </cell>
          <cell r="L171">
            <v>4966.5</v>
          </cell>
          <cell r="M171">
            <v>99.330000000000013</v>
          </cell>
          <cell r="N171">
            <v>5065.83</v>
          </cell>
          <cell r="P171">
            <v>-1</v>
          </cell>
          <cell r="Q171">
            <v>70</v>
          </cell>
        </row>
        <row r="172">
          <cell r="A172" t="str">
            <v>A1213</v>
          </cell>
          <cell r="B172" t="str">
            <v>Trần Văn Hầu</v>
          </cell>
          <cell r="C172" t="str">
            <v>SƠN IN</v>
          </cell>
          <cell r="D172" t="str">
            <v>Công Nhân Sơn In</v>
          </cell>
          <cell r="E172">
            <v>43514</v>
          </cell>
          <cell r="G172" t="str">
            <v>B</v>
          </cell>
          <cell r="H172" t="str">
            <v>8.I</v>
          </cell>
          <cell r="I172">
            <v>4730</v>
          </cell>
          <cell r="J172">
            <v>0</v>
          </cell>
          <cell r="K172">
            <v>4730</v>
          </cell>
          <cell r="L172">
            <v>4730</v>
          </cell>
          <cell r="M172">
            <v>236.5</v>
          </cell>
          <cell r="N172">
            <v>4966.5</v>
          </cell>
          <cell r="O172">
            <v>1</v>
          </cell>
          <cell r="P172">
            <v>-1</v>
          </cell>
          <cell r="Q172">
            <v>70</v>
          </cell>
        </row>
        <row r="173">
          <cell r="A173" t="str">
            <v>A1214</v>
          </cell>
          <cell r="B173" t="str">
            <v>Lê Thị Quế</v>
          </cell>
          <cell r="C173" t="str">
            <v>Tài chính kế toán</v>
          </cell>
          <cell r="D173" t="str">
            <v>Kế Toán Quản Tri</v>
          </cell>
          <cell r="E173">
            <v>43514</v>
          </cell>
          <cell r="G173" t="str">
            <v>A</v>
          </cell>
          <cell r="H173" t="str">
            <v>4.I</v>
          </cell>
          <cell r="I173">
            <v>5268.64</v>
          </cell>
          <cell r="J173">
            <v>10181.36</v>
          </cell>
          <cell r="K173">
            <v>15450</v>
          </cell>
          <cell r="L173">
            <v>6790.6954500000002</v>
          </cell>
          <cell r="M173">
            <v>13208.804550000001</v>
          </cell>
          <cell r="N173">
            <v>19999.5</v>
          </cell>
          <cell r="O173">
            <v>2</v>
          </cell>
          <cell r="P173">
            <v>-1</v>
          </cell>
          <cell r="Q173">
            <v>150</v>
          </cell>
        </row>
        <row r="174">
          <cell r="A174" t="str">
            <v>A1215</v>
          </cell>
          <cell r="B174" t="str">
            <v>Lê Văn Vũ</v>
          </cell>
          <cell r="C174" t="str">
            <v>Ép nhựa</v>
          </cell>
          <cell r="D174" t="str">
            <v>Công Nhân Ép Nhựa</v>
          </cell>
          <cell r="E174">
            <v>43515</v>
          </cell>
          <cell r="G174" t="str">
            <v>B</v>
          </cell>
          <cell r="H174" t="str">
            <v>8.I</v>
          </cell>
          <cell r="I174">
            <v>4730</v>
          </cell>
          <cell r="J174">
            <v>0</v>
          </cell>
          <cell r="K174">
            <v>4730</v>
          </cell>
          <cell r="L174">
            <v>4730</v>
          </cell>
          <cell r="M174">
            <v>236.5</v>
          </cell>
          <cell r="N174">
            <v>4966.5</v>
          </cell>
          <cell r="P174">
            <v>-1</v>
          </cell>
          <cell r="Q174">
            <v>70</v>
          </cell>
        </row>
        <row r="175">
          <cell r="A175" t="str">
            <v>A1216</v>
          </cell>
          <cell r="B175" t="str">
            <v>Lê Văn Thiện</v>
          </cell>
          <cell r="C175" t="str">
            <v>Ép nhựa</v>
          </cell>
          <cell r="D175" t="str">
            <v>Công Nhân Ép Nhựa</v>
          </cell>
          <cell r="E175">
            <v>43515</v>
          </cell>
          <cell r="G175" t="str">
            <v>B</v>
          </cell>
          <cell r="H175" t="str">
            <v>8.I</v>
          </cell>
          <cell r="I175">
            <v>4730</v>
          </cell>
          <cell r="J175">
            <v>0</v>
          </cell>
          <cell r="K175">
            <v>4730</v>
          </cell>
          <cell r="L175">
            <v>4730</v>
          </cell>
          <cell r="M175">
            <v>236.5</v>
          </cell>
          <cell r="N175">
            <v>4966.5</v>
          </cell>
          <cell r="P175">
            <v>-1</v>
          </cell>
          <cell r="Q175">
            <v>70</v>
          </cell>
        </row>
        <row r="176">
          <cell r="A176" t="str">
            <v>A1218</v>
          </cell>
          <cell r="B176" t="str">
            <v>Nguyễn Văn Chất</v>
          </cell>
          <cell r="C176" t="str">
            <v>Ép nhựa</v>
          </cell>
          <cell r="D176" t="str">
            <v>Công Nhân Ép Nhựa</v>
          </cell>
          <cell r="E176">
            <v>43515</v>
          </cell>
          <cell r="G176" t="str">
            <v>A</v>
          </cell>
          <cell r="H176" t="str">
            <v>8.I</v>
          </cell>
          <cell r="I176">
            <v>4730</v>
          </cell>
          <cell r="J176">
            <v>59.333847529622233</v>
          </cell>
          <cell r="K176">
            <v>4789.3338475296223</v>
          </cell>
          <cell r="L176">
            <v>4730</v>
          </cell>
          <cell r="M176">
            <v>394.58721685669582</v>
          </cell>
          <cell r="N176">
            <v>5124.5872168566957</v>
          </cell>
          <cell r="P176">
            <v>-1</v>
          </cell>
          <cell r="Q176">
            <v>70</v>
          </cell>
        </row>
        <row r="177">
          <cell r="A177" t="str">
            <v>A1220</v>
          </cell>
          <cell r="B177" t="str">
            <v>Nguyễn Văn Phụng</v>
          </cell>
          <cell r="C177" t="str">
            <v>Ép nhựa</v>
          </cell>
          <cell r="D177" t="str">
            <v>Công Nhân Ép Nhựa</v>
          </cell>
          <cell r="E177">
            <v>43515</v>
          </cell>
          <cell r="G177" t="str">
            <v>A</v>
          </cell>
          <cell r="H177" t="str">
            <v>8.I</v>
          </cell>
          <cell r="I177">
            <v>4730</v>
          </cell>
          <cell r="J177">
            <v>59.333847529622233</v>
          </cell>
          <cell r="K177">
            <v>4789.3338475296223</v>
          </cell>
          <cell r="L177">
            <v>4730</v>
          </cell>
          <cell r="M177">
            <v>394.58721685669582</v>
          </cell>
          <cell r="N177">
            <v>5124.5872168566957</v>
          </cell>
          <cell r="P177">
            <v>-1</v>
          </cell>
          <cell r="Q177">
            <v>70</v>
          </cell>
        </row>
        <row r="178">
          <cell r="A178" t="str">
            <v>A1222</v>
          </cell>
          <cell r="B178" t="str">
            <v>Dương Ngọc Trạng</v>
          </cell>
          <cell r="C178" t="str">
            <v>CII.1</v>
          </cell>
          <cell r="D178" t="str">
            <v>Công Nhân Hairline</v>
          </cell>
          <cell r="E178">
            <v>43515</v>
          </cell>
          <cell r="G178" t="str">
            <v>B</v>
          </cell>
          <cell r="H178" t="str">
            <v>8.I</v>
          </cell>
          <cell r="I178">
            <v>4730</v>
          </cell>
          <cell r="J178">
            <v>0</v>
          </cell>
          <cell r="K178">
            <v>4730</v>
          </cell>
          <cell r="L178">
            <v>4730</v>
          </cell>
          <cell r="M178">
            <v>236.5</v>
          </cell>
          <cell r="N178">
            <v>4966.5</v>
          </cell>
          <cell r="P178">
            <v>-1</v>
          </cell>
          <cell r="Q178">
            <v>70</v>
          </cell>
        </row>
        <row r="179">
          <cell r="A179" t="str">
            <v>A1224</v>
          </cell>
          <cell r="B179" t="str">
            <v>Đoàn Thị Thúy</v>
          </cell>
          <cell r="C179" t="str">
            <v>CI.1</v>
          </cell>
          <cell r="D179" t="str">
            <v>Công Nhân Masking</v>
          </cell>
          <cell r="E179">
            <v>43517</v>
          </cell>
          <cell r="G179" t="str">
            <v>B</v>
          </cell>
          <cell r="H179" t="str">
            <v>8.I</v>
          </cell>
          <cell r="I179">
            <v>4730</v>
          </cell>
          <cell r="J179">
            <v>0</v>
          </cell>
          <cell r="K179">
            <v>4730</v>
          </cell>
          <cell r="L179">
            <v>4730</v>
          </cell>
          <cell r="M179">
            <v>236.5</v>
          </cell>
          <cell r="N179">
            <v>4966.5</v>
          </cell>
          <cell r="P179">
            <v>-1</v>
          </cell>
          <cell r="Q179">
            <v>70</v>
          </cell>
        </row>
        <row r="180">
          <cell r="A180" t="str">
            <v>A1228</v>
          </cell>
          <cell r="B180" t="str">
            <v>Trần Văn Thấm</v>
          </cell>
          <cell r="C180" t="str">
            <v>CII.3</v>
          </cell>
          <cell r="D180" t="str">
            <v>Công Nhân Vận Hành Line A Ii-3</v>
          </cell>
          <cell r="E180">
            <v>43521</v>
          </cell>
          <cell r="G180" t="str">
            <v>B</v>
          </cell>
          <cell r="H180" t="str">
            <v>8.I</v>
          </cell>
          <cell r="I180">
            <v>4730</v>
          </cell>
          <cell r="J180">
            <v>0</v>
          </cell>
          <cell r="K180">
            <v>4730</v>
          </cell>
          <cell r="L180">
            <v>4730</v>
          </cell>
          <cell r="M180">
            <v>236.5</v>
          </cell>
          <cell r="N180">
            <v>4966.5</v>
          </cell>
          <cell r="P180">
            <v>-1</v>
          </cell>
          <cell r="Q180">
            <v>70</v>
          </cell>
        </row>
        <row r="181">
          <cell r="A181" t="str">
            <v>A1237</v>
          </cell>
          <cell r="B181" t="str">
            <v>Nguyễn Hồng Phát</v>
          </cell>
          <cell r="C181" t="str">
            <v>Khuôn</v>
          </cell>
          <cell r="D181" t="str">
            <v>Nhân Viên lập trình khuôn</v>
          </cell>
          <cell r="E181">
            <v>43525</v>
          </cell>
          <cell r="G181" t="str">
            <v>B</v>
          </cell>
          <cell r="H181" t="str">
            <v>5.I</v>
          </cell>
          <cell r="I181">
            <v>5268.64</v>
          </cell>
          <cell r="J181">
            <v>2756.3599999999997</v>
          </cell>
          <cell r="K181">
            <v>8025</v>
          </cell>
          <cell r="L181">
            <v>6009.4650000000011</v>
          </cell>
          <cell r="M181">
            <v>3490.7849999999999</v>
          </cell>
          <cell r="N181">
            <v>9500.25</v>
          </cell>
          <cell r="Q181">
            <v>150</v>
          </cell>
        </row>
        <row r="182">
          <cell r="A182" t="str">
            <v>A1242</v>
          </cell>
          <cell r="B182" t="str">
            <v>Nguyễn Thanh Tuấn</v>
          </cell>
          <cell r="C182" t="str">
            <v>CII.1</v>
          </cell>
          <cell r="D182" t="str">
            <v>Trưởng Ca Xi Mạ</v>
          </cell>
          <cell r="E182">
            <v>43536</v>
          </cell>
          <cell r="G182" t="str">
            <v>A</v>
          </cell>
          <cell r="H182" t="str">
            <v>5.I</v>
          </cell>
          <cell r="I182">
            <v>5268.64</v>
          </cell>
          <cell r="J182">
            <v>4731.58</v>
          </cell>
          <cell r="K182">
            <v>10000.220000000001</v>
          </cell>
          <cell r="L182">
            <v>6009.4650000000011</v>
          </cell>
          <cell r="M182">
            <v>4990.7703999999994</v>
          </cell>
          <cell r="N182">
            <v>11000.235400000001</v>
          </cell>
          <cell r="P182">
            <v>-1</v>
          </cell>
          <cell r="Q182">
            <v>150</v>
          </cell>
        </row>
        <row r="183">
          <cell r="A183" t="str">
            <v>A1244</v>
          </cell>
          <cell r="B183" t="str">
            <v>Nguyễn Thị Tú Quyên</v>
          </cell>
          <cell r="C183" t="str">
            <v>QA/QC</v>
          </cell>
          <cell r="D183" t="str">
            <v>Công Nhân Qc Xưởng 2</v>
          </cell>
          <cell r="E183">
            <v>43538</v>
          </cell>
          <cell r="G183" t="str">
            <v>A</v>
          </cell>
          <cell r="H183" t="str">
            <v>8.I</v>
          </cell>
          <cell r="I183">
            <v>4730</v>
          </cell>
          <cell r="J183">
            <v>0</v>
          </cell>
          <cell r="K183">
            <v>4730</v>
          </cell>
          <cell r="L183">
            <v>4730</v>
          </cell>
          <cell r="M183">
            <v>331.1</v>
          </cell>
          <cell r="N183">
            <v>5061.1000000000004</v>
          </cell>
          <cell r="P183">
            <v>-1</v>
          </cell>
          <cell r="Q183">
            <v>70</v>
          </cell>
        </row>
        <row r="184">
          <cell r="A184" t="str">
            <v>A1245</v>
          </cell>
          <cell r="B184" t="str">
            <v>Lê Tấn Thanh</v>
          </cell>
          <cell r="C184" t="str">
            <v>Phòng Kỹ Thuật</v>
          </cell>
          <cell r="D184" t="str">
            <v>Công Nhân Xử Lý Nước</v>
          </cell>
          <cell r="E184">
            <v>43538</v>
          </cell>
          <cell r="G184" t="str">
            <v>A</v>
          </cell>
          <cell r="H184" t="str">
            <v>7.I</v>
          </cell>
          <cell r="I184">
            <v>4730</v>
          </cell>
          <cell r="J184">
            <v>0</v>
          </cell>
          <cell r="K184">
            <v>4730</v>
          </cell>
          <cell r="L184">
            <v>4966.5</v>
          </cell>
          <cell r="M184">
            <v>99.330000000000013</v>
          </cell>
          <cell r="N184">
            <v>5065.83</v>
          </cell>
          <cell r="P184">
            <v>-1</v>
          </cell>
          <cell r="Q184">
            <v>70</v>
          </cell>
        </row>
        <row r="185">
          <cell r="A185" t="str">
            <v>A1246</v>
          </cell>
          <cell r="B185" t="str">
            <v>Lê Minh Tiến</v>
          </cell>
          <cell r="C185" t="str">
            <v>Phòng Kỹ Thuật</v>
          </cell>
          <cell r="D185" t="str">
            <v>Công Nhân Xử Lý Nước</v>
          </cell>
          <cell r="E185">
            <v>43538</v>
          </cell>
          <cell r="G185" t="str">
            <v>A</v>
          </cell>
          <cell r="H185" t="str">
            <v>7.I</v>
          </cell>
          <cell r="I185">
            <v>4730</v>
          </cell>
          <cell r="J185">
            <v>0</v>
          </cell>
          <cell r="K185">
            <v>4730</v>
          </cell>
          <cell r="L185">
            <v>4966.5</v>
          </cell>
          <cell r="M185">
            <v>99.330000000000013</v>
          </cell>
          <cell r="N185">
            <v>5065.83</v>
          </cell>
          <cell r="P185">
            <v>-1</v>
          </cell>
          <cell r="Q185">
            <v>70</v>
          </cell>
        </row>
        <row r="186">
          <cell r="A186" t="str">
            <v>A1252</v>
          </cell>
          <cell r="B186" t="str">
            <v>Nguyễn Văn Long</v>
          </cell>
          <cell r="C186" t="str">
            <v>GÁ</v>
          </cell>
          <cell r="D186" t="str">
            <v>Công nhân Gá</v>
          </cell>
          <cell r="E186">
            <v>43544</v>
          </cell>
          <cell r="G186" t="str">
            <v>B</v>
          </cell>
          <cell r="H186" t="str">
            <v>7.I</v>
          </cell>
          <cell r="I186">
            <v>4730</v>
          </cell>
          <cell r="J186">
            <v>0</v>
          </cell>
          <cell r="K186">
            <v>4730</v>
          </cell>
          <cell r="L186">
            <v>4967</v>
          </cell>
          <cell r="M186">
            <v>99</v>
          </cell>
          <cell r="N186">
            <v>5066</v>
          </cell>
          <cell r="O186">
            <v>1</v>
          </cell>
          <cell r="P186">
            <v>-1</v>
          </cell>
          <cell r="Q186">
            <v>70</v>
          </cell>
        </row>
        <row r="187">
          <cell r="A187" t="str">
            <v>A1257</v>
          </cell>
          <cell r="B187" t="str">
            <v>Dương Thanh Hân</v>
          </cell>
          <cell r="C187" t="str">
            <v>Kinh doanh</v>
          </cell>
          <cell r="D187" t="str">
            <v>Phó Phòng Kinh Doanh</v>
          </cell>
          <cell r="E187">
            <v>43556</v>
          </cell>
          <cell r="G187" t="str">
            <v>A</v>
          </cell>
          <cell r="H187" t="str">
            <v>4.I</v>
          </cell>
          <cell r="I187">
            <v>5268.64</v>
          </cell>
          <cell r="J187">
            <v>22551.360000000001</v>
          </cell>
          <cell r="K187">
            <v>27820</v>
          </cell>
          <cell r="L187">
            <v>6790.6954500000002</v>
          </cell>
          <cell r="M187">
            <v>31009.704550000002</v>
          </cell>
          <cell r="N187">
            <v>37800.400000000001</v>
          </cell>
          <cell r="O187">
            <v>3</v>
          </cell>
          <cell r="P187">
            <v>-1</v>
          </cell>
        </row>
        <row r="188">
          <cell r="A188" t="str">
            <v>A1258</v>
          </cell>
          <cell r="B188" t="str">
            <v>Tô Thành Quyễn</v>
          </cell>
          <cell r="C188" t="str">
            <v>Ép nhựa</v>
          </cell>
          <cell r="D188" t="str">
            <v>Công Nhân Ép Nhựa</v>
          </cell>
          <cell r="E188">
            <v>43556</v>
          </cell>
          <cell r="G188" t="str">
            <v>B</v>
          </cell>
          <cell r="H188" t="str">
            <v>8.I</v>
          </cell>
          <cell r="I188">
            <v>4730</v>
          </cell>
          <cell r="J188">
            <v>0</v>
          </cell>
          <cell r="K188">
            <v>4730</v>
          </cell>
          <cell r="L188">
            <v>4730</v>
          </cell>
          <cell r="M188">
            <v>236.5</v>
          </cell>
          <cell r="N188">
            <v>4966.5</v>
          </cell>
          <cell r="P188">
            <v>-1</v>
          </cell>
          <cell r="Q188">
            <v>70</v>
          </cell>
        </row>
        <row r="189">
          <cell r="A189" t="str">
            <v>A1256</v>
          </cell>
          <cell r="B189" t="str">
            <v>Trần Quang Minh</v>
          </cell>
          <cell r="C189" t="str">
            <v>Ban Giám Đốc</v>
          </cell>
          <cell r="D189" t="str">
            <v>Phó Giám Đốc Sản Xuất</v>
          </cell>
          <cell r="E189">
            <v>43557</v>
          </cell>
          <cell r="G189" t="str">
            <v>A</v>
          </cell>
          <cell r="H189" t="str">
            <v>2.I</v>
          </cell>
          <cell r="I189">
            <v>15050</v>
          </cell>
          <cell r="J189">
            <v>34950</v>
          </cell>
          <cell r="K189">
            <v>50000</v>
          </cell>
          <cell r="L189">
            <v>20111</v>
          </cell>
          <cell r="M189">
            <v>34889</v>
          </cell>
          <cell r="N189">
            <v>55000</v>
          </cell>
          <cell r="O189">
            <v>1</v>
          </cell>
          <cell r="P189">
            <v>-1</v>
          </cell>
        </row>
        <row r="190">
          <cell r="A190" t="str">
            <v>A1275</v>
          </cell>
          <cell r="B190" t="str">
            <v>Nguyễn Minh Sử</v>
          </cell>
          <cell r="C190" t="str">
            <v>GÁ</v>
          </cell>
          <cell r="D190" t="str">
            <v>Công Nhân Gá – Bẻ Râu</v>
          </cell>
          <cell r="E190">
            <v>43573</v>
          </cell>
          <cell r="G190" t="str">
            <v>A</v>
          </cell>
          <cell r="H190" t="str">
            <v>7.I</v>
          </cell>
          <cell r="I190">
            <v>4730</v>
          </cell>
          <cell r="J190">
            <v>59.333847529622233</v>
          </cell>
          <cell r="K190">
            <v>4789.3338475296223</v>
          </cell>
          <cell r="L190">
            <v>4967</v>
          </cell>
          <cell r="M190">
            <v>312</v>
          </cell>
          <cell r="N190">
            <v>5279</v>
          </cell>
          <cell r="P190">
            <v>-1</v>
          </cell>
          <cell r="Q190">
            <v>70</v>
          </cell>
        </row>
        <row r="191">
          <cell r="A191" t="str">
            <v>A1278</v>
          </cell>
          <cell r="B191" t="str">
            <v>Nguyễn Võ Sơn Trà</v>
          </cell>
          <cell r="C191" t="str">
            <v>Phòng Kỹ Thuật</v>
          </cell>
          <cell r="D191" t="str">
            <v>Nhân Viên Ehs</v>
          </cell>
          <cell r="E191">
            <v>43591</v>
          </cell>
          <cell r="G191" t="str">
            <v>A</v>
          </cell>
          <cell r="H191" t="str">
            <v>4.I</v>
          </cell>
          <cell r="I191">
            <v>5268.64</v>
          </cell>
          <cell r="J191">
            <v>7331.36</v>
          </cell>
          <cell r="K191">
            <v>12600</v>
          </cell>
          <cell r="L191">
            <v>6790.6954500000002</v>
          </cell>
          <cell r="M191">
            <v>8209.3045500000007</v>
          </cell>
          <cell r="N191">
            <v>15000</v>
          </cell>
          <cell r="P191">
            <v>-1</v>
          </cell>
          <cell r="Q191">
            <v>150</v>
          </cell>
        </row>
        <row r="192">
          <cell r="A192" t="str">
            <v>A1283</v>
          </cell>
          <cell r="B192" t="str">
            <v>Nguyễn Minh Trí</v>
          </cell>
          <cell r="C192" t="str">
            <v>CII.1</v>
          </cell>
          <cell r="D192" t="str">
            <v>Công Nhân Masking</v>
          </cell>
          <cell r="E192">
            <v>43593</v>
          </cell>
          <cell r="G192" t="str">
            <v>B</v>
          </cell>
          <cell r="H192" t="str">
            <v>8.I</v>
          </cell>
          <cell r="I192">
            <v>4730</v>
          </cell>
          <cell r="J192">
            <v>0</v>
          </cell>
          <cell r="K192">
            <v>4730</v>
          </cell>
          <cell r="L192">
            <v>4730</v>
          </cell>
          <cell r="M192">
            <v>236.5</v>
          </cell>
          <cell r="N192">
            <v>4966.5</v>
          </cell>
          <cell r="P192">
            <v>-1</v>
          </cell>
          <cell r="Q192">
            <v>70</v>
          </cell>
        </row>
        <row r="193">
          <cell r="A193" t="str">
            <v>A1280</v>
          </cell>
          <cell r="B193" t="str">
            <v>Nguyễn Ngọc Giào</v>
          </cell>
          <cell r="C193" t="str">
            <v>Bảo trì</v>
          </cell>
          <cell r="D193" t="str">
            <v>Nhân Viên Bảo Trì X1</v>
          </cell>
          <cell r="E193">
            <v>43598</v>
          </cell>
          <cell r="G193" t="str">
            <v>B</v>
          </cell>
          <cell r="H193" t="str">
            <v>5.I</v>
          </cell>
          <cell r="I193">
            <v>5268.64</v>
          </cell>
          <cell r="J193">
            <v>3131.3599999999997</v>
          </cell>
          <cell r="K193">
            <v>8400</v>
          </cell>
          <cell r="L193">
            <v>6009.4650000000011</v>
          </cell>
          <cell r="M193">
            <v>2810.5349999999989</v>
          </cell>
          <cell r="N193">
            <v>8820</v>
          </cell>
          <cell r="O193">
            <v>2</v>
          </cell>
          <cell r="P193">
            <v>-1</v>
          </cell>
          <cell r="Q193">
            <v>150</v>
          </cell>
        </row>
        <row r="194">
          <cell r="A194" t="str">
            <v>A1290</v>
          </cell>
          <cell r="B194" t="str">
            <v>Huỳnh Thị Ngọc Hằng</v>
          </cell>
          <cell r="C194" t="str">
            <v>CII.1</v>
          </cell>
          <cell r="D194" t="str">
            <v>Công Nhân Lau Niken Hóa</v>
          </cell>
          <cell r="E194">
            <v>43607</v>
          </cell>
          <cell r="G194" t="str">
            <v>B</v>
          </cell>
          <cell r="H194" t="str">
            <v>8.I</v>
          </cell>
          <cell r="I194">
            <v>4730</v>
          </cell>
          <cell r="J194">
            <v>0</v>
          </cell>
          <cell r="K194">
            <v>4730</v>
          </cell>
          <cell r="L194">
            <v>4730</v>
          </cell>
          <cell r="M194">
            <v>141.9</v>
          </cell>
          <cell r="N194">
            <v>4871.8999999999996</v>
          </cell>
          <cell r="P194">
            <v>-1</v>
          </cell>
          <cell r="Q194">
            <v>70</v>
          </cell>
        </row>
        <row r="195">
          <cell r="A195" t="str">
            <v>A1296</v>
          </cell>
          <cell r="B195" t="str">
            <v>Trần Kim Phượng</v>
          </cell>
          <cell r="C195" t="str">
            <v>CI.1</v>
          </cell>
          <cell r="D195" t="str">
            <v>Công Nhân Masking</v>
          </cell>
          <cell r="E195">
            <v>43619</v>
          </cell>
          <cell r="G195" t="str">
            <v>B</v>
          </cell>
          <cell r="H195" t="str">
            <v>8.I</v>
          </cell>
          <cell r="I195">
            <v>4730</v>
          </cell>
          <cell r="J195">
            <v>0</v>
          </cell>
          <cell r="K195">
            <v>4730</v>
          </cell>
          <cell r="L195">
            <v>4730</v>
          </cell>
          <cell r="M195">
            <v>141.9</v>
          </cell>
          <cell r="N195">
            <v>4871.8999999999996</v>
          </cell>
          <cell r="P195">
            <v>-1</v>
          </cell>
          <cell r="Q195">
            <v>70</v>
          </cell>
        </row>
        <row r="196">
          <cell r="A196" t="str">
            <v>A1297</v>
          </cell>
          <cell r="B196" t="str">
            <v>Nguyễn Xuân Đạt</v>
          </cell>
          <cell r="C196" t="str">
            <v>CII.1</v>
          </cell>
          <cell r="D196" t="str">
            <v>Kỹ Thuật Xi Mạ</v>
          </cell>
          <cell r="E196">
            <v>43619</v>
          </cell>
          <cell r="G196" t="str">
            <v>A</v>
          </cell>
          <cell r="H196" t="str">
            <v>5.I</v>
          </cell>
          <cell r="I196">
            <v>5268.64</v>
          </cell>
          <cell r="J196">
            <v>3731.3599999999997</v>
          </cell>
          <cell r="K196">
            <v>9000</v>
          </cell>
          <cell r="L196">
            <v>6009.4650000000011</v>
          </cell>
          <cell r="M196">
            <v>4990.5349999999989</v>
          </cell>
          <cell r="N196">
            <v>11000</v>
          </cell>
          <cell r="P196">
            <v>-1</v>
          </cell>
          <cell r="Q196">
            <v>150</v>
          </cell>
        </row>
        <row r="197">
          <cell r="A197" t="str">
            <v>A1299</v>
          </cell>
          <cell r="B197" t="str">
            <v>Huỳnh Văn Tuấn</v>
          </cell>
          <cell r="C197" t="str">
            <v>CI.1</v>
          </cell>
          <cell r="D197" t="str">
            <v>Công Nhân Gỡ Hàng</v>
          </cell>
          <cell r="E197">
            <v>43621</v>
          </cell>
          <cell r="G197" t="str">
            <v>B</v>
          </cell>
          <cell r="H197" t="str">
            <v>8.I</v>
          </cell>
          <cell r="I197">
            <v>4730</v>
          </cell>
          <cell r="J197">
            <v>0</v>
          </cell>
          <cell r="K197">
            <v>4730</v>
          </cell>
          <cell r="L197">
            <v>4730</v>
          </cell>
          <cell r="M197">
            <v>236.5</v>
          </cell>
          <cell r="N197">
            <v>4966.5</v>
          </cell>
          <cell r="P197">
            <v>-1</v>
          </cell>
          <cell r="Q197">
            <v>70</v>
          </cell>
        </row>
        <row r="198">
          <cell r="A198" t="str">
            <v>A1300</v>
          </cell>
          <cell r="B198" t="str">
            <v>Nguyễn Lê Tường Vi</v>
          </cell>
          <cell r="C198" t="str">
            <v>QA/QC</v>
          </cell>
          <cell r="D198" t="str">
            <v>Nhân Viên Lab (2)</v>
          </cell>
          <cell r="E198">
            <v>43626</v>
          </cell>
          <cell r="G198" t="str">
            <v>A</v>
          </cell>
          <cell r="H198" t="str">
            <v>4.I</v>
          </cell>
          <cell r="I198">
            <v>5268.64</v>
          </cell>
          <cell r="J198">
            <v>3731.3599999999997</v>
          </cell>
          <cell r="K198">
            <v>9000</v>
          </cell>
          <cell r="L198">
            <v>6791</v>
          </cell>
          <cell r="M198">
            <v>3109</v>
          </cell>
          <cell r="N198">
            <v>9900</v>
          </cell>
          <cell r="P198">
            <v>-1</v>
          </cell>
          <cell r="Q198">
            <v>150</v>
          </cell>
        </row>
        <row r="199">
          <cell r="A199" t="str">
            <v>A1301</v>
          </cell>
          <cell r="B199" t="str">
            <v>Lê Trung Hiếu</v>
          </cell>
          <cell r="C199" t="str">
            <v>Ép nhựa</v>
          </cell>
          <cell r="D199" t="str">
            <v>Nhân Viên Kỹ Thuật Ép Nhựa</v>
          </cell>
          <cell r="E199">
            <v>43626</v>
          </cell>
          <cell r="G199" t="str">
            <v>A</v>
          </cell>
          <cell r="H199" t="str">
            <v>5.I</v>
          </cell>
          <cell r="I199">
            <v>5268.64</v>
          </cell>
          <cell r="J199">
            <v>4231.3599999999997</v>
          </cell>
          <cell r="K199">
            <v>9500</v>
          </cell>
          <cell r="L199">
            <v>6009.4650000000011</v>
          </cell>
          <cell r="M199">
            <v>5990.5349999999989</v>
          </cell>
          <cell r="N199">
            <v>12000</v>
          </cell>
          <cell r="P199">
            <v>-1</v>
          </cell>
          <cell r="Q199">
            <v>150</v>
          </cell>
        </row>
        <row r="200">
          <cell r="A200" t="str">
            <v>A1314</v>
          </cell>
          <cell r="B200" t="str">
            <v>Nguyễn Văn Thiện</v>
          </cell>
          <cell r="C200" t="str">
            <v>CI.1</v>
          </cell>
          <cell r="D200" t="str">
            <v>Kỹ Thuật Xi Mạ</v>
          </cell>
          <cell r="E200">
            <v>43635</v>
          </cell>
          <cell r="G200" t="str">
            <v>B</v>
          </cell>
          <cell r="H200" t="str">
            <v>5.I</v>
          </cell>
          <cell r="I200">
            <v>5268.64</v>
          </cell>
          <cell r="J200">
            <v>4731.3599999999997</v>
          </cell>
          <cell r="K200">
            <v>10000</v>
          </cell>
          <cell r="L200">
            <v>6009.4650000000011</v>
          </cell>
          <cell r="M200">
            <v>5990.5349999999989</v>
          </cell>
          <cell r="N200">
            <v>12000</v>
          </cell>
          <cell r="P200">
            <v>-1</v>
          </cell>
          <cell r="Q200">
            <v>150</v>
          </cell>
        </row>
        <row r="201">
          <cell r="A201" t="str">
            <v>A1316</v>
          </cell>
          <cell r="B201" t="str">
            <v>Đặng Sĩ Liêm</v>
          </cell>
          <cell r="C201" t="str">
            <v>QA/QC</v>
          </cell>
          <cell r="D201" t="str">
            <v>Tổ trưởng phòng Lab</v>
          </cell>
          <cell r="E201">
            <v>43636</v>
          </cell>
          <cell r="G201" t="str">
            <v>B</v>
          </cell>
          <cell r="H201" t="str">
            <v>4.I</v>
          </cell>
          <cell r="I201">
            <v>5268.64</v>
          </cell>
          <cell r="J201">
            <v>4231.3599999999997</v>
          </cell>
          <cell r="K201">
            <v>9500</v>
          </cell>
          <cell r="L201">
            <v>6791</v>
          </cell>
          <cell r="M201">
            <v>4709</v>
          </cell>
          <cell r="N201">
            <v>11500</v>
          </cell>
          <cell r="Q201">
            <v>150</v>
          </cell>
        </row>
        <row r="202">
          <cell r="A202" t="str">
            <v>A1324</v>
          </cell>
          <cell r="B202" t="str">
            <v>Võ Thị Ngọc Tuyết</v>
          </cell>
          <cell r="C202" t="str">
            <v>Ép nhựa</v>
          </cell>
          <cell r="D202" t="str">
            <v>Công Nhân Xử Lý Phôi Nhựa</v>
          </cell>
          <cell r="E202">
            <v>43636</v>
          </cell>
          <cell r="G202" t="str">
            <v>B</v>
          </cell>
          <cell r="H202" t="str">
            <v>8.I</v>
          </cell>
          <cell r="I202">
            <v>4730</v>
          </cell>
          <cell r="J202">
            <v>0</v>
          </cell>
          <cell r="K202">
            <v>4730</v>
          </cell>
          <cell r="L202">
            <v>4730</v>
          </cell>
          <cell r="M202">
            <v>236.5</v>
          </cell>
          <cell r="N202">
            <v>4966.5</v>
          </cell>
          <cell r="P202">
            <v>-1</v>
          </cell>
          <cell r="Q202">
            <v>70</v>
          </cell>
        </row>
        <row r="203">
          <cell r="A203" t="str">
            <v>A1336</v>
          </cell>
          <cell r="B203" t="str">
            <v>Nguyễn Thị Cẩm Thu</v>
          </cell>
          <cell r="C203" t="str">
            <v>Ép nhựa</v>
          </cell>
          <cell r="D203" t="str">
            <v>Công Nhân Ép Nhựa</v>
          </cell>
          <cell r="E203">
            <v>43649</v>
          </cell>
          <cell r="G203" t="str">
            <v>B</v>
          </cell>
          <cell r="H203" t="str">
            <v>8.I</v>
          </cell>
          <cell r="I203">
            <v>4730</v>
          </cell>
          <cell r="J203">
            <v>0</v>
          </cell>
          <cell r="K203">
            <v>4730</v>
          </cell>
          <cell r="L203">
            <v>4730</v>
          </cell>
          <cell r="M203">
            <v>236.5</v>
          </cell>
          <cell r="N203">
            <v>4966.5</v>
          </cell>
          <cell r="P203">
            <v>-1</v>
          </cell>
          <cell r="Q203">
            <v>70</v>
          </cell>
        </row>
        <row r="204">
          <cell r="A204" t="str">
            <v>A1340</v>
          </cell>
          <cell r="B204" t="str">
            <v>Phạm Thị Ngọc Huyền</v>
          </cell>
          <cell r="C204" t="str">
            <v>QA/QC</v>
          </cell>
          <cell r="D204" t="str">
            <v>Công Nhân QC xi mạ X.1</v>
          </cell>
          <cell r="E204">
            <v>43662</v>
          </cell>
          <cell r="G204" t="str">
            <v>B</v>
          </cell>
          <cell r="H204" t="str">
            <v>8.I</v>
          </cell>
          <cell r="I204">
            <v>4730</v>
          </cell>
          <cell r="J204">
            <v>0</v>
          </cell>
          <cell r="K204">
            <v>4730</v>
          </cell>
          <cell r="L204">
            <v>4730</v>
          </cell>
          <cell r="M204">
            <v>236.5</v>
          </cell>
          <cell r="N204">
            <v>4966.5</v>
          </cell>
          <cell r="P204">
            <v>-1</v>
          </cell>
          <cell r="Q204">
            <v>70</v>
          </cell>
        </row>
        <row r="205">
          <cell r="A205" t="str">
            <v>A1345</v>
          </cell>
          <cell r="B205" t="str">
            <v>Nguyễn Thanh Nhàn</v>
          </cell>
          <cell r="C205" t="str">
            <v>HCNS</v>
          </cell>
          <cell r="D205" t="str">
            <v>BAOVE</v>
          </cell>
          <cell r="E205">
            <v>43669</v>
          </cell>
          <cell r="G205" t="str">
            <v>B</v>
          </cell>
          <cell r="H205" t="str">
            <v>10.I</v>
          </cell>
          <cell r="I205">
            <v>4730</v>
          </cell>
          <cell r="J205">
            <v>1450</v>
          </cell>
          <cell r="K205">
            <v>6180</v>
          </cell>
          <cell r="L205">
            <v>4730</v>
          </cell>
          <cell r="M205">
            <v>3270</v>
          </cell>
          <cell r="N205">
            <v>8000</v>
          </cell>
          <cell r="P205">
            <v>-1</v>
          </cell>
          <cell r="Q205">
            <v>70</v>
          </cell>
        </row>
        <row r="206">
          <cell r="A206" t="str">
            <v>A1353</v>
          </cell>
          <cell r="B206" t="str">
            <v>Hà Vi Huynh</v>
          </cell>
          <cell r="C206" t="str">
            <v>Phòng Kỹ Thuật</v>
          </cell>
          <cell r="D206" t="str">
            <v>Trưởng Phòng Kỹ Thuật</v>
          </cell>
          <cell r="E206">
            <v>43678</v>
          </cell>
          <cell r="G206" t="str">
            <v>A</v>
          </cell>
          <cell r="H206" t="str">
            <v>3.I</v>
          </cell>
          <cell r="I206">
            <v>6630</v>
          </cell>
          <cell r="J206">
            <v>25470</v>
          </cell>
          <cell r="K206">
            <v>32100</v>
          </cell>
          <cell r="L206">
            <v>15470</v>
          </cell>
          <cell r="M206">
            <v>19840</v>
          </cell>
          <cell r="N206">
            <v>35310</v>
          </cell>
          <cell r="O206">
            <v>2</v>
          </cell>
          <cell r="P206">
            <v>-1</v>
          </cell>
        </row>
        <row r="207">
          <cell r="A207" t="str">
            <v>A1356</v>
          </cell>
          <cell r="B207" t="str">
            <v>Trần Đỗ Quỳnh Thy</v>
          </cell>
          <cell r="C207" t="str">
            <v>Kinh doanh</v>
          </cell>
          <cell r="D207" t="str">
            <v>Nhân Viên Kinh Doanh</v>
          </cell>
          <cell r="E207">
            <v>43683</v>
          </cell>
          <cell r="G207" t="str">
            <v>B</v>
          </cell>
          <cell r="H207" t="str">
            <v>4.I</v>
          </cell>
          <cell r="I207">
            <v>5270</v>
          </cell>
          <cell r="J207">
            <v>5230.3599999999997</v>
          </cell>
          <cell r="K207">
            <v>10500.36</v>
          </cell>
          <cell r="L207">
            <v>6791</v>
          </cell>
          <cell r="M207">
            <v>6809</v>
          </cell>
          <cell r="N207">
            <v>13600</v>
          </cell>
          <cell r="P207">
            <v>-1</v>
          </cell>
          <cell r="Q207">
            <v>150</v>
          </cell>
        </row>
        <row r="208">
          <cell r="A208" t="str">
            <v>A1365</v>
          </cell>
          <cell r="B208" t="str">
            <v>Nguyễn Thanh Hiền</v>
          </cell>
          <cell r="C208" t="str">
            <v>Ép nhựa</v>
          </cell>
          <cell r="D208" t="str">
            <v>Công Nhân Ép Nhựa</v>
          </cell>
          <cell r="E208">
            <v>43693</v>
          </cell>
          <cell r="G208" t="str">
            <v>B</v>
          </cell>
          <cell r="H208" t="str">
            <v>8.I</v>
          </cell>
          <cell r="I208">
            <v>4730</v>
          </cell>
          <cell r="J208">
            <v>0</v>
          </cell>
          <cell r="K208">
            <v>4730</v>
          </cell>
          <cell r="L208">
            <v>4730</v>
          </cell>
          <cell r="M208">
            <v>236.5</v>
          </cell>
          <cell r="N208">
            <v>4966.5</v>
          </cell>
          <cell r="P208">
            <v>-1</v>
          </cell>
          <cell r="Q208">
            <v>70</v>
          </cell>
        </row>
        <row r="209">
          <cell r="A209" t="str">
            <v>A1370</v>
          </cell>
          <cell r="B209" t="str">
            <v>Nguyễn Thanh Phương</v>
          </cell>
          <cell r="C209" t="str">
            <v>Thiết kế khuôn</v>
          </cell>
          <cell r="D209" t="str">
            <v>Nhân Viên Thiết Kế Khuôn</v>
          </cell>
          <cell r="E209">
            <v>43703</v>
          </cell>
          <cell r="G209" t="str">
            <v>A</v>
          </cell>
          <cell r="H209" t="str">
            <v>4.I</v>
          </cell>
          <cell r="I209">
            <v>5268.64</v>
          </cell>
          <cell r="J209">
            <v>5731.36</v>
          </cell>
          <cell r="K209">
            <v>11000</v>
          </cell>
          <cell r="L209">
            <v>6790.6954500000002</v>
          </cell>
          <cell r="M209">
            <v>8209.3045500000007</v>
          </cell>
          <cell r="N209">
            <v>15000</v>
          </cell>
          <cell r="P209">
            <v>-1</v>
          </cell>
          <cell r="Q209">
            <v>150</v>
          </cell>
        </row>
        <row r="210">
          <cell r="A210" t="str">
            <v>A1374</v>
          </cell>
          <cell r="B210" t="str">
            <v>Nguyễn Hoàng Phúc</v>
          </cell>
          <cell r="C210" t="str">
            <v>QA/QC</v>
          </cell>
          <cell r="D210" t="str">
            <v>Công Nhân Qc Xưởng 2</v>
          </cell>
          <cell r="E210">
            <v>43706</v>
          </cell>
          <cell r="G210" t="str">
            <v>B</v>
          </cell>
          <cell r="H210" t="str">
            <v>8.I</v>
          </cell>
          <cell r="I210">
            <v>4730</v>
          </cell>
          <cell r="J210">
            <v>0</v>
          </cell>
          <cell r="K210">
            <v>4730</v>
          </cell>
          <cell r="L210">
            <v>4730</v>
          </cell>
          <cell r="M210">
            <v>236.5</v>
          </cell>
          <cell r="N210">
            <v>4966.5</v>
          </cell>
          <cell r="P210">
            <v>-1</v>
          </cell>
          <cell r="Q210">
            <v>70</v>
          </cell>
        </row>
        <row r="211">
          <cell r="A211" t="str">
            <v>A1376</v>
          </cell>
          <cell r="B211" t="str">
            <v>Trần Minh Trọng</v>
          </cell>
          <cell r="C211" t="str">
            <v>CII.4</v>
          </cell>
          <cell r="D211" t="str">
            <v>Công Nhân Masking</v>
          </cell>
          <cell r="E211">
            <v>43706</v>
          </cell>
          <cell r="G211" t="str">
            <v>B</v>
          </cell>
          <cell r="H211" t="str">
            <v>8.I</v>
          </cell>
          <cell r="I211">
            <v>4730</v>
          </cell>
          <cell r="J211">
            <v>0</v>
          </cell>
          <cell r="K211">
            <v>4730</v>
          </cell>
          <cell r="L211">
            <v>4730</v>
          </cell>
          <cell r="M211">
            <v>236.5</v>
          </cell>
          <cell r="N211">
            <v>4966.5</v>
          </cell>
          <cell r="P211">
            <v>-1</v>
          </cell>
          <cell r="Q211">
            <v>70</v>
          </cell>
        </row>
        <row r="212">
          <cell r="A212" t="str">
            <v>A1382</v>
          </cell>
          <cell r="B212" t="str">
            <v>Nguyễn Thị Kim Châu</v>
          </cell>
          <cell r="C212" t="str">
            <v>QA/QC</v>
          </cell>
          <cell r="D212" t="str">
            <v>Công Nhân QC xi mạ X.1</v>
          </cell>
          <cell r="E212">
            <v>43720</v>
          </cell>
          <cell r="G212" t="str">
            <v>B</v>
          </cell>
          <cell r="H212" t="str">
            <v>8.I</v>
          </cell>
          <cell r="I212">
            <v>4730</v>
          </cell>
          <cell r="J212">
            <v>0</v>
          </cell>
          <cell r="K212">
            <v>4730</v>
          </cell>
          <cell r="L212">
            <v>4730</v>
          </cell>
          <cell r="M212">
            <v>236.5</v>
          </cell>
          <cell r="N212">
            <v>4966.5</v>
          </cell>
          <cell r="P212">
            <v>-1</v>
          </cell>
          <cell r="Q212">
            <v>70</v>
          </cell>
        </row>
        <row r="213">
          <cell r="A213" t="str">
            <v>A1387</v>
          </cell>
          <cell r="B213" t="str">
            <v>Nguyễn Văn Vẹn</v>
          </cell>
          <cell r="C213" t="str">
            <v>Kế Hoạch, kho</v>
          </cell>
          <cell r="D213" t="str">
            <v>Phụ Kho</v>
          </cell>
          <cell r="E213">
            <v>43725</v>
          </cell>
          <cell r="G213" t="str">
            <v>B</v>
          </cell>
          <cell r="H213" t="str">
            <v>8.I</v>
          </cell>
          <cell r="I213">
            <v>4730</v>
          </cell>
          <cell r="J213">
            <v>420</v>
          </cell>
          <cell r="K213">
            <v>5150</v>
          </cell>
          <cell r="L213">
            <v>4730</v>
          </cell>
          <cell r="M213">
            <v>677.5</v>
          </cell>
          <cell r="N213">
            <v>5407.5</v>
          </cell>
          <cell r="P213">
            <v>-1</v>
          </cell>
          <cell r="Q213">
            <v>70</v>
          </cell>
        </row>
        <row r="214">
          <cell r="A214" t="str">
            <v>A1395</v>
          </cell>
          <cell r="B214" t="str">
            <v>Nguyễn Duy Phong</v>
          </cell>
          <cell r="C214" t="str">
            <v>Ép nhựa</v>
          </cell>
          <cell r="D214" t="str">
            <v>Nhân Viên Bảo Trì tự quản (AM)</v>
          </cell>
          <cell r="E214">
            <v>43727</v>
          </cell>
          <cell r="G214" t="str">
            <v>B</v>
          </cell>
          <cell r="H214" t="str">
            <v>5.I</v>
          </cell>
          <cell r="I214">
            <v>5166.0959999999995</v>
          </cell>
          <cell r="J214">
            <v>4103.9040000000005</v>
          </cell>
          <cell r="K214">
            <v>9270</v>
          </cell>
          <cell r="L214">
            <v>6009.4650000000011</v>
          </cell>
          <cell r="M214">
            <v>3724.0349999999989</v>
          </cell>
          <cell r="N214">
            <v>9733.5</v>
          </cell>
          <cell r="P214">
            <v>-1</v>
          </cell>
          <cell r="Q214">
            <v>150</v>
          </cell>
        </row>
        <row r="215">
          <cell r="A215" t="str">
            <v>A1396</v>
          </cell>
          <cell r="B215" t="str">
            <v>Thạch Chí Linh</v>
          </cell>
          <cell r="C215" t="str">
            <v>Kế Hoạch, kho</v>
          </cell>
          <cell r="D215" t="str">
            <v>Phụ Kho</v>
          </cell>
          <cell r="E215">
            <v>43728</v>
          </cell>
          <cell r="G215" t="str">
            <v>C</v>
          </cell>
          <cell r="H215" t="str">
            <v>8.I</v>
          </cell>
          <cell r="I215">
            <v>4730</v>
          </cell>
          <cell r="J215">
            <v>420</v>
          </cell>
          <cell r="K215">
            <v>5150</v>
          </cell>
          <cell r="L215">
            <v>4730</v>
          </cell>
          <cell r="M215">
            <v>574.5</v>
          </cell>
          <cell r="N215">
            <v>5304.5</v>
          </cell>
          <cell r="P215">
            <v>-1</v>
          </cell>
          <cell r="Q215">
            <v>70</v>
          </cell>
        </row>
        <row r="216">
          <cell r="A216" t="str">
            <v>A1407</v>
          </cell>
          <cell r="B216" t="str">
            <v>Trần Thị Bích Trâm</v>
          </cell>
          <cell r="C216" t="str">
            <v>QA/QC</v>
          </cell>
          <cell r="D216" t="str">
            <v>Công Nhân QC xi mạ X.1</v>
          </cell>
          <cell r="E216">
            <v>43733</v>
          </cell>
          <cell r="G216" t="str">
            <v>B</v>
          </cell>
          <cell r="H216" t="str">
            <v>8.I</v>
          </cell>
          <cell r="I216">
            <v>4730</v>
          </cell>
          <cell r="J216">
            <v>0</v>
          </cell>
          <cell r="K216">
            <v>4730</v>
          </cell>
          <cell r="L216">
            <v>4730</v>
          </cell>
          <cell r="M216">
            <v>236.5</v>
          </cell>
          <cell r="N216">
            <v>4966.5</v>
          </cell>
          <cell r="P216">
            <v>-1</v>
          </cell>
          <cell r="Q216">
            <v>70</v>
          </cell>
        </row>
        <row r="217">
          <cell r="A217" t="str">
            <v>A1418</v>
          </cell>
          <cell r="B217" t="str">
            <v>Lê Hoàng Hoài Chân</v>
          </cell>
          <cell r="C217" t="str">
            <v>Kinh doanh</v>
          </cell>
          <cell r="D217" t="str">
            <v>Nhân Viên Kinh Doanh</v>
          </cell>
          <cell r="E217">
            <v>43739</v>
          </cell>
          <cell r="G217" t="str">
            <v>B</v>
          </cell>
          <cell r="H217" t="str">
            <v>4.I</v>
          </cell>
          <cell r="I217">
            <v>5268.64</v>
          </cell>
          <cell r="J217">
            <v>12731.36</v>
          </cell>
          <cell r="K217">
            <v>18000</v>
          </cell>
          <cell r="L217">
            <v>6790.6954500000002</v>
          </cell>
          <cell r="M217">
            <v>12109.304550000001</v>
          </cell>
          <cell r="N217">
            <v>18900</v>
          </cell>
          <cell r="O217">
            <v>2</v>
          </cell>
          <cell r="P217">
            <v>-1</v>
          </cell>
          <cell r="Q217">
            <v>150</v>
          </cell>
        </row>
        <row r="218">
          <cell r="A218" t="str">
            <v>A1419</v>
          </cell>
          <cell r="B218" t="str">
            <v>Nguyễn Đình Duyệt</v>
          </cell>
          <cell r="C218" t="str">
            <v>Bảo trì</v>
          </cell>
          <cell r="D218" t="str">
            <v>Nhân Viên Bảo Trì X2</v>
          </cell>
          <cell r="E218">
            <v>43739</v>
          </cell>
          <cell r="G218" t="str">
            <v>A</v>
          </cell>
          <cell r="H218" t="str">
            <v>5.I</v>
          </cell>
          <cell r="I218">
            <v>5166.0959999999995</v>
          </cell>
          <cell r="J218">
            <v>2183.9040000000005</v>
          </cell>
          <cell r="K218">
            <v>7350</v>
          </cell>
          <cell r="L218">
            <v>6009.4650000000011</v>
          </cell>
          <cell r="M218">
            <v>1990.0349999999989</v>
          </cell>
          <cell r="N218">
            <v>7999.5</v>
          </cell>
          <cell r="P218">
            <v>-1</v>
          </cell>
          <cell r="Q218">
            <v>150</v>
          </cell>
        </row>
        <row r="219">
          <cell r="A219" t="str">
            <v>A1426</v>
          </cell>
          <cell r="B219" t="str">
            <v>Trương Hoài Nhân</v>
          </cell>
          <cell r="C219" t="str">
            <v>Kế Hoạch, kho</v>
          </cell>
          <cell r="D219" t="str">
            <v>Phụ kho</v>
          </cell>
          <cell r="E219">
            <v>43753</v>
          </cell>
          <cell r="G219" t="str">
            <v>C</v>
          </cell>
          <cell r="H219" t="str">
            <v>8.I</v>
          </cell>
          <cell r="I219">
            <v>4730</v>
          </cell>
          <cell r="J219">
            <v>270</v>
          </cell>
          <cell r="K219">
            <v>5000</v>
          </cell>
          <cell r="L219">
            <v>4730</v>
          </cell>
          <cell r="M219">
            <v>420</v>
          </cell>
          <cell r="N219">
            <v>5150</v>
          </cell>
          <cell r="P219">
            <v>-1</v>
          </cell>
          <cell r="Q219">
            <v>70</v>
          </cell>
        </row>
        <row r="220">
          <cell r="A220" t="str">
            <v>A1428</v>
          </cell>
          <cell r="B220" t="str">
            <v>Lê Văn Phước</v>
          </cell>
          <cell r="C220" t="str">
            <v>CII.1</v>
          </cell>
          <cell r="D220" t="str">
            <v>Công Nhân Gỡ Hàng – Sấy Hàng</v>
          </cell>
          <cell r="E220">
            <v>43756</v>
          </cell>
          <cell r="G220" t="str">
            <v>C</v>
          </cell>
          <cell r="H220" t="str">
            <v>8.I</v>
          </cell>
          <cell r="I220">
            <v>4730</v>
          </cell>
          <cell r="J220">
            <v>0</v>
          </cell>
          <cell r="K220">
            <v>4730</v>
          </cell>
          <cell r="L220">
            <v>4730</v>
          </cell>
          <cell r="M220">
            <v>141.9</v>
          </cell>
          <cell r="N220">
            <v>4871.8999999999996</v>
          </cell>
          <cell r="P220">
            <v>-1</v>
          </cell>
          <cell r="Q220">
            <v>70</v>
          </cell>
        </row>
        <row r="221">
          <cell r="A221" t="str">
            <v>A1434</v>
          </cell>
          <cell r="B221" t="str">
            <v>Lê Thanh Bảo</v>
          </cell>
          <cell r="C221" t="str">
            <v>Ép nhựa</v>
          </cell>
          <cell r="D221" t="str">
            <v>Công Nhân Ép Nhựa</v>
          </cell>
          <cell r="E221">
            <v>43760</v>
          </cell>
          <cell r="G221" t="str">
            <v>B</v>
          </cell>
          <cell r="H221" t="str">
            <v>8.I</v>
          </cell>
          <cell r="I221">
            <v>4730</v>
          </cell>
          <cell r="J221">
            <v>0</v>
          </cell>
          <cell r="K221">
            <v>4730</v>
          </cell>
          <cell r="L221">
            <v>4730</v>
          </cell>
          <cell r="M221">
            <v>236.5</v>
          </cell>
          <cell r="N221">
            <v>4966.5</v>
          </cell>
          <cell r="P221">
            <v>-1</v>
          </cell>
          <cell r="Q221">
            <v>70</v>
          </cell>
        </row>
        <row r="222">
          <cell r="A222" t="str">
            <v>A1437</v>
          </cell>
          <cell r="B222" t="str">
            <v>Phạm Thị Thương</v>
          </cell>
          <cell r="C222" t="str">
            <v>HCNS</v>
          </cell>
          <cell r="D222" t="str">
            <v>Nhân Viên Tạp Vụ</v>
          </cell>
          <cell r="E222">
            <v>43768</v>
          </cell>
          <cell r="G222" t="str">
            <v>B</v>
          </cell>
          <cell r="H222" t="str">
            <v>11.I</v>
          </cell>
          <cell r="I222">
            <v>4420</v>
          </cell>
          <cell r="J222">
            <v>730</v>
          </cell>
          <cell r="K222">
            <v>5150</v>
          </cell>
          <cell r="L222">
            <v>4420</v>
          </cell>
          <cell r="M222">
            <v>1079.5</v>
          </cell>
          <cell r="N222">
            <v>5499.5</v>
          </cell>
          <cell r="P222">
            <v>-1</v>
          </cell>
          <cell r="Q222">
            <v>70</v>
          </cell>
        </row>
        <row r="223">
          <cell r="A223" t="str">
            <v>A1439</v>
          </cell>
          <cell r="B223" t="str">
            <v>Nguyễn Hữu Khương</v>
          </cell>
          <cell r="C223" t="str">
            <v>Phòng Kỹ Thuật</v>
          </cell>
          <cell r="D223" t="str">
            <v>Kỹ Sư Dự Án</v>
          </cell>
          <cell r="E223">
            <v>43770</v>
          </cell>
          <cell r="G223" t="str">
            <v>A</v>
          </cell>
          <cell r="H223" t="str">
            <v>4.I</v>
          </cell>
          <cell r="I223">
            <v>5268.64</v>
          </cell>
          <cell r="J223">
            <v>7091.36</v>
          </cell>
          <cell r="K223">
            <v>12360</v>
          </cell>
          <cell r="L223">
            <v>6791</v>
          </cell>
          <cell r="M223">
            <v>8209</v>
          </cell>
          <cell r="N223">
            <v>15000</v>
          </cell>
          <cell r="P223">
            <v>-1</v>
          </cell>
          <cell r="Q223">
            <v>150</v>
          </cell>
        </row>
        <row r="224">
          <cell r="A224" t="str">
            <v>A1440</v>
          </cell>
          <cell r="B224" t="str">
            <v>Nguyễn Bá Hoàng</v>
          </cell>
          <cell r="C224" t="str">
            <v>Phòng R&amp;D Xi, Sơn in</v>
          </cell>
          <cell r="D224" t="str">
            <v>Nhân Viên R&amp;D</v>
          </cell>
          <cell r="E224">
            <v>43770</v>
          </cell>
          <cell r="G224" t="str">
            <v>B</v>
          </cell>
          <cell r="H224" t="str">
            <v>4.I</v>
          </cell>
          <cell r="I224">
            <v>5268.64</v>
          </cell>
          <cell r="J224">
            <v>5731.36</v>
          </cell>
          <cell r="K224">
            <v>11000</v>
          </cell>
          <cell r="L224">
            <v>6790.6954500000002</v>
          </cell>
          <cell r="M224">
            <v>7209.3045499999998</v>
          </cell>
          <cell r="N224">
            <v>14000</v>
          </cell>
          <cell r="P224">
            <v>-1</v>
          </cell>
          <cell r="Q224">
            <v>150</v>
          </cell>
        </row>
        <row r="225">
          <cell r="A225" t="str">
            <v>A1441</v>
          </cell>
          <cell r="B225" t="str">
            <v>Trần Như Ý</v>
          </cell>
          <cell r="C225" t="str">
            <v>Khuôn</v>
          </cell>
          <cell r="D225" t="str">
            <v>Nhân Viên Vận Hành Máy Cnc</v>
          </cell>
          <cell r="E225">
            <v>43770</v>
          </cell>
          <cell r="G225" t="str">
            <v>B</v>
          </cell>
          <cell r="H225" t="str">
            <v>6.I</v>
          </cell>
          <cell r="I225">
            <v>5166.0959999999995</v>
          </cell>
          <cell r="J225">
            <v>1833.9040000000005</v>
          </cell>
          <cell r="K225">
            <v>7000</v>
          </cell>
          <cell r="L225">
            <v>5463.1500000000005</v>
          </cell>
          <cell r="M225">
            <v>1886.8499999999995</v>
          </cell>
          <cell r="N225">
            <v>7350</v>
          </cell>
          <cell r="O225">
            <v>1</v>
          </cell>
          <cell r="P225">
            <v>-1</v>
          </cell>
          <cell r="Q225">
            <v>150</v>
          </cell>
        </row>
        <row r="226">
          <cell r="A226" t="str">
            <v>A1442</v>
          </cell>
          <cell r="B226" t="str">
            <v>Đỗ Thành Tài</v>
          </cell>
          <cell r="C226" t="str">
            <v>Bảo trì</v>
          </cell>
          <cell r="D226" t="str">
            <v>Nhân Viên Bảo Trì X1</v>
          </cell>
          <cell r="E226">
            <v>43774</v>
          </cell>
          <cell r="G226" t="str">
            <v>A</v>
          </cell>
          <cell r="H226" t="str">
            <v>5.I</v>
          </cell>
          <cell r="I226">
            <v>5268.64</v>
          </cell>
          <cell r="J226">
            <v>3131.3599999999997</v>
          </cell>
          <cell r="K226">
            <v>8400</v>
          </cell>
          <cell r="L226">
            <v>6009.4650000000011</v>
          </cell>
          <cell r="M226">
            <v>3242.5349999999989</v>
          </cell>
          <cell r="N226">
            <v>9252</v>
          </cell>
          <cell r="O226">
            <v>1</v>
          </cell>
          <cell r="P226">
            <v>-1</v>
          </cell>
          <cell r="Q226">
            <v>150</v>
          </cell>
        </row>
        <row r="227">
          <cell r="A227" t="str">
            <v>A1446</v>
          </cell>
          <cell r="B227" t="str">
            <v>Phạm Đình Quân</v>
          </cell>
          <cell r="C227" t="str">
            <v>SƠN IN</v>
          </cell>
          <cell r="D227" t="str">
            <v>Kỹ Thuật Sơn In</v>
          </cell>
          <cell r="E227">
            <v>43787</v>
          </cell>
          <cell r="G227" t="str">
            <v>B</v>
          </cell>
          <cell r="H227" t="str">
            <v>6.I</v>
          </cell>
          <cell r="I227">
            <v>5166.0959999999995</v>
          </cell>
          <cell r="J227">
            <v>3833.904</v>
          </cell>
          <cell r="K227">
            <v>9000</v>
          </cell>
          <cell r="L227">
            <v>5463.1500000000005</v>
          </cell>
          <cell r="M227">
            <v>3986.849999999999</v>
          </cell>
          <cell r="N227">
            <v>9450</v>
          </cell>
          <cell r="P227">
            <v>-1</v>
          </cell>
          <cell r="Q227">
            <v>70</v>
          </cell>
        </row>
        <row r="228">
          <cell r="A228" t="str">
            <v>A1448</v>
          </cell>
          <cell r="B228" t="str">
            <v>Hoàng Văn Hùng</v>
          </cell>
          <cell r="C228" t="str">
            <v>SƠN IN</v>
          </cell>
          <cell r="D228" t="str">
            <v>Kỹ Thuật Sơn In</v>
          </cell>
          <cell r="E228">
            <v>43787</v>
          </cell>
          <cell r="G228" t="str">
            <v>B</v>
          </cell>
          <cell r="H228" t="str">
            <v>6.I</v>
          </cell>
          <cell r="I228">
            <v>5166.0959999999995</v>
          </cell>
          <cell r="J228">
            <v>4833.9040000000005</v>
          </cell>
          <cell r="K228">
            <v>10000</v>
          </cell>
          <cell r="L228">
            <v>5463.1500000000005</v>
          </cell>
          <cell r="M228">
            <v>5036.8499999999995</v>
          </cell>
          <cell r="N228">
            <v>10500</v>
          </cell>
          <cell r="P228">
            <v>-1</v>
          </cell>
          <cell r="Q228">
            <v>70</v>
          </cell>
        </row>
        <row r="229">
          <cell r="A229" t="str">
            <v>A1449</v>
          </cell>
          <cell r="B229" t="str">
            <v>Lê Sỹ Lộc</v>
          </cell>
          <cell r="C229" t="str">
            <v>Kinh doanh</v>
          </cell>
          <cell r="D229" t="str">
            <v>Nhân Viên Kinh Doanh</v>
          </cell>
          <cell r="E229">
            <v>43794</v>
          </cell>
          <cell r="G229" t="str">
            <v>B</v>
          </cell>
          <cell r="H229" t="str">
            <v>4.I</v>
          </cell>
          <cell r="I229">
            <v>5268.64</v>
          </cell>
          <cell r="J229">
            <v>10731.36</v>
          </cell>
          <cell r="K229">
            <v>16000</v>
          </cell>
          <cell r="L229">
            <v>6790.6954500000002</v>
          </cell>
          <cell r="M229">
            <v>14509.304550000001</v>
          </cell>
          <cell r="N229">
            <v>21300</v>
          </cell>
          <cell r="P229">
            <v>-1</v>
          </cell>
          <cell r="Q229">
            <v>150</v>
          </cell>
        </row>
        <row r="230">
          <cell r="A230" t="str">
            <v>A1451</v>
          </cell>
          <cell r="B230" t="str">
            <v>Nguyễn Thị Ý Nhi</v>
          </cell>
          <cell r="C230" t="str">
            <v>Kinh doanh</v>
          </cell>
          <cell r="D230" t="str">
            <v>Trưởng Phòng Kinh Doanh</v>
          </cell>
          <cell r="E230">
            <v>43818</v>
          </cell>
          <cell r="G230" t="str">
            <v>A</v>
          </cell>
          <cell r="H230" t="str">
            <v>3.I</v>
          </cell>
          <cell r="I230">
            <v>6630</v>
          </cell>
          <cell r="J230">
            <v>43370</v>
          </cell>
          <cell r="K230">
            <v>50000</v>
          </cell>
          <cell r="L230">
            <v>15470</v>
          </cell>
          <cell r="M230">
            <v>38030</v>
          </cell>
          <cell r="N230">
            <v>53500</v>
          </cell>
          <cell r="O230">
            <v>1</v>
          </cell>
          <cell r="P230">
            <v>-1</v>
          </cell>
        </row>
        <row r="231">
          <cell r="A231" t="str">
            <v>A1457</v>
          </cell>
          <cell r="B231" t="str">
            <v>Bùi Thị Thanh Hà</v>
          </cell>
          <cell r="C231" t="str">
            <v>QA/QC</v>
          </cell>
          <cell r="D231" t="str">
            <v>Công Nhân QC xi mạ X.1</v>
          </cell>
          <cell r="E231">
            <v>43878</v>
          </cell>
          <cell r="G231" t="str">
            <v>B</v>
          </cell>
          <cell r="H231" t="str">
            <v>8.I</v>
          </cell>
          <cell r="I231">
            <v>4730</v>
          </cell>
          <cell r="J231">
            <v>0</v>
          </cell>
          <cell r="K231">
            <v>4730</v>
          </cell>
          <cell r="L231">
            <v>4730</v>
          </cell>
          <cell r="M231">
            <v>236.5</v>
          </cell>
          <cell r="N231">
            <v>4966.5</v>
          </cell>
          <cell r="P231">
            <v>-1</v>
          </cell>
          <cell r="Q231">
            <v>70</v>
          </cell>
        </row>
        <row r="232">
          <cell r="A232" t="str">
            <v>A1459</v>
          </cell>
          <cell r="B232" t="str">
            <v>Phạm Thanh Nhật Hào</v>
          </cell>
          <cell r="C232" t="str">
            <v>QA/QC</v>
          </cell>
          <cell r="D232" t="str">
            <v>Công Nhân QC xi mạ X.1</v>
          </cell>
          <cell r="E232">
            <v>43878</v>
          </cell>
          <cell r="G232" t="str">
            <v>A</v>
          </cell>
          <cell r="H232" t="str">
            <v>8.I</v>
          </cell>
          <cell r="I232">
            <v>4730</v>
          </cell>
          <cell r="J232">
            <v>0</v>
          </cell>
          <cell r="K232">
            <v>4730</v>
          </cell>
          <cell r="L232">
            <v>4730</v>
          </cell>
          <cell r="M232">
            <v>331.1</v>
          </cell>
          <cell r="N232">
            <v>5061.1000000000004</v>
          </cell>
          <cell r="P232">
            <v>-1</v>
          </cell>
          <cell r="Q232">
            <v>70</v>
          </cell>
        </row>
        <row r="233">
          <cell r="A233" t="str">
            <v>A1460</v>
          </cell>
          <cell r="B233" t="str">
            <v>Nguyễn Thị Thanh Thanh</v>
          </cell>
          <cell r="C233" t="str">
            <v>QA/QC</v>
          </cell>
          <cell r="D233" t="str">
            <v>Công Nhân IQC/OQC</v>
          </cell>
          <cell r="E233">
            <v>43878</v>
          </cell>
          <cell r="G233" t="str">
            <v>B</v>
          </cell>
          <cell r="H233" t="str">
            <v>8.I</v>
          </cell>
          <cell r="I233">
            <v>4730</v>
          </cell>
          <cell r="J233">
            <v>0</v>
          </cell>
          <cell r="K233">
            <v>4730</v>
          </cell>
          <cell r="L233">
            <v>4730</v>
          </cell>
          <cell r="M233">
            <v>236.5</v>
          </cell>
          <cell r="N233">
            <v>4966.5</v>
          </cell>
          <cell r="P233">
            <v>-1</v>
          </cell>
          <cell r="Q233">
            <v>70</v>
          </cell>
        </row>
        <row r="234">
          <cell r="A234" t="str">
            <v>A1463</v>
          </cell>
          <cell r="B234" t="str">
            <v>Võ Thị Thu Thủy</v>
          </cell>
          <cell r="C234" t="str">
            <v>QA/QC</v>
          </cell>
          <cell r="D234" t="str">
            <v>Công Nhân Qc Xưởng 2</v>
          </cell>
          <cell r="E234">
            <v>43892</v>
          </cell>
          <cell r="G234" t="str">
            <v>B</v>
          </cell>
          <cell r="H234" t="str">
            <v>8.I</v>
          </cell>
          <cell r="I234">
            <v>4730</v>
          </cell>
          <cell r="J234">
            <v>0</v>
          </cell>
          <cell r="K234">
            <v>4730</v>
          </cell>
          <cell r="L234">
            <v>4730</v>
          </cell>
          <cell r="M234">
            <v>236.5</v>
          </cell>
          <cell r="N234">
            <v>4966.5</v>
          </cell>
          <cell r="P234">
            <v>-1</v>
          </cell>
          <cell r="Q234">
            <v>70</v>
          </cell>
        </row>
        <row r="235">
          <cell r="A235" t="str">
            <v>A1464</v>
          </cell>
          <cell r="B235" t="str">
            <v>Tô Dương Thanh</v>
          </cell>
          <cell r="C235" t="str">
            <v>QA/QC</v>
          </cell>
          <cell r="D235" t="str">
            <v>Công Nhân Qc Xưởng 2</v>
          </cell>
          <cell r="E235">
            <v>43892</v>
          </cell>
          <cell r="G235" t="str">
            <v>A</v>
          </cell>
          <cell r="H235" t="str">
            <v>8.I</v>
          </cell>
          <cell r="I235">
            <v>4730</v>
          </cell>
          <cell r="J235">
            <v>0</v>
          </cell>
          <cell r="K235">
            <v>4730</v>
          </cell>
          <cell r="L235">
            <v>4730</v>
          </cell>
          <cell r="M235">
            <v>331.1</v>
          </cell>
          <cell r="N235">
            <v>5061.1000000000004</v>
          </cell>
          <cell r="P235">
            <v>-1</v>
          </cell>
          <cell r="Q235">
            <v>70</v>
          </cell>
        </row>
        <row r="236">
          <cell r="A236" t="str">
            <v>A1471</v>
          </cell>
          <cell r="B236" t="str">
            <v>Kim Thị Thanh Sơn</v>
          </cell>
          <cell r="C236" t="str">
            <v>Ép nhựa</v>
          </cell>
          <cell r="D236" t="str">
            <v>Công Nhân Ép Nhựa</v>
          </cell>
          <cell r="E236">
            <v>43892</v>
          </cell>
          <cell r="G236" t="str">
            <v>B</v>
          </cell>
          <cell r="H236" t="str">
            <v>8.I</v>
          </cell>
          <cell r="I236">
            <v>4730</v>
          </cell>
          <cell r="J236">
            <v>0</v>
          </cell>
          <cell r="K236">
            <v>4730</v>
          </cell>
          <cell r="L236">
            <v>4730</v>
          </cell>
          <cell r="M236">
            <v>236.5</v>
          </cell>
          <cell r="N236">
            <v>4966.5</v>
          </cell>
          <cell r="P236">
            <v>-1</v>
          </cell>
          <cell r="Q236">
            <v>70</v>
          </cell>
        </row>
        <row r="237">
          <cell r="A237" t="str">
            <v>A1466</v>
          </cell>
          <cell r="B237" t="str">
            <v>Nguyễn Ngọc Dể</v>
          </cell>
          <cell r="C237" t="str">
            <v>Ép nhựa</v>
          </cell>
          <cell r="D237" t="str">
            <v>Công Nhân Ép Nhựa</v>
          </cell>
          <cell r="E237">
            <v>43893</v>
          </cell>
          <cell r="G237" t="str">
            <v>B</v>
          </cell>
          <cell r="H237" t="str">
            <v>8.I</v>
          </cell>
          <cell r="I237">
            <v>4730</v>
          </cell>
          <cell r="J237">
            <v>0</v>
          </cell>
          <cell r="K237">
            <v>4730</v>
          </cell>
          <cell r="L237">
            <v>4730</v>
          </cell>
          <cell r="M237">
            <v>236.5</v>
          </cell>
          <cell r="N237">
            <v>4966.5</v>
          </cell>
          <cell r="P237">
            <v>-1</v>
          </cell>
          <cell r="Q237">
            <v>70</v>
          </cell>
        </row>
        <row r="238">
          <cell r="A238" t="str">
            <v>A1467</v>
          </cell>
          <cell r="B238" t="str">
            <v>Ngô Thị Thanh Thảo</v>
          </cell>
          <cell r="C238" t="str">
            <v>QA/QC</v>
          </cell>
          <cell r="D238" t="str">
            <v>Công Nhân QC xi mạ X.1</v>
          </cell>
          <cell r="E238">
            <v>43894</v>
          </cell>
          <cell r="G238" t="str">
            <v>A</v>
          </cell>
          <cell r="H238" t="str">
            <v>8.I</v>
          </cell>
          <cell r="I238">
            <v>4730</v>
          </cell>
          <cell r="J238">
            <v>0</v>
          </cell>
          <cell r="K238">
            <v>4730</v>
          </cell>
          <cell r="L238">
            <v>4730</v>
          </cell>
          <cell r="M238">
            <v>331.1</v>
          </cell>
          <cell r="N238">
            <v>5061.1000000000004</v>
          </cell>
          <cell r="P238">
            <v>-1</v>
          </cell>
          <cell r="Q238">
            <v>70</v>
          </cell>
        </row>
        <row r="239">
          <cell r="A239" t="str">
            <v>A1481</v>
          </cell>
          <cell r="B239" t="str">
            <v>Nguyễn Thị Thanh Hương</v>
          </cell>
          <cell r="C239" t="str">
            <v>Ép nhựa</v>
          </cell>
          <cell r="D239" t="str">
            <v>Công Nhân Ép Nhựa</v>
          </cell>
          <cell r="E239">
            <v>43899</v>
          </cell>
          <cell r="G239" t="str">
            <v>B</v>
          </cell>
          <cell r="H239" t="str">
            <v>8.I</v>
          </cell>
          <cell r="I239">
            <v>4730</v>
          </cell>
          <cell r="J239">
            <v>0</v>
          </cell>
          <cell r="K239">
            <v>4730</v>
          </cell>
          <cell r="L239">
            <v>4730</v>
          </cell>
          <cell r="M239">
            <v>236.5</v>
          </cell>
          <cell r="N239">
            <v>4966.5</v>
          </cell>
          <cell r="P239">
            <v>-1</v>
          </cell>
          <cell r="Q239">
            <v>70</v>
          </cell>
        </row>
        <row r="240">
          <cell r="A240" t="str">
            <v>A1482</v>
          </cell>
          <cell r="B240" t="str">
            <v>Nguyễn Thị Tuyền</v>
          </cell>
          <cell r="C240" t="str">
            <v>Ép nhựa</v>
          </cell>
          <cell r="D240" t="str">
            <v>Công Nhân Ép Nhựa</v>
          </cell>
          <cell r="E240">
            <v>43899</v>
          </cell>
          <cell r="G240" t="str">
            <v>B</v>
          </cell>
          <cell r="H240" t="str">
            <v>8.I</v>
          </cell>
          <cell r="I240">
            <v>4730</v>
          </cell>
          <cell r="J240">
            <v>0</v>
          </cell>
          <cell r="K240">
            <v>4730</v>
          </cell>
          <cell r="L240">
            <v>4730</v>
          </cell>
          <cell r="M240">
            <v>236.5</v>
          </cell>
          <cell r="N240">
            <v>4966.5</v>
          </cell>
          <cell r="P240">
            <v>-1</v>
          </cell>
          <cell r="Q240">
            <v>70</v>
          </cell>
        </row>
        <row r="241">
          <cell r="A241" t="str">
            <v>A1486</v>
          </cell>
          <cell r="B241" t="str">
            <v>Nguyễn Cán</v>
          </cell>
          <cell r="C241" t="str">
            <v>GÁ</v>
          </cell>
          <cell r="D241" t="str">
            <v>Công Nhân Gá – Bẻ Râu</v>
          </cell>
          <cell r="E241">
            <v>43901</v>
          </cell>
          <cell r="G241" t="str">
            <v>B</v>
          </cell>
          <cell r="H241" t="str">
            <v>7.I</v>
          </cell>
          <cell r="I241">
            <v>4730</v>
          </cell>
          <cell r="J241">
            <v>0</v>
          </cell>
          <cell r="K241">
            <v>4730</v>
          </cell>
          <cell r="L241">
            <v>4967</v>
          </cell>
          <cell r="M241">
            <v>99</v>
          </cell>
          <cell r="N241">
            <v>5066</v>
          </cell>
          <cell r="P241">
            <v>-1</v>
          </cell>
          <cell r="Q241">
            <v>70</v>
          </cell>
        </row>
        <row r="242">
          <cell r="A242" t="str">
            <v>A1488</v>
          </cell>
          <cell r="B242" t="str">
            <v>Lê Thị Minh Thư</v>
          </cell>
          <cell r="C242" t="str">
            <v>Ép nhựa</v>
          </cell>
          <cell r="D242" t="str">
            <v>Công Nhân Ép Nhựa</v>
          </cell>
          <cell r="E242">
            <v>43901</v>
          </cell>
          <cell r="G242" t="str">
            <v>B</v>
          </cell>
          <cell r="H242" t="str">
            <v>8.I</v>
          </cell>
          <cell r="I242">
            <v>4730</v>
          </cell>
          <cell r="J242">
            <v>0</v>
          </cell>
          <cell r="K242">
            <v>4730</v>
          </cell>
          <cell r="L242">
            <v>4730</v>
          </cell>
          <cell r="M242">
            <v>236.5</v>
          </cell>
          <cell r="N242">
            <v>4966.5</v>
          </cell>
          <cell r="P242">
            <v>-1</v>
          </cell>
          <cell r="Q242">
            <v>70</v>
          </cell>
        </row>
        <row r="243">
          <cell r="A243" t="str">
            <v>A1480</v>
          </cell>
          <cell r="B243" t="str">
            <v>Hoàng Trọng Vinh</v>
          </cell>
          <cell r="C243" t="str">
            <v>Khuôn</v>
          </cell>
          <cell r="D243" t="str">
            <v>Nhân Viên lắp ráp khuôn</v>
          </cell>
          <cell r="E243">
            <v>43902</v>
          </cell>
          <cell r="G243" t="str">
            <v>B</v>
          </cell>
          <cell r="H243" t="str">
            <v>6.I</v>
          </cell>
          <cell r="I243">
            <v>5166.0959999999995</v>
          </cell>
          <cell r="J243">
            <v>2833.9040000000005</v>
          </cell>
          <cell r="K243">
            <v>8000</v>
          </cell>
          <cell r="L243">
            <v>5463.1500000000005</v>
          </cell>
          <cell r="M243">
            <v>2936.8499999999995</v>
          </cell>
          <cell r="N243">
            <v>8400</v>
          </cell>
          <cell r="P243">
            <v>-1</v>
          </cell>
          <cell r="Q243">
            <v>150</v>
          </cell>
        </row>
        <row r="244">
          <cell r="A244" t="str">
            <v>A1483</v>
          </cell>
          <cell r="B244" t="str">
            <v>Nguyễn Trọng Nghĩa</v>
          </cell>
          <cell r="C244" t="str">
            <v>QA/QC</v>
          </cell>
          <cell r="D244" t="str">
            <v>Công Nhân QC Regalo</v>
          </cell>
          <cell r="E244">
            <v>43902</v>
          </cell>
          <cell r="G244" t="str">
            <v>B</v>
          </cell>
          <cell r="H244" t="str">
            <v>8.I</v>
          </cell>
          <cell r="I244">
            <v>4730</v>
          </cell>
          <cell r="J244">
            <v>0</v>
          </cell>
          <cell r="K244">
            <v>4730</v>
          </cell>
          <cell r="L244">
            <v>4730</v>
          </cell>
          <cell r="M244">
            <v>236.5</v>
          </cell>
          <cell r="N244">
            <v>4966.5</v>
          </cell>
          <cell r="P244">
            <v>-1</v>
          </cell>
          <cell r="Q244">
            <v>70</v>
          </cell>
        </row>
        <row r="245">
          <cell r="A245" t="str">
            <v>A1491</v>
          </cell>
          <cell r="B245" t="str">
            <v>Trần Thành Đạt</v>
          </cell>
          <cell r="C245" t="str">
            <v>Phòng R&amp;D Xi, Sơn in</v>
          </cell>
          <cell r="D245" t="str">
            <v>Nhân Viên thiết kế bao bì</v>
          </cell>
          <cell r="E245">
            <v>43913</v>
          </cell>
          <cell r="G245" t="str">
            <v>B</v>
          </cell>
          <cell r="H245" t="str">
            <v>4.I</v>
          </cell>
          <cell r="I245">
            <v>5268.64</v>
          </cell>
          <cell r="J245">
            <v>5731.36</v>
          </cell>
          <cell r="K245">
            <v>11000</v>
          </cell>
          <cell r="L245">
            <v>6790.6954500000002</v>
          </cell>
          <cell r="M245">
            <v>5309.3045499999998</v>
          </cell>
          <cell r="N245">
            <v>12100</v>
          </cell>
          <cell r="P245">
            <v>-1</v>
          </cell>
          <cell r="Q245">
            <v>150</v>
          </cell>
        </row>
        <row r="246">
          <cell r="A246" t="str">
            <v>A1492</v>
          </cell>
          <cell r="B246" t="str">
            <v>Nguyễn An Phú</v>
          </cell>
          <cell r="C246" t="str">
            <v>GÁ</v>
          </cell>
          <cell r="D246" t="str">
            <v>Công Nhân Gá – Bẻ Râu</v>
          </cell>
          <cell r="E246">
            <v>43913</v>
          </cell>
          <cell r="G246" t="str">
            <v>B</v>
          </cell>
          <cell r="H246" t="str">
            <v>7.I</v>
          </cell>
          <cell r="I246">
            <v>4730</v>
          </cell>
          <cell r="J246">
            <v>0</v>
          </cell>
          <cell r="K246">
            <v>4730</v>
          </cell>
          <cell r="L246">
            <v>4967</v>
          </cell>
          <cell r="M246">
            <v>0</v>
          </cell>
          <cell r="N246">
            <v>4967</v>
          </cell>
          <cell r="P246">
            <v>-1</v>
          </cell>
          <cell r="Q246">
            <v>70</v>
          </cell>
        </row>
        <row r="247">
          <cell r="A247" t="str">
            <v>A1493</v>
          </cell>
          <cell r="B247" t="str">
            <v>Phan Văn Cương</v>
          </cell>
          <cell r="C247" t="str">
            <v>Kế Hoạch, kho</v>
          </cell>
          <cell r="D247" t="str">
            <v>Tài Xế Xe Tải</v>
          </cell>
          <cell r="E247">
            <v>43913</v>
          </cell>
          <cell r="G247" t="str">
            <v>B</v>
          </cell>
          <cell r="H247" t="str">
            <v>8.I</v>
          </cell>
          <cell r="I247">
            <v>4730</v>
          </cell>
          <cell r="J247">
            <v>3270</v>
          </cell>
          <cell r="K247">
            <v>8000</v>
          </cell>
          <cell r="L247">
            <v>4730</v>
          </cell>
          <cell r="M247">
            <v>3670</v>
          </cell>
          <cell r="N247">
            <v>8400</v>
          </cell>
          <cell r="P247">
            <v>-1</v>
          </cell>
          <cell r="Q247">
            <v>70</v>
          </cell>
        </row>
        <row r="248">
          <cell r="A248" t="str">
            <v>A1494</v>
          </cell>
          <cell r="B248" t="str">
            <v>Nguyễn Ái Hậu</v>
          </cell>
          <cell r="C248" t="str">
            <v>Khuôn</v>
          </cell>
          <cell r="D248" t="str">
            <v>Nhân viên bảo trì sửa chữa khuôn</v>
          </cell>
          <cell r="E248">
            <v>43913</v>
          </cell>
          <cell r="G248" t="str">
            <v>B</v>
          </cell>
          <cell r="H248" t="str">
            <v>5.I</v>
          </cell>
          <cell r="I248">
            <v>5268.64</v>
          </cell>
          <cell r="J248">
            <v>6731.36</v>
          </cell>
          <cell r="K248">
            <v>12000</v>
          </cell>
          <cell r="L248">
            <v>6009.4650000000011</v>
          </cell>
          <cell r="M248">
            <v>6590.5349999999989</v>
          </cell>
          <cell r="N248">
            <v>12600</v>
          </cell>
          <cell r="O248">
            <v>1</v>
          </cell>
          <cell r="P248">
            <v>-1</v>
          </cell>
          <cell r="Q248">
            <v>150</v>
          </cell>
        </row>
        <row r="249">
          <cell r="A249" t="str">
            <v>A1501</v>
          </cell>
          <cell r="B249" t="str">
            <v>Võ Duy Tân</v>
          </cell>
          <cell r="C249" t="str">
            <v>GÁ</v>
          </cell>
          <cell r="D249" t="str">
            <v>Công Nhân Gá – Lên Khung</v>
          </cell>
          <cell r="E249">
            <v>43915</v>
          </cell>
          <cell r="G249" t="str">
            <v>B</v>
          </cell>
          <cell r="H249" t="str">
            <v>7.I</v>
          </cell>
          <cell r="I249">
            <v>4730</v>
          </cell>
          <cell r="J249">
            <v>0</v>
          </cell>
          <cell r="K249">
            <v>4730</v>
          </cell>
          <cell r="L249">
            <v>4967</v>
          </cell>
          <cell r="M249">
            <v>0</v>
          </cell>
          <cell r="N249">
            <v>4967</v>
          </cell>
          <cell r="P249">
            <v>-1</v>
          </cell>
          <cell r="Q249">
            <v>70</v>
          </cell>
        </row>
        <row r="250">
          <cell r="A250" t="str">
            <v>A1507</v>
          </cell>
          <cell r="B250" t="str">
            <v>Lê Hải Đăng</v>
          </cell>
          <cell r="C250" t="str">
            <v>Kế Hoạch, kho</v>
          </cell>
          <cell r="D250" t="str">
            <v>Phụ Kho</v>
          </cell>
          <cell r="E250">
            <v>43916</v>
          </cell>
          <cell r="G250" t="str">
            <v>B</v>
          </cell>
          <cell r="H250" t="str">
            <v>8.I</v>
          </cell>
          <cell r="I250">
            <v>4730</v>
          </cell>
          <cell r="J250">
            <v>270</v>
          </cell>
          <cell r="K250">
            <v>5000</v>
          </cell>
          <cell r="L250">
            <v>4730</v>
          </cell>
          <cell r="M250">
            <v>520</v>
          </cell>
          <cell r="N250">
            <v>5250</v>
          </cell>
          <cell r="P250">
            <v>-1</v>
          </cell>
          <cell r="Q250">
            <v>70</v>
          </cell>
        </row>
        <row r="251">
          <cell r="A251" t="str">
            <v>A1509</v>
          </cell>
          <cell r="B251" t="str">
            <v>Lê Minh Quân</v>
          </cell>
          <cell r="C251" t="str">
            <v>Kế Hoạch, kho</v>
          </cell>
          <cell r="D251" t="str">
            <v>Nhân Viên Kế Hoạch Kho</v>
          </cell>
          <cell r="E251">
            <v>43916</v>
          </cell>
          <cell r="G251" t="str">
            <v>A</v>
          </cell>
          <cell r="H251" t="str">
            <v>4.I</v>
          </cell>
          <cell r="I251">
            <v>5268.64</v>
          </cell>
          <cell r="J251">
            <v>5731.36</v>
          </cell>
          <cell r="K251">
            <v>11000</v>
          </cell>
          <cell r="L251">
            <v>6790.6954500000002</v>
          </cell>
          <cell r="M251">
            <v>6209.3045499999998</v>
          </cell>
          <cell r="N251">
            <v>13000</v>
          </cell>
          <cell r="P251">
            <v>-1</v>
          </cell>
          <cell r="Q251">
            <v>150</v>
          </cell>
        </row>
        <row r="252">
          <cell r="A252" t="str">
            <v>A1510</v>
          </cell>
          <cell r="B252" t="str">
            <v>Nguyễn Văn Hòa</v>
          </cell>
          <cell r="C252" t="str">
            <v>GÁ</v>
          </cell>
          <cell r="D252" t="str">
            <v>Công Nhân Gá – Lên Khung</v>
          </cell>
          <cell r="E252">
            <v>43922</v>
          </cell>
          <cell r="G252" t="str">
            <v>A</v>
          </cell>
          <cell r="H252" t="str">
            <v>7.I</v>
          </cell>
          <cell r="I252">
            <v>4730</v>
          </cell>
          <cell r="J252">
            <v>0</v>
          </cell>
          <cell r="K252">
            <v>4730</v>
          </cell>
          <cell r="L252">
            <v>4967</v>
          </cell>
          <cell r="M252">
            <v>99</v>
          </cell>
          <cell r="N252">
            <v>5066</v>
          </cell>
          <cell r="P252">
            <v>-1</v>
          </cell>
          <cell r="Q252">
            <v>70</v>
          </cell>
        </row>
        <row r="253">
          <cell r="A253" t="str">
            <v>A1511</v>
          </cell>
          <cell r="B253" t="str">
            <v>Lê Duy Tuấn</v>
          </cell>
          <cell r="C253" t="str">
            <v>Kế Hoạch, kho</v>
          </cell>
          <cell r="D253" t="str">
            <v>Thủ kho</v>
          </cell>
          <cell r="E253">
            <v>43922</v>
          </cell>
          <cell r="G253" t="str">
            <v>B</v>
          </cell>
          <cell r="H253" t="str">
            <v>6.I</v>
          </cell>
          <cell r="I253">
            <v>5166.0959999999995</v>
          </cell>
          <cell r="J253">
            <v>2833.9040000000005</v>
          </cell>
          <cell r="K253">
            <v>8000</v>
          </cell>
          <cell r="L253">
            <v>5463.1500000000005</v>
          </cell>
          <cell r="M253">
            <v>3196.8499999999995</v>
          </cell>
          <cell r="N253">
            <v>8660</v>
          </cell>
          <cell r="P253">
            <v>-1</v>
          </cell>
          <cell r="Q253">
            <v>150</v>
          </cell>
        </row>
        <row r="254">
          <cell r="A254" t="str">
            <v>A1515</v>
          </cell>
          <cell r="B254" t="str">
            <v>Nguyễn Thái Nguyên</v>
          </cell>
          <cell r="C254" t="str">
            <v>CII.1</v>
          </cell>
          <cell r="D254" t="str">
            <v>Trưởng Ca Xi Mạ</v>
          </cell>
          <cell r="E254">
            <v>43955</v>
          </cell>
          <cell r="G254" t="str">
            <v>B</v>
          </cell>
          <cell r="H254" t="str">
            <v>5.I</v>
          </cell>
          <cell r="I254">
            <v>5268.64</v>
          </cell>
          <cell r="J254">
            <v>3231</v>
          </cell>
          <cell r="K254">
            <v>8499.64</v>
          </cell>
          <cell r="L254">
            <v>6009.4650000000011</v>
          </cell>
          <cell r="M254">
            <v>3490.1569999999992</v>
          </cell>
          <cell r="N254">
            <v>9499.6219999999994</v>
          </cell>
          <cell r="P254">
            <v>-1</v>
          </cell>
          <cell r="Q254">
            <v>150</v>
          </cell>
        </row>
        <row r="255">
          <cell r="A255" t="str">
            <v>A1517</v>
          </cell>
          <cell r="B255" t="str">
            <v>Nguyễn Thị Tuyết Hồng</v>
          </cell>
          <cell r="C255" t="str">
            <v>Tài chính kế toán</v>
          </cell>
          <cell r="D255" t="str">
            <v>Kế toán kho</v>
          </cell>
          <cell r="E255">
            <v>43965</v>
          </cell>
          <cell r="G255" t="str">
            <v>B</v>
          </cell>
          <cell r="H255" t="str">
            <v>4.I</v>
          </cell>
          <cell r="I255">
            <v>5268.64</v>
          </cell>
          <cell r="J255">
            <v>3731</v>
          </cell>
          <cell r="K255">
            <v>8999.64</v>
          </cell>
          <cell r="L255">
            <v>6790.6954500000002</v>
          </cell>
          <cell r="M255">
            <v>3208.9085500000001</v>
          </cell>
          <cell r="N255">
            <v>9999.6039999999994</v>
          </cell>
          <cell r="P255">
            <v>-1</v>
          </cell>
          <cell r="Q255">
            <v>150</v>
          </cell>
        </row>
        <row r="256">
          <cell r="A256" t="str">
            <v>A1518</v>
          </cell>
          <cell r="B256" t="str">
            <v>Phùng Văn Thảo</v>
          </cell>
          <cell r="C256" t="str">
            <v>Ép nhựa</v>
          </cell>
          <cell r="D256" t="str">
            <v>Nhân Viên Kỹ Thuật Ép Nhựa</v>
          </cell>
          <cell r="E256">
            <v>43969</v>
          </cell>
          <cell r="G256" t="str">
            <v>B</v>
          </cell>
          <cell r="H256" t="str">
            <v>6.I</v>
          </cell>
          <cell r="I256">
            <v>5166.0959999999995</v>
          </cell>
          <cell r="J256">
            <v>3833.9040000000005</v>
          </cell>
          <cell r="K256">
            <v>9000</v>
          </cell>
          <cell r="L256">
            <v>5463.1500000000005</v>
          </cell>
          <cell r="M256">
            <v>3986.8499999999995</v>
          </cell>
          <cell r="N256">
            <v>9450</v>
          </cell>
          <cell r="P256">
            <v>-1</v>
          </cell>
          <cell r="Q256">
            <v>150</v>
          </cell>
        </row>
        <row r="257">
          <cell r="A257" t="str">
            <v>A1519</v>
          </cell>
          <cell r="B257" t="str">
            <v>Nguyễn Tấn Lộc</v>
          </cell>
          <cell r="C257" t="str">
            <v>Khuôn</v>
          </cell>
          <cell r="D257" t="str">
            <v>Nhân Viên Vận Hành Máy Cnc</v>
          </cell>
          <cell r="E257">
            <v>43977</v>
          </cell>
          <cell r="G257" t="str">
            <v>B</v>
          </cell>
          <cell r="H257" t="str">
            <v>5.I</v>
          </cell>
          <cell r="I257">
            <v>5268.64</v>
          </cell>
          <cell r="J257">
            <v>3731.3599999999997</v>
          </cell>
          <cell r="K257">
            <v>9000</v>
          </cell>
          <cell r="L257">
            <v>6009.4650000000011</v>
          </cell>
          <cell r="M257">
            <v>3440.5349999999989</v>
          </cell>
          <cell r="N257">
            <v>9450</v>
          </cell>
          <cell r="O257">
            <v>4</v>
          </cell>
          <cell r="P257">
            <v>-1</v>
          </cell>
          <cell r="Q257">
            <v>150</v>
          </cell>
        </row>
        <row r="258">
          <cell r="A258" t="str">
            <v>A1520</v>
          </cell>
          <cell r="B258" t="str">
            <v>Võ Duy Ngọc</v>
          </cell>
          <cell r="C258" t="str">
            <v>Khuôn</v>
          </cell>
          <cell r="D258" t="str">
            <v>Tổ trưởng Công Nghệ - Lập Trình Khuôn</v>
          </cell>
          <cell r="E258">
            <v>43983</v>
          </cell>
          <cell r="G258" t="str">
            <v>A</v>
          </cell>
          <cell r="H258" t="str">
            <v>5.I</v>
          </cell>
          <cell r="I258">
            <v>5270</v>
          </cell>
          <cell r="J258">
            <v>4730</v>
          </cell>
          <cell r="K258">
            <v>10000</v>
          </cell>
          <cell r="L258">
            <v>6009.4650000000011</v>
          </cell>
          <cell r="M258">
            <v>7990.5349999999989</v>
          </cell>
          <cell r="N258">
            <v>14000</v>
          </cell>
          <cell r="P258">
            <v>-1</v>
          </cell>
          <cell r="Q258">
            <v>150</v>
          </cell>
        </row>
        <row r="259">
          <cell r="A259" t="str">
            <v>A1522</v>
          </cell>
          <cell r="B259" t="str">
            <v>Nguyễn Ngọc Danh</v>
          </cell>
          <cell r="C259" t="str">
            <v>Bảo trì</v>
          </cell>
          <cell r="D259" t="str">
            <v>Nhân Viên Bảo Trì X2</v>
          </cell>
          <cell r="E259">
            <v>43983</v>
          </cell>
          <cell r="G259" t="str">
            <v>B</v>
          </cell>
          <cell r="H259" t="str">
            <v>5.I</v>
          </cell>
          <cell r="I259">
            <v>5270</v>
          </cell>
          <cell r="J259">
            <v>2230</v>
          </cell>
          <cell r="K259">
            <v>7500</v>
          </cell>
          <cell r="L259">
            <v>6009.4650000000011</v>
          </cell>
          <cell r="M259">
            <v>1990.5349999999989</v>
          </cell>
          <cell r="N259">
            <v>8000</v>
          </cell>
          <cell r="P259">
            <v>-1</v>
          </cell>
          <cell r="Q259">
            <v>150</v>
          </cell>
        </row>
        <row r="260">
          <cell r="A260" t="str">
            <v>A1528</v>
          </cell>
          <cell r="B260" t="str">
            <v>Nguyễn Thiện Chí</v>
          </cell>
          <cell r="C260" t="str">
            <v>Ép nhựa</v>
          </cell>
          <cell r="D260" t="str">
            <v>Công Nhân Ép Nhựa</v>
          </cell>
          <cell r="E260">
            <v>43983</v>
          </cell>
          <cell r="G260" t="str">
            <v>A</v>
          </cell>
          <cell r="H260" t="str">
            <v>8.I</v>
          </cell>
          <cell r="I260">
            <v>4730</v>
          </cell>
          <cell r="J260">
            <v>0</v>
          </cell>
          <cell r="K260">
            <v>4730</v>
          </cell>
          <cell r="L260">
            <v>4730</v>
          </cell>
          <cell r="M260">
            <v>236.5</v>
          </cell>
          <cell r="N260">
            <v>4966.5</v>
          </cell>
          <cell r="P260">
            <v>-1</v>
          </cell>
          <cell r="Q260">
            <v>70</v>
          </cell>
        </row>
        <row r="261">
          <cell r="A261" t="str">
            <v>A1532</v>
          </cell>
          <cell r="B261" t="str">
            <v>Trần Hoàng Sinh</v>
          </cell>
          <cell r="C261" t="str">
            <v>Kế Hoạch, kho</v>
          </cell>
          <cell r="D261" t="str">
            <v>Phụ Kho</v>
          </cell>
          <cell r="E261">
            <v>43983</v>
          </cell>
          <cell r="G261" t="str">
            <v>B</v>
          </cell>
          <cell r="H261" t="str">
            <v>8.I</v>
          </cell>
          <cell r="I261">
            <v>4730</v>
          </cell>
          <cell r="J261">
            <v>270</v>
          </cell>
          <cell r="K261">
            <v>5000</v>
          </cell>
          <cell r="L261">
            <v>4730</v>
          </cell>
          <cell r="M261">
            <v>420</v>
          </cell>
          <cell r="N261">
            <v>5150</v>
          </cell>
          <cell r="P261">
            <v>-1</v>
          </cell>
          <cell r="Q261">
            <v>70</v>
          </cell>
        </row>
        <row r="262">
          <cell r="A262" t="str">
            <v>A1534</v>
          </cell>
          <cell r="B262" t="str">
            <v>Nguyễn Thị Ánh Nguyệt</v>
          </cell>
          <cell r="C262" t="str">
            <v>CII.6</v>
          </cell>
          <cell r="D262" t="str">
            <v>Công Nhân Gỡ Hàng – Sấy Hàng</v>
          </cell>
          <cell r="E262">
            <v>43984</v>
          </cell>
          <cell r="G262" t="str">
            <v>B</v>
          </cell>
          <cell r="H262" t="str">
            <v>8.I</v>
          </cell>
          <cell r="I262">
            <v>4730</v>
          </cell>
          <cell r="J262">
            <v>0</v>
          </cell>
          <cell r="K262">
            <v>4730</v>
          </cell>
          <cell r="L262">
            <v>4730</v>
          </cell>
          <cell r="M262">
            <v>141.9</v>
          </cell>
          <cell r="N262">
            <v>4871.8999999999996</v>
          </cell>
          <cell r="P262">
            <v>-1</v>
          </cell>
          <cell r="Q262">
            <v>70</v>
          </cell>
        </row>
        <row r="263">
          <cell r="A263" t="str">
            <v>A1535</v>
          </cell>
          <cell r="B263" t="str">
            <v>Trần Thị Thu Loan</v>
          </cell>
          <cell r="C263" t="str">
            <v>Ép nhựa</v>
          </cell>
          <cell r="D263" t="str">
            <v>Công Nhân Ép Nhựa</v>
          </cell>
          <cell r="E263">
            <v>43984</v>
          </cell>
          <cell r="G263" t="str">
            <v>A</v>
          </cell>
          <cell r="H263" t="str">
            <v>8.I</v>
          </cell>
          <cell r="I263">
            <v>4730</v>
          </cell>
          <cell r="J263">
            <v>0</v>
          </cell>
          <cell r="K263">
            <v>4730</v>
          </cell>
          <cell r="L263">
            <v>4730</v>
          </cell>
          <cell r="M263">
            <v>236.5</v>
          </cell>
          <cell r="N263">
            <v>4966.5</v>
          </cell>
          <cell r="P263">
            <v>-1</v>
          </cell>
          <cell r="Q263">
            <v>70</v>
          </cell>
        </row>
        <row r="264">
          <cell r="A264" t="str">
            <v>A1540</v>
          </cell>
          <cell r="B264" t="str">
            <v>Huỳnh Bé Hai</v>
          </cell>
          <cell r="C264" t="str">
            <v>Ép nhựa</v>
          </cell>
          <cell r="D264" t="str">
            <v>Công Nhân Ép Nhựa</v>
          </cell>
          <cell r="E264">
            <v>43984</v>
          </cell>
          <cell r="G264" t="str">
            <v>A</v>
          </cell>
          <cell r="H264" t="str">
            <v>8.I</v>
          </cell>
          <cell r="I264">
            <v>4730</v>
          </cell>
          <cell r="J264">
            <v>0</v>
          </cell>
          <cell r="K264">
            <v>4730</v>
          </cell>
          <cell r="L264">
            <v>4730</v>
          </cell>
          <cell r="M264">
            <v>236.5</v>
          </cell>
          <cell r="N264">
            <v>4966.5</v>
          </cell>
          <cell r="P264">
            <v>-1</v>
          </cell>
          <cell r="Q264">
            <v>70</v>
          </cell>
        </row>
        <row r="265">
          <cell r="A265" t="str">
            <v>A1545</v>
          </cell>
          <cell r="B265" t="str">
            <v>Lê Trung Tính</v>
          </cell>
          <cell r="C265" t="str">
            <v>SƠN IN</v>
          </cell>
          <cell r="D265" t="str">
            <v>Công Nhân Sơn In</v>
          </cell>
          <cell r="E265">
            <v>43986</v>
          </cell>
          <cell r="G265" t="str">
            <v>B</v>
          </cell>
          <cell r="H265" t="str">
            <v>7.I</v>
          </cell>
          <cell r="I265">
            <v>4730</v>
          </cell>
          <cell r="J265">
            <v>500</v>
          </cell>
          <cell r="K265">
            <v>5230</v>
          </cell>
          <cell r="L265">
            <v>4966.5</v>
          </cell>
          <cell r="M265">
            <v>420.4</v>
          </cell>
          <cell r="N265">
            <v>5386.9</v>
          </cell>
          <cell r="P265">
            <v>-1</v>
          </cell>
          <cell r="Q265">
            <v>70</v>
          </cell>
        </row>
        <row r="266">
          <cell r="A266" t="str">
            <v>A1547</v>
          </cell>
          <cell r="B266" t="str">
            <v>Hoàng Tiến Thịnh</v>
          </cell>
          <cell r="C266" t="str">
            <v>GÁ</v>
          </cell>
          <cell r="D266" t="str">
            <v>Công Nhân Gá</v>
          </cell>
          <cell r="E266">
            <v>43990</v>
          </cell>
          <cell r="G266" t="str">
            <v>B</v>
          </cell>
          <cell r="H266" t="str">
            <v>7.I</v>
          </cell>
          <cell r="I266">
            <v>4730</v>
          </cell>
          <cell r="K266">
            <v>4730</v>
          </cell>
          <cell r="L266">
            <v>4967</v>
          </cell>
          <cell r="M266">
            <v>0</v>
          </cell>
          <cell r="N266">
            <v>4967</v>
          </cell>
          <cell r="P266">
            <v>-1</v>
          </cell>
          <cell r="Q266">
            <v>70</v>
          </cell>
        </row>
        <row r="267">
          <cell r="A267" t="str">
            <v>A1550</v>
          </cell>
          <cell r="B267" t="str">
            <v>Phạm Chí Thành</v>
          </cell>
          <cell r="C267" t="str">
            <v>SƠN IN</v>
          </cell>
          <cell r="D267" t="str">
            <v>Công Nhân Sơn In</v>
          </cell>
          <cell r="E267">
            <v>43990</v>
          </cell>
          <cell r="G267" t="str">
            <v>C</v>
          </cell>
          <cell r="H267" t="str">
            <v>7.I</v>
          </cell>
          <cell r="I267">
            <v>4730</v>
          </cell>
          <cell r="J267">
            <v>500</v>
          </cell>
          <cell r="K267">
            <v>5230</v>
          </cell>
          <cell r="L267">
            <v>4966.5</v>
          </cell>
          <cell r="M267">
            <v>263.5</v>
          </cell>
          <cell r="N267">
            <v>5230</v>
          </cell>
          <cell r="P267">
            <v>-1</v>
          </cell>
          <cell r="Q267">
            <v>70</v>
          </cell>
        </row>
        <row r="268">
          <cell r="A268" t="str">
            <v>A1551</v>
          </cell>
          <cell r="B268" t="str">
            <v>Ngô Thanh Nhủ</v>
          </cell>
          <cell r="C268" t="str">
            <v>SƠN IN</v>
          </cell>
          <cell r="D268" t="str">
            <v>Công Nhân Sơn In</v>
          </cell>
          <cell r="E268">
            <v>43991</v>
          </cell>
          <cell r="G268" t="str">
            <v>B</v>
          </cell>
          <cell r="H268" t="str">
            <v>7.I</v>
          </cell>
          <cell r="I268">
            <v>4730</v>
          </cell>
          <cell r="J268">
            <v>500</v>
          </cell>
          <cell r="K268">
            <v>5230</v>
          </cell>
          <cell r="L268">
            <v>4966.5</v>
          </cell>
          <cell r="M268">
            <v>420.4</v>
          </cell>
          <cell r="N268">
            <v>5386.9</v>
          </cell>
          <cell r="P268">
            <v>-1</v>
          </cell>
          <cell r="Q268">
            <v>70</v>
          </cell>
        </row>
        <row r="269">
          <cell r="A269" t="str">
            <v>A1555</v>
          </cell>
          <cell r="B269" t="str">
            <v>Tạ Thị Ngọc Huyền</v>
          </cell>
          <cell r="C269" t="str">
            <v>Ép nhựa</v>
          </cell>
          <cell r="D269" t="str">
            <v>Công Nhân Ép Nhựa</v>
          </cell>
          <cell r="E269">
            <v>43991</v>
          </cell>
          <cell r="G269" t="str">
            <v>B</v>
          </cell>
          <cell r="H269" t="str">
            <v>8.I</v>
          </cell>
          <cell r="I269">
            <v>4730</v>
          </cell>
          <cell r="J269">
            <v>0</v>
          </cell>
          <cell r="K269">
            <v>4730</v>
          </cell>
          <cell r="L269">
            <v>4730</v>
          </cell>
          <cell r="M269">
            <v>141.9</v>
          </cell>
          <cell r="N269">
            <v>4871.8999999999996</v>
          </cell>
          <cell r="P269">
            <v>-1</v>
          </cell>
          <cell r="Q269">
            <v>70</v>
          </cell>
        </row>
        <row r="270">
          <cell r="A270" t="str">
            <v>A1542</v>
          </cell>
          <cell r="B270" t="str">
            <v>Lê Phước Hiếu</v>
          </cell>
          <cell r="C270" t="str">
            <v>Ép nhựa</v>
          </cell>
          <cell r="D270" t="str">
            <v>Công Nhân Ép Nhựa</v>
          </cell>
          <cell r="E270">
            <v>43991</v>
          </cell>
          <cell r="G270" t="str">
            <v>B</v>
          </cell>
          <cell r="H270" t="str">
            <v>8.I</v>
          </cell>
          <cell r="I270">
            <v>4730</v>
          </cell>
          <cell r="J270">
            <v>0</v>
          </cell>
          <cell r="K270">
            <v>4730</v>
          </cell>
          <cell r="L270">
            <v>4730</v>
          </cell>
          <cell r="M270">
            <v>141.9</v>
          </cell>
          <cell r="N270">
            <v>4871.8999999999996</v>
          </cell>
          <cell r="P270">
            <v>-1</v>
          </cell>
          <cell r="Q270">
            <v>70</v>
          </cell>
        </row>
        <row r="271">
          <cell r="A271" t="str">
            <v>A1549</v>
          </cell>
          <cell r="B271" t="str">
            <v>Nguyễn Văn Đủ</v>
          </cell>
          <cell r="C271" t="str">
            <v>Ép nhựa</v>
          </cell>
          <cell r="D271" t="str">
            <v>Công Nhân Ép Nhựa</v>
          </cell>
          <cell r="E271">
            <v>43993</v>
          </cell>
          <cell r="G271" t="str">
            <v>B</v>
          </cell>
          <cell r="H271" t="str">
            <v>8.I</v>
          </cell>
          <cell r="I271">
            <v>4730</v>
          </cell>
          <cell r="J271">
            <v>0</v>
          </cell>
          <cell r="K271">
            <v>4730</v>
          </cell>
          <cell r="L271">
            <v>4730</v>
          </cell>
          <cell r="M271">
            <v>141.9</v>
          </cell>
          <cell r="N271">
            <v>4871.8999999999996</v>
          </cell>
          <cell r="P271">
            <v>-1</v>
          </cell>
          <cell r="Q271">
            <v>70</v>
          </cell>
        </row>
        <row r="272">
          <cell r="A272" t="str">
            <v>A1560</v>
          </cell>
          <cell r="B272" t="str">
            <v>Lê Tấn Tâm</v>
          </cell>
          <cell r="C272" t="str">
            <v>Phòng Kỹ Thuật</v>
          </cell>
          <cell r="D272" t="str">
            <v>Công Nhân Xử Lý Nước</v>
          </cell>
          <cell r="E272">
            <v>43993</v>
          </cell>
          <cell r="G272" t="str">
            <v>A</v>
          </cell>
          <cell r="H272" t="str">
            <v>7.I</v>
          </cell>
          <cell r="I272">
            <v>4730</v>
          </cell>
          <cell r="J272">
            <v>0</v>
          </cell>
          <cell r="K272">
            <v>4730</v>
          </cell>
          <cell r="L272">
            <v>4966.5</v>
          </cell>
          <cell r="M272">
            <v>0</v>
          </cell>
          <cell r="N272">
            <v>4966.5</v>
          </cell>
          <cell r="P272">
            <v>-1</v>
          </cell>
          <cell r="Q272">
            <v>70</v>
          </cell>
        </row>
        <row r="273">
          <cell r="A273" t="str">
            <v>A1563</v>
          </cell>
          <cell r="B273" t="str">
            <v>Nguyễn Thị Ngọc Tuyền</v>
          </cell>
          <cell r="C273" t="str">
            <v>Ép nhựa</v>
          </cell>
          <cell r="D273" t="str">
            <v>Công Nhân Ép Nhựa</v>
          </cell>
          <cell r="E273">
            <v>43997</v>
          </cell>
          <cell r="G273" t="str">
            <v>B</v>
          </cell>
          <cell r="H273" t="str">
            <v>8.I</v>
          </cell>
          <cell r="I273">
            <v>4730</v>
          </cell>
          <cell r="J273">
            <v>0</v>
          </cell>
          <cell r="K273">
            <v>4730</v>
          </cell>
          <cell r="L273">
            <v>4730</v>
          </cell>
          <cell r="M273">
            <v>141.9</v>
          </cell>
          <cell r="N273">
            <v>4871.8999999999996</v>
          </cell>
          <cell r="P273">
            <v>-1</v>
          </cell>
          <cell r="Q273">
            <v>70</v>
          </cell>
        </row>
        <row r="274">
          <cell r="A274" t="str">
            <v>A1573</v>
          </cell>
          <cell r="B274" t="str">
            <v>Lê Xuân Bằng</v>
          </cell>
          <cell r="C274" t="str">
            <v>QA/QC</v>
          </cell>
          <cell r="D274" t="str">
            <v>Công Nhân QC xi mạ X.1</v>
          </cell>
          <cell r="E274">
            <v>44001</v>
          </cell>
          <cell r="G274" t="str">
            <v>B</v>
          </cell>
          <cell r="H274" t="str">
            <v>8.I</v>
          </cell>
          <cell r="I274">
            <v>4730</v>
          </cell>
          <cell r="J274">
            <v>0</v>
          </cell>
          <cell r="K274">
            <v>4730</v>
          </cell>
          <cell r="L274">
            <v>4730</v>
          </cell>
          <cell r="M274">
            <v>141.9</v>
          </cell>
          <cell r="N274">
            <v>4871.8999999999996</v>
          </cell>
          <cell r="P274">
            <v>-1</v>
          </cell>
          <cell r="Q274">
            <v>70</v>
          </cell>
        </row>
        <row r="275">
          <cell r="A275" t="str">
            <v>A1574</v>
          </cell>
          <cell r="B275" t="str">
            <v>Lâm Trung Trí</v>
          </cell>
          <cell r="C275" t="str">
            <v>Khuôn</v>
          </cell>
          <cell r="D275" t="str">
            <v>Nhân Viên Vận Hành Máy Cnc</v>
          </cell>
          <cell r="E275">
            <v>44004</v>
          </cell>
          <cell r="G275" t="str">
            <v>B</v>
          </cell>
          <cell r="H275" t="str">
            <v>5.I</v>
          </cell>
          <cell r="I275">
            <v>5268.64</v>
          </cell>
          <cell r="J275">
            <v>3231.36</v>
          </cell>
          <cell r="K275">
            <v>8500</v>
          </cell>
          <cell r="L275">
            <v>6009.4650000000011</v>
          </cell>
          <cell r="M275">
            <v>2745.5349999999994</v>
          </cell>
          <cell r="N275">
            <v>8755</v>
          </cell>
          <cell r="P275">
            <v>-1</v>
          </cell>
          <cell r="Q275">
            <v>150</v>
          </cell>
        </row>
        <row r="276">
          <cell r="A276" t="str">
            <v>A1578</v>
          </cell>
          <cell r="B276" t="str">
            <v>Nguyễn Thị Kim Cúc</v>
          </cell>
          <cell r="C276" t="str">
            <v>Ép nhựa</v>
          </cell>
          <cell r="D276" t="str">
            <v>Công Nhân Ép Nhựa</v>
          </cell>
          <cell r="E276">
            <v>44004</v>
          </cell>
          <cell r="G276" t="str">
            <v>A</v>
          </cell>
          <cell r="H276" t="str">
            <v>8.I</v>
          </cell>
          <cell r="I276">
            <v>4730</v>
          </cell>
          <cell r="J276">
            <v>0</v>
          </cell>
          <cell r="K276">
            <v>4730</v>
          </cell>
          <cell r="L276">
            <v>4730</v>
          </cell>
          <cell r="M276">
            <v>236.5</v>
          </cell>
          <cell r="N276">
            <v>4966.5</v>
          </cell>
          <cell r="P276">
            <v>-1</v>
          </cell>
          <cell r="Q276">
            <v>70</v>
          </cell>
        </row>
        <row r="277">
          <cell r="A277" t="str">
            <v>A1581</v>
          </cell>
          <cell r="B277" t="str">
            <v>Đoàn Thanh Hải</v>
          </cell>
          <cell r="C277" t="str">
            <v>CII.1</v>
          </cell>
          <cell r="D277" t="str">
            <v>Công Nhân Gắn Phôi</v>
          </cell>
          <cell r="E277">
            <v>44007</v>
          </cell>
          <cell r="G277" t="str">
            <v>A</v>
          </cell>
          <cell r="H277" t="str">
            <v>8.I</v>
          </cell>
          <cell r="I277">
            <v>4730</v>
          </cell>
          <cell r="J277">
            <v>0</v>
          </cell>
          <cell r="K277">
            <v>4730</v>
          </cell>
          <cell r="L277">
            <v>4730</v>
          </cell>
          <cell r="M277">
            <v>236.5</v>
          </cell>
          <cell r="N277">
            <v>4966.5</v>
          </cell>
          <cell r="O277">
            <v>1</v>
          </cell>
          <cell r="P277">
            <v>-1</v>
          </cell>
          <cell r="Q277">
            <v>70</v>
          </cell>
        </row>
        <row r="278">
          <cell r="A278" t="str">
            <v>A1582</v>
          </cell>
          <cell r="B278" t="str">
            <v>Nguyễn Thị Thu Trang</v>
          </cell>
          <cell r="C278" t="str">
            <v>Ép nhựa</v>
          </cell>
          <cell r="D278" t="str">
            <v>Công Nhân Ép Nhựa</v>
          </cell>
          <cell r="E278">
            <v>44013</v>
          </cell>
          <cell r="G278" t="str">
            <v>B</v>
          </cell>
          <cell r="H278" t="str">
            <v>8.I</v>
          </cell>
          <cell r="I278">
            <v>4730</v>
          </cell>
          <cell r="K278">
            <v>4730</v>
          </cell>
          <cell r="L278">
            <v>4730</v>
          </cell>
          <cell r="M278">
            <v>141.9</v>
          </cell>
          <cell r="N278">
            <v>4871.8999999999996</v>
          </cell>
          <cell r="Q278">
            <v>70</v>
          </cell>
        </row>
        <row r="279">
          <cell r="A279" t="str">
            <v>A1584</v>
          </cell>
          <cell r="B279" t="str">
            <v>Nguyễn Thị Ánh Tuyết</v>
          </cell>
          <cell r="C279" t="str">
            <v>Ép nhựa</v>
          </cell>
          <cell r="D279" t="str">
            <v>Công Nhân Ép Nhựa</v>
          </cell>
          <cell r="E279">
            <v>44013</v>
          </cell>
          <cell r="G279" t="str">
            <v>A</v>
          </cell>
          <cell r="H279" t="str">
            <v>8.I</v>
          </cell>
          <cell r="I279">
            <v>4730</v>
          </cell>
          <cell r="K279">
            <v>4730</v>
          </cell>
          <cell r="L279">
            <v>4730</v>
          </cell>
          <cell r="M279">
            <v>236.5</v>
          </cell>
          <cell r="N279">
            <v>4966.5</v>
          </cell>
          <cell r="Q279">
            <v>70</v>
          </cell>
        </row>
        <row r="280">
          <cell r="A280" t="str">
            <v>A1588</v>
          </cell>
          <cell r="B280" t="str">
            <v>Đặng Văn Trường</v>
          </cell>
          <cell r="C280" t="str">
            <v>Ép nhựa</v>
          </cell>
          <cell r="D280" t="str">
            <v>Công Nhân Ép Nhựa</v>
          </cell>
          <cell r="E280">
            <v>44013</v>
          </cell>
          <cell r="G280" t="str">
            <v>B</v>
          </cell>
          <cell r="H280" t="str">
            <v>8.I</v>
          </cell>
          <cell r="I280">
            <v>4730</v>
          </cell>
          <cell r="K280">
            <v>4730</v>
          </cell>
          <cell r="L280">
            <v>4730</v>
          </cell>
          <cell r="M280">
            <v>141.9</v>
          </cell>
          <cell r="N280">
            <v>4871.8999999999996</v>
          </cell>
          <cell r="Q280">
            <v>70</v>
          </cell>
        </row>
        <row r="281">
          <cell r="A281" t="str">
            <v>A1592</v>
          </cell>
          <cell r="B281" t="str">
            <v>Ngô Đăng Sang</v>
          </cell>
          <cell r="C281" t="str">
            <v>Ép nhựa</v>
          </cell>
          <cell r="D281" t="str">
            <v>Tổ trưởng ca Ép Nhựa</v>
          </cell>
          <cell r="E281">
            <v>44014</v>
          </cell>
          <cell r="G281" t="str">
            <v>B</v>
          </cell>
          <cell r="H281" t="str">
            <v>5.I</v>
          </cell>
          <cell r="I281">
            <v>5270</v>
          </cell>
          <cell r="J281">
            <v>2730</v>
          </cell>
          <cell r="K281">
            <v>8000</v>
          </cell>
          <cell r="L281">
            <v>6009.4650000000011</v>
          </cell>
          <cell r="M281">
            <v>2230.5349999999989</v>
          </cell>
          <cell r="N281">
            <v>8240</v>
          </cell>
          <cell r="O281">
            <v>1</v>
          </cell>
          <cell r="Q281">
            <v>150</v>
          </cell>
        </row>
        <row r="282">
          <cell r="A282" t="str">
            <v>A1596</v>
          </cell>
          <cell r="B282" t="str">
            <v>Trương Thị Mai Thi</v>
          </cell>
          <cell r="C282" t="str">
            <v>Ép nhựa</v>
          </cell>
          <cell r="D282" t="str">
            <v>Công Nhân Ép Nhựa</v>
          </cell>
          <cell r="E282">
            <v>44018</v>
          </cell>
          <cell r="G282" t="str">
            <v>B</v>
          </cell>
          <cell r="H282" t="str">
            <v>8.I</v>
          </cell>
          <cell r="I282">
            <v>4730</v>
          </cell>
          <cell r="K282">
            <v>4730</v>
          </cell>
          <cell r="L282">
            <v>4730</v>
          </cell>
          <cell r="M282">
            <v>141.9</v>
          </cell>
          <cell r="N282">
            <v>4871.8999999999996</v>
          </cell>
          <cell r="Q282">
            <v>70</v>
          </cell>
        </row>
        <row r="283">
          <cell r="A283" t="str">
            <v>A1603</v>
          </cell>
          <cell r="B283" t="str">
            <v>Nguyễn Đức Tính</v>
          </cell>
          <cell r="C283" t="str">
            <v>Ép nhựa</v>
          </cell>
          <cell r="D283" t="str">
            <v>Công Nhân Ép Nhựa</v>
          </cell>
          <cell r="E283">
            <v>44022</v>
          </cell>
          <cell r="G283" t="str">
            <v>A</v>
          </cell>
          <cell r="H283" t="str">
            <v>8.I</v>
          </cell>
          <cell r="I283">
            <v>4730</v>
          </cell>
          <cell r="K283">
            <v>4730</v>
          </cell>
          <cell r="L283">
            <v>4730</v>
          </cell>
          <cell r="M283">
            <v>236.5</v>
          </cell>
          <cell r="N283">
            <v>4966.5</v>
          </cell>
          <cell r="Q283">
            <v>70</v>
          </cell>
        </row>
        <row r="284">
          <cell r="A284" t="str">
            <v>A1604</v>
          </cell>
          <cell r="B284" t="str">
            <v>Lê Văn Cảm</v>
          </cell>
          <cell r="C284" t="str">
            <v>Ép nhựa</v>
          </cell>
          <cell r="D284" t="str">
            <v>Công Nhân Ép Nhựa</v>
          </cell>
          <cell r="E284">
            <v>44022</v>
          </cell>
          <cell r="G284" t="str">
            <v>B</v>
          </cell>
          <cell r="H284" t="str">
            <v>8.I</v>
          </cell>
          <cell r="I284">
            <v>4730</v>
          </cell>
          <cell r="K284">
            <v>4730</v>
          </cell>
          <cell r="L284">
            <v>4730</v>
          </cell>
          <cell r="M284">
            <v>141.9</v>
          </cell>
          <cell r="N284">
            <v>4871.8999999999996</v>
          </cell>
          <cell r="Q284">
            <v>70</v>
          </cell>
        </row>
        <row r="285">
          <cell r="A285" t="str">
            <v>A1593</v>
          </cell>
          <cell r="B285" t="str">
            <v>Bùi Thị Kiều</v>
          </cell>
          <cell r="C285" t="str">
            <v>Kế Hoạch, kho</v>
          </cell>
          <cell r="D285" t="str">
            <v>Thủ kho</v>
          </cell>
          <cell r="E285">
            <v>44022</v>
          </cell>
          <cell r="G285" t="str">
            <v>A</v>
          </cell>
          <cell r="H285" t="str">
            <v>5.I</v>
          </cell>
          <cell r="I285">
            <v>5270</v>
          </cell>
          <cell r="J285">
            <v>1730</v>
          </cell>
          <cell r="K285">
            <v>7000</v>
          </cell>
          <cell r="L285">
            <v>6009.4650000000011</v>
          </cell>
          <cell r="M285">
            <v>1340.5349999999989</v>
          </cell>
          <cell r="N285">
            <v>7350</v>
          </cell>
          <cell r="Q285">
            <v>70</v>
          </cell>
        </row>
        <row r="286">
          <cell r="A286" t="str">
            <v>A1607</v>
          </cell>
          <cell r="B286" t="str">
            <v>Phạm Hồng Hải</v>
          </cell>
          <cell r="C286" t="str">
            <v>Ép nhựa</v>
          </cell>
          <cell r="D286" t="str">
            <v>Công Nhân Ép Nhựa</v>
          </cell>
          <cell r="E286">
            <v>44022</v>
          </cell>
          <cell r="G286" t="str">
            <v>B</v>
          </cell>
          <cell r="H286" t="str">
            <v>8.I</v>
          </cell>
          <cell r="I286">
            <v>4730</v>
          </cell>
          <cell r="K286">
            <v>4730</v>
          </cell>
          <cell r="L286">
            <v>4730</v>
          </cell>
          <cell r="M286">
            <v>141.9</v>
          </cell>
          <cell r="N286">
            <v>4871.8999999999996</v>
          </cell>
          <cell r="Q286">
            <v>70</v>
          </cell>
        </row>
        <row r="287">
          <cell r="A287" t="str">
            <v>A1611</v>
          </cell>
          <cell r="B287" t="str">
            <v>Phan Phú Hậu</v>
          </cell>
          <cell r="C287" t="str">
            <v>Khuôn</v>
          </cell>
          <cell r="D287" t="str">
            <v>Nhân Viên Lắp Ráp Khuôn</v>
          </cell>
          <cell r="E287">
            <v>44027</v>
          </cell>
          <cell r="G287" t="str">
            <v>B</v>
          </cell>
          <cell r="H287" t="str">
            <v>5.I</v>
          </cell>
          <cell r="I287">
            <v>5166</v>
          </cell>
          <cell r="J287">
            <v>1334</v>
          </cell>
          <cell r="K287">
            <v>6500</v>
          </cell>
          <cell r="L287">
            <v>6009.4650000000011</v>
          </cell>
          <cell r="M287">
            <v>685.53499999999894</v>
          </cell>
          <cell r="N287">
            <v>6695</v>
          </cell>
          <cell r="Q287">
            <v>150</v>
          </cell>
        </row>
        <row r="288">
          <cell r="A288" t="str">
            <v>A1612</v>
          </cell>
          <cell r="B288" t="str">
            <v>Võ Thanh Giàu</v>
          </cell>
          <cell r="C288" t="str">
            <v>Khuôn</v>
          </cell>
          <cell r="D288" t="str">
            <v>Nhân Viên Lắp Ráp Khuôn</v>
          </cell>
          <cell r="E288">
            <v>44027</v>
          </cell>
          <cell r="G288" t="str">
            <v>A</v>
          </cell>
          <cell r="H288" t="str">
            <v>5.I</v>
          </cell>
          <cell r="I288">
            <v>5166</v>
          </cell>
          <cell r="J288">
            <v>1334</v>
          </cell>
          <cell r="K288">
            <v>6500</v>
          </cell>
          <cell r="L288">
            <v>6009.4650000000011</v>
          </cell>
          <cell r="M288">
            <v>815.53499999999894</v>
          </cell>
          <cell r="N288">
            <v>6825</v>
          </cell>
          <cell r="Q288">
            <v>150</v>
          </cell>
        </row>
        <row r="289">
          <cell r="A289" t="str">
            <v>A1613</v>
          </cell>
          <cell r="B289" t="str">
            <v>Huỳnh Phước Hậu</v>
          </cell>
          <cell r="C289" t="str">
            <v>Khuôn</v>
          </cell>
          <cell r="D289" t="str">
            <v>Nhân Viên Lắp Ráp Khuôn</v>
          </cell>
          <cell r="E289">
            <v>44027</v>
          </cell>
          <cell r="G289" t="str">
            <v>A</v>
          </cell>
          <cell r="H289" t="str">
            <v>5.I</v>
          </cell>
          <cell r="I289">
            <v>5166</v>
          </cell>
          <cell r="J289">
            <v>1334</v>
          </cell>
          <cell r="K289">
            <v>6500</v>
          </cell>
          <cell r="L289">
            <v>6009.4650000000011</v>
          </cell>
          <cell r="M289">
            <v>815.53499999999894</v>
          </cell>
          <cell r="N289">
            <v>6825</v>
          </cell>
          <cell r="Q289">
            <v>150</v>
          </cell>
        </row>
        <row r="290">
          <cell r="A290" t="str">
            <v>A1597</v>
          </cell>
          <cell r="B290" t="str">
            <v>Trần Ngọc Yến</v>
          </cell>
          <cell r="C290" t="str">
            <v>QA/QC</v>
          </cell>
          <cell r="D290" t="str">
            <v>Công Nhân Pqc Ép Nhựa</v>
          </cell>
          <cell r="E290">
            <v>44027</v>
          </cell>
          <cell r="G290" t="str">
            <v>B</v>
          </cell>
          <cell r="H290" t="str">
            <v>8.I</v>
          </cell>
          <cell r="I290">
            <v>4730</v>
          </cell>
          <cell r="K290">
            <v>4730</v>
          </cell>
          <cell r="L290">
            <v>4730</v>
          </cell>
          <cell r="M290">
            <v>141.9</v>
          </cell>
          <cell r="N290">
            <v>4871.8999999999996</v>
          </cell>
          <cell r="Q290">
            <v>70</v>
          </cell>
        </row>
        <row r="291">
          <cell r="A291" t="str">
            <v>A1598</v>
          </cell>
          <cell r="B291" t="str">
            <v>Lê Thành Trung</v>
          </cell>
          <cell r="C291" t="str">
            <v>Ép nhựa</v>
          </cell>
          <cell r="D291" t="str">
            <v>Công Nhân Ép Nhựa</v>
          </cell>
          <cell r="E291">
            <v>44027</v>
          </cell>
          <cell r="G291" t="str">
            <v>A</v>
          </cell>
          <cell r="H291" t="str">
            <v>8.I</v>
          </cell>
          <cell r="I291">
            <v>4730</v>
          </cell>
          <cell r="K291">
            <v>4730</v>
          </cell>
          <cell r="L291">
            <v>4730</v>
          </cell>
          <cell r="M291">
            <v>236.5</v>
          </cell>
          <cell r="N291">
            <v>4966.5</v>
          </cell>
          <cell r="Q291">
            <v>70</v>
          </cell>
        </row>
        <row r="292">
          <cell r="A292" t="str">
            <v>A1616</v>
          </cell>
          <cell r="B292" t="str">
            <v>Đặng Hoài Phong</v>
          </cell>
          <cell r="C292" t="str">
            <v>Ép nhựa</v>
          </cell>
          <cell r="D292" t="str">
            <v>Công Nhân Ép Nhựa</v>
          </cell>
          <cell r="E292">
            <v>44029</v>
          </cell>
          <cell r="G292" t="str">
            <v>B</v>
          </cell>
          <cell r="H292" t="str">
            <v>8.I</v>
          </cell>
          <cell r="I292">
            <v>4730</v>
          </cell>
          <cell r="K292">
            <v>4730</v>
          </cell>
          <cell r="L292">
            <v>4730</v>
          </cell>
          <cell r="M292">
            <v>141.9</v>
          </cell>
          <cell r="N292">
            <v>4871.8999999999996</v>
          </cell>
          <cell r="Q292">
            <v>70</v>
          </cell>
        </row>
        <row r="293">
          <cell r="A293" t="str">
            <v>A1617</v>
          </cell>
          <cell r="B293" t="str">
            <v>Huỳnh Như Yến</v>
          </cell>
          <cell r="C293" t="str">
            <v>Ép nhựa</v>
          </cell>
          <cell r="D293" t="str">
            <v>Công Nhân Ép Nhựa</v>
          </cell>
          <cell r="E293">
            <v>44029</v>
          </cell>
          <cell r="G293" t="str">
            <v>B</v>
          </cell>
          <cell r="H293" t="str">
            <v>8.I</v>
          </cell>
          <cell r="I293">
            <v>4730</v>
          </cell>
          <cell r="K293">
            <v>4730</v>
          </cell>
          <cell r="L293">
            <v>4730</v>
          </cell>
          <cell r="M293">
            <v>141.9</v>
          </cell>
          <cell r="N293">
            <v>4871.8999999999996</v>
          </cell>
          <cell r="O293">
            <v>2</v>
          </cell>
          <cell r="Q293">
            <v>70</v>
          </cell>
        </row>
        <row r="294">
          <cell r="A294" t="str">
            <v>A1618</v>
          </cell>
          <cell r="B294" t="str">
            <v>Tô Thị Mộng Niềm</v>
          </cell>
          <cell r="C294" t="str">
            <v>Ép nhựa</v>
          </cell>
          <cell r="D294" t="str">
            <v>Công Nhân Ép Nhựa</v>
          </cell>
          <cell r="E294">
            <v>44029</v>
          </cell>
          <cell r="G294" t="str">
            <v>B</v>
          </cell>
          <cell r="H294" t="str">
            <v>8.I</v>
          </cell>
          <cell r="I294">
            <v>4730</v>
          </cell>
          <cell r="K294">
            <v>4730</v>
          </cell>
          <cell r="L294">
            <v>4730</v>
          </cell>
          <cell r="M294">
            <v>141.9</v>
          </cell>
          <cell r="N294">
            <v>4871.8999999999996</v>
          </cell>
          <cell r="Q294">
            <v>70</v>
          </cell>
        </row>
        <row r="295">
          <cell r="A295" t="str">
            <v>A1621</v>
          </cell>
          <cell r="B295" t="str">
            <v>Trần Quốc Khanh</v>
          </cell>
          <cell r="C295" t="str">
            <v>Ép nhựa</v>
          </cell>
          <cell r="D295" t="str">
            <v>Công Nhân Ép Nhựa</v>
          </cell>
          <cell r="E295">
            <v>44029</v>
          </cell>
          <cell r="G295" t="str">
            <v>B</v>
          </cell>
          <cell r="H295" t="str">
            <v>8.I</v>
          </cell>
          <cell r="I295">
            <v>4730</v>
          </cell>
          <cell r="K295">
            <v>4730</v>
          </cell>
          <cell r="L295">
            <v>4730</v>
          </cell>
          <cell r="M295">
            <v>141.9</v>
          </cell>
          <cell r="N295">
            <v>4871.8999999999996</v>
          </cell>
          <cell r="Q295">
            <v>70</v>
          </cell>
        </row>
        <row r="296">
          <cell r="A296" t="str">
            <v>A1624</v>
          </cell>
          <cell r="B296" t="str">
            <v>Lê Quốc Hải</v>
          </cell>
          <cell r="C296" t="str">
            <v>Khuôn</v>
          </cell>
          <cell r="D296" t="str">
            <v>Nhân Viên Vận Hành Máy Cnc</v>
          </cell>
          <cell r="E296">
            <v>44032</v>
          </cell>
          <cell r="G296" t="str">
            <v>B</v>
          </cell>
          <cell r="H296" t="str">
            <v>6.I</v>
          </cell>
          <cell r="I296">
            <v>5166</v>
          </cell>
          <cell r="J296">
            <v>2834</v>
          </cell>
          <cell r="K296">
            <v>8000</v>
          </cell>
          <cell r="L296">
            <v>5463.1500000000005</v>
          </cell>
          <cell r="M296">
            <v>2776.8499999999995</v>
          </cell>
          <cell r="N296">
            <v>8240</v>
          </cell>
          <cell r="Q296">
            <v>150</v>
          </cell>
        </row>
        <row r="297">
          <cell r="A297" t="str">
            <v>A1626</v>
          </cell>
          <cell r="B297" t="str">
            <v>Lưu Minh Sang</v>
          </cell>
          <cell r="C297" t="str">
            <v>CI.1</v>
          </cell>
          <cell r="D297" t="str">
            <v>Kỹ Thuật Xi Mạ</v>
          </cell>
          <cell r="E297">
            <v>44032</v>
          </cell>
          <cell r="G297" t="str">
            <v>B</v>
          </cell>
          <cell r="H297" t="str">
            <v>5.I</v>
          </cell>
          <cell r="I297">
            <v>5269</v>
          </cell>
          <cell r="J297">
            <v>2731</v>
          </cell>
          <cell r="K297">
            <v>8000</v>
          </cell>
          <cell r="L297">
            <v>6009.4650000000011</v>
          </cell>
          <cell r="M297">
            <v>2990.5349999999989</v>
          </cell>
          <cell r="N297">
            <v>9000</v>
          </cell>
          <cell r="Q297">
            <v>150</v>
          </cell>
        </row>
        <row r="298">
          <cell r="A298" t="str">
            <v>A1629</v>
          </cell>
          <cell r="B298" t="str">
            <v>Lê Thị Duy</v>
          </cell>
          <cell r="C298" t="str">
            <v>Ép nhựa</v>
          </cell>
          <cell r="D298" t="str">
            <v>Công Nhân Ép Nhựa</v>
          </cell>
          <cell r="E298">
            <v>44033</v>
          </cell>
          <cell r="G298" t="str">
            <v>C</v>
          </cell>
          <cell r="H298" t="str">
            <v>8.I</v>
          </cell>
          <cell r="I298">
            <v>4730</v>
          </cell>
          <cell r="K298">
            <v>4730</v>
          </cell>
          <cell r="L298">
            <v>4730</v>
          </cell>
          <cell r="N298">
            <v>4730</v>
          </cell>
          <cell r="Q298">
            <v>70</v>
          </cell>
        </row>
        <row r="299">
          <cell r="A299" t="str">
            <v>A1631</v>
          </cell>
          <cell r="B299" t="str">
            <v>Triệu Quỳnh Anh</v>
          </cell>
          <cell r="C299" t="str">
            <v>SƠN IN</v>
          </cell>
          <cell r="D299" t="str">
            <v>Công Nhân Sơn In</v>
          </cell>
          <cell r="E299">
            <v>44033</v>
          </cell>
          <cell r="G299" t="str">
            <v>C</v>
          </cell>
          <cell r="H299" t="str">
            <v>8.I</v>
          </cell>
          <cell r="I299">
            <v>4730</v>
          </cell>
          <cell r="K299">
            <v>4730</v>
          </cell>
          <cell r="L299">
            <v>4730</v>
          </cell>
          <cell r="N299">
            <v>4730</v>
          </cell>
          <cell r="Q299">
            <v>70</v>
          </cell>
        </row>
        <row r="300">
          <cell r="A300" t="str">
            <v>A1637</v>
          </cell>
          <cell r="B300" t="str">
            <v>Trương Mỹ Phụng</v>
          </cell>
          <cell r="C300" t="str">
            <v>QMS</v>
          </cell>
          <cell r="D300" t="str">
            <v>Nhân Viên Qms</v>
          </cell>
          <cell r="E300">
            <v>44034</v>
          </cell>
          <cell r="G300" t="str">
            <v>A</v>
          </cell>
          <cell r="H300" t="str">
            <v>4.I</v>
          </cell>
          <cell r="I300">
            <v>5270</v>
          </cell>
          <cell r="J300">
            <v>2730</v>
          </cell>
          <cell r="K300">
            <v>8000</v>
          </cell>
          <cell r="L300">
            <v>6790.6954500000002</v>
          </cell>
          <cell r="M300">
            <v>2208.3045499999998</v>
          </cell>
          <cell r="N300">
            <v>8999</v>
          </cell>
          <cell r="Q300">
            <v>150</v>
          </cell>
        </row>
        <row r="301">
          <cell r="A301" t="str">
            <v>A1643</v>
          </cell>
          <cell r="B301" t="str">
            <v>Mai Văn Châu</v>
          </cell>
          <cell r="C301" t="str">
            <v>Ép nhựa</v>
          </cell>
          <cell r="D301" t="str">
            <v>Công Nhân Ép Nhựa</v>
          </cell>
          <cell r="E301">
            <v>44035</v>
          </cell>
          <cell r="G301" t="str">
            <v>B</v>
          </cell>
          <cell r="H301" t="str">
            <v>8.I</v>
          </cell>
          <cell r="I301">
            <v>4730</v>
          </cell>
          <cell r="K301">
            <v>4730</v>
          </cell>
          <cell r="L301">
            <v>4730</v>
          </cell>
          <cell r="M301">
            <v>141.9</v>
          </cell>
          <cell r="N301">
            <v>4871.8999999999996</v>
          </cell>
          <cell r="Q301">
            <v>70</v>
          </cell>
        </row>
        <row r="302">
          <cell r="A302" t="str">
            <v>A1646</v>
          </cell>
          <cell r="B302" t="str">
            <v>Nguyễn Tuấn Khanh</v>
          </cell>
          <cell r="C302" t="str">
            <v>Ép nhựa</v>
          </cell>
          <cell r="D302" t="str">
            <v>Công Nhân Ép Nhựa</v>
          </cell>
          <cell r="E302">
            <v>44035</v>
          </cell>
          <cell r="G302" t="str">
            <v>B</v>
          </cell>
          <cell r="H302" t="str">
            <v>8.I</v>
          </cell>
          <cell r="I302">
            <v>4730</v>
          </cell>
          <cell r="K302">
            <v>4730</v>
          </cell>
          <cell r="L302">
            <v>4730</v>
          </cell>
          <cell r="M302">
            <v>141.9</v>
          </cell>
          <cell r="N302">
            <v>4871.8999999999996</v>
          </cell>
          <cell r="Q302">
            <v>70</v>
          </cell>
        </row>
        <row r="303">
          <cell r="A303" t="str">
            <v>A1633</v>
          </cell>
          <cell r="B303" t="str">
            <v>Trịnh Hồng Út</v>
          </cell>
          <cell r="C303" t="str">
            <v>Ép nhựa</v>
          </cell>
          <cell r="D303" t="str">
            <v>Công Nhân Ép Nhựa</v>
          </cell>
          <cell r="E303">
            <v>44040</v>
          </cell>
          <cell r="G303" t="str">
            <v>B</v>
          </cell>
          <cell r="H303" t="str">
            <v>8.I</v>
          </cell>
          <cell r="I303">
            <v>4730</v>
          </cell>
          <cell r="K303">
            <v>4730</v>
          </cell>
          <cell r="L303">
            <v>4730</v>
          </cell>
          <cell r="M303">
            <v>141.9</v>
          </cell>
          <cell r="N303">
            <v>4871.8999999999996</v>
          </cell>
          <cell r="Q303">
            <v>70</v>
          </cell>
        </row>
        <row r="304">
          <cell r="A304" t="str">
            <v>A1638</v>
          </cell>
          <cell r="B304" t="str">
            <v>Ngô Ánh Trường</v>
          </cell>
          <cell r="C304" t="str">
            <v>Ép nhựa</v>
          </cell>
          <cell r="D304" t="str">
            <v>Công Nhân Ép Nhựa</v>
          </cell>
          <cell r="E304">
            <v>44046</v>
          </cell>
          <cell r="G304" t="str">
            <v>B</v>
          </cell>
          <cell r="H304" t="str">
            <v>8.I</v>
          </cell>
          <cell r="I304">
            <v>4730</v>
          </cell>
          <cell r="K304">
            <v>4730</v>
          </cell>
          <cell r="L304">
            <v>4730</v>
          </cell>
          <cell r="M304">
            <v>141.9</v>
          </cell>
          <cell r="N304">
            <v>4871.8999999999996</v>
          </cell>
          <cell r="Q304">
            <v>70</v>
          </cell>
        </row>
        <row r="305">
          <cell r="A305" t="str">
            <v>A1652</v>
          </cell>
          <cell r="B305" t="str">
            <v>Nguyễn Hoàng Phúc</v>
          </cell>
          <cell r="C305" t="str">
            <v>CI.1</v>
          </cell>
          <cell r="D305" t="str">
            <v>Công Nhân Masking</v>
          </cell>
          <cell r="E305">
            <v>44048</v>
          </cell>
          <cell r="G305" t="str">
            <v>B</v>
          </cell>
          <cell r="H305" t="str">
            <v>8.I</v>
          </cell>
          <cell r="I305">
            <v>4730</v>
          </cell>
          <cell r="K305">
            <v>4730</v>
          </cell>
          <cell r="L305">
            <v>4730</v>
          </cell>
          <cell r="M305">
            <v>141.9</v>
          </cell>
          <cell r="N305">
            <v>4871.8999999999996</v>
          </cell>
          <cell r="Q305">
            <v>70</v>
          </cell>
        </row>
        <row r="306">
          <cell r="A306" t="str">
            <v>A1653</v>
          </cell>
          <cell r="B306" t="str">
            <v>Trương Anh Thoa</v>
          </cell>
          <cell r="C306" t="str">
            <v>Ép nhựa</v>
          </cell>
          <cell r="D306" t="str">
            <v>Công Nhân Ép Nhựa</v>
          </cell>
          <cell r="E306">
            <v>44048</v>
          </cell>
          <cell r="G306" t="str">
            <v>B</v>
          </cell>
          <cell r="H306" t="str">
            <v>8.I</v>
          </cell>
          <cell r="I306">
            <v>4730</v>
          </cell>
          <cell r="K306">
            <v>4730</v>
          </cell>
          <cell r="L306">
            <v>4730</v>
          </cell>
          <cell r="M306">
            <v>141.9</v>
          </cell>
          <cell r="N306">
            <v>4871.8999999999996</v>
          </cell>
          <cell r="Q306">
            <v>70</v>
          </cell>
        </row>
        <row r="307">
          <cell r="A307" t="str">
            <v>A1654</v>
          </cell>
          <cell r="B307" t="str">
            <v>Đặng Hồng Thảo</v>
          </cell>
          <cell r="C307" t="str">
            <v>Ép nhựa</v>
          </cell>
          <cell r="D307" t="str">
            <v>Công Nhân Ép Nhựa</v>
          </cell>
          <cell r="E307">
            <v>44048</v>
          </cell>
          <cell r="G307" t="str">
            <v>B</v>
          </cell>
          <cell r="H307" t="str">
            <v>8.I</v>
          </cell>
          <cell r="I307">
            <v>4730</v>
          </cell>
          <cell r="K307">
            <v>4730</v>
          </cell>
          <cell r="L307">
            <v>4730</v>
          </cell>
          <cell r="M307">
            <v>141.9</v>
          </cell>
          <cell r="N307">
            <v>4871.8999999999996</v>
          </cell>
          <cell r="Q307">
            <v>70</v>
          </cell>
        </row>
        <row r="308">
          <cell r="A308" t="str">
            <v>A1642</v>
          </cell>
          <cell r="B308" t="str">
            <v>Phan Thị Anh Đào</v>
          </cell>
          <cell r="C308" t="str">
            <v>QA/QC</v>
          </cell>
          <cell r="D308" t="str">
            <v>Công Nhân Qc Xưởng 2</v>
          </cell>
          <cell r="E308">
            <v>44048</v>
          </cell>
          <cell r="G308" t="str">
            <v>B</v>
          </cell>
          <cell r="H308" t="str">
            <v>8.I</v>
          </cell>
          <cell r="I308">
            <v>4730</v>
          </cell>
          <cell r="K308">
            <v>4730</v>
          </cell>
          <cell r="L308">
            <v>4730</v>
          </cell>
          <cell r="M308">
            <v>141.9</v>
          </cell>
          <cell r="N308">
            <v>4871.8999999999996</v>
          </cell>
          <cell r="Q308">
            <v>70</v>
          </cell>
        </row>
        <row r="309">
          <cell r="A309" t="str">
            <v>A1657</v>
          </cell>
          <cell r="B309" t="str">
            <v>Trần Quang Dũng</v>
          </cell>
          <cell r="C309" t="str">
            <v>Ép nhựa</v>
          </cell>
          <cell r="D309" t="str">
            <v>Công Nhân Ép Nhựa</v>
          </cell>
          <cell r="E309">
            <v>44050</v>
          </cell>
          <cell r="G309" t="str">
            <v>A</v>
          </cell>
          <cell r="H309" t="str">
            <v>8.I</v>
          </cell>
          <cell r="I309">
            <v>4730</v>
          </cell>
          <cell r="K309">
            <v>4730</v>
          </cell>
          <cell r="L309">
            <v>4730</v>
          </cell>
          <cell r="M309">
            <v>236.5</v>
          </cell>
          <cell r="N309">
            <v>4966.5</v>
          </cell>
          <cell r="Q309">
            <v>70</v>
          </cell>
        </row>
        <row r="310">
          <cell r="A310" t="str">
            <v>A1655</v>
          </cell>
          <cell r="B310" t="str">
            <v>Lê Văn Cần</v>
          </cell>
          <cell r="C310" t="str">
            <v>Kế Hoạch, kho</v>
          </cell>
          <cell r="D310" t="str">
            <v>Phụ Kho</v>
          </cell>
          <cell r="E310">
            <v>44050</v>
          </cell>
          <cell r="G310" t="str">
            <v>A</v>
          </cell>
          <cell r="H310" t="str">
            <v>8.I</v>
          </cell>
          <cell r="I310">
            <v>4730</v>
          </cell>
          <cell r="J310">
            <v>270</v>
          </cell>
          <cell r="K310">
            <v>5000</v>
          </cell>
          <cell r="L310">
            <v>4730</v>
          </cell>
          <cell r="M310">
            <v>520</v>
          </cell>
          <cell r="N310">
            <v>5250</v>
          </cell>
          <cell r="Q310">
            <v>70</v>
          </cell>
        </row>
        <row r="311">
          <cell r="A311" t="str">
            <v>A1662</v>
          </cell>
          <cell r="B311" t="str">
            <v>Nguyễn Thị Diễm My</v>
          </cell>
          <cell r="C311" t="str">
            <v>Khuôn</v>
          </cell>
          <cell r="D311" t="str">
            <v>Công nhân Bảo Trì Sửa Chữa Khuôn</v>
          </cell>
          <cell r="E311">
            <v>44062</v>
          </cell>
          <cell r="G311" t="str">
            <v>C</v>
          </cell>
          <cell r="H311" t="str">
            <v>7.I</v>
          </cell>
          <cell r="I311">
            <v>4966</v>
          </cell>
          <cell r="K311">
            <v>4966</v>
          </cell>
          <cell r="L311">
            <v>4966.5</v>
          </cell>
          <cell r="M311">
            <v>0</v>
          </cell>
          <cell r="N311">
            <v>4966.5</v>
          </cell>
          <cell r="Q311">
            <v>70</v>
          </cell>
        </row>
        <row r="312">
          <cell r="A312" t="str">
            <v>A1669</v>
          </cell>
          <cell r="B312" t="str">
            <v>Nguyễn Văn Ân</v>
          </cell>
          <cell r="C312" t="str">
            <v>QA/QC</v>
          </cell>
          <cell r="D312" t="str">
            <v>Công Nhân QA Sơn In</v>
          </cell>
          <cell r="E312">
            <v>44071</v>
          </cell>
          <cell r="G312" t="str">
            <v>B</v>
          </cell>
          <cell r="H312" t="str">
            <v>8.I</v>
          </cell>
          <cell r="I312">
            <v>4730</v>
          </cell>
          <cell r="J312">
            <v>500</v>
          </cell>
          <cell r="K312">
            <v>5230</v>
          </cell>
          <cell r="L312">
            <v>4730</v>
          </cell>
          <cell r="M312">
            <v>656.9</v>
          </cell>
          <cell r="N312">
            <v>5386.9</v>
          </cell>
          <cell r="Q312">
            <v>70</v>
          </cell>
        </row>
        <row r="313">
          <cell r="A313" t="str">
            <v>A1671</v>
          </cell>
          <cell r="B313" t="str">
            <v>Ông Kim Thi</v>
          </cell>
          <cell r="C313" t="str">
            <v>CI.1</v>
          </cell>
          <cell r="D313" t="str">
            <v>Công Nhân Lau Niken Hóa</v>
          </cell>
          <cell r="E313">
            <v>44071</v>
          </cell>
          <cell r="G313" t="str">
            <v>A</v>
          </cell>
          <cell r="H313" t="str">
            <v>8.I</v>
          </cell>
          <cell r="I313">
            <v>4730</v>
          </cell>
          <cell r="K313">
            <v>4730</v>
          </cell>
          <cell r="L313">
            <v>4730</v>
          </cell>
          <cell r="M313">
            <v>236.5</v>
          </cell>
          <cell r="N313">
            <v>4966.5</v>
          </cell>
          <cell r="Q313">
            <v>70</v>
          </cell>
        </row>
        <row r="314">
          <cell r="A314" t="str">
            <v>A1672</v>
          </cell>
          <cell r="B314" t="str">
            <v>Huỳnh Tấn Tài</v>
          </cell>
          <cell r="C314" t="str">
            <v>SƠN IN</v>
          </cell>
          <cell r="D314" t="str">
            <v>Công Nhân Sơn In</v>
          </cell>
          <cell r="E314">
            <v>44071</v>
          </cell>
          <cell r="G314" t="str">
            <v>B</v>
          </cell>
          <cell r="H314" t="str">
            <v>8.I</v>
          </cell>
          <cell r="I314">
            <v>4730</v>
          </cell>
          <cell r="K314">
            <v>4730</v>
          </cell>
          <cell r="L314">
            <v>4730</v>
          </cell>
          <cell r="M314">
            <v>141.9</v>
          </cell>
          <cell r="N314">
            <v>4871.8999999999996</v>
          </cell>
          <cell r="Q314">
            <v>70</v>
          </cell>
        </row>
        <row r="315">
          <cell r="A315" t="str">
            <v>A1666</v>
          </cell>
          <cell r="B315" t="str">
            <v>Nguyễn Thị Cẩm Nhiên</v>
          </cell>
          <cell r="C315" t="str">
            <v>QA/QC</v>
          </cell>
          <cell r="D315" t="str">
            <v>Công Nhân Qc Xưởng 2</v>
          </cell>
          <cell r="E315">
            <v>44071</v>
          </cell>
          <cell r="G315" t="str">
            <v>B</v>
          </cell>
          <cell r="H315" t="str">
            <v>8.I</v>
          </cell>
          <cell r="I315">
            <v>4730</v>
          </cell>
          <cell r="K315">
            <v>4730</v>
          </cell>
          <cell r="L315">
            <v>4730</v>
          </cell>
          <cell r="M315">
            <v>141.9</v>
          </cell>
          <cell r="N315">
            <v>4871.8999999999996</v>
          </cell>
          <cell r="Q315">
            <v>70</v>
          </cell>
        </row>
        <row r="316">
          <cell r="A316" t="str">
            <v>A1677</v>
          </cell>
          <cell r="B316" t="str">
            <v>Trần Thanh Quang</v>
          </cell>
          <cell r="C316" t="str">
            <v>Kế Hoạch, kho</v>
          </cell>
          <cell r="D316" t="str">
            <v>Tài Xế Xe Tải</v>
          </cell>
          <cell r="E316">
            <v>44077</v>
          </cell>
          <cell r="G316" t="str">
            <v>B</v>
          </cell>
          <cell r="H316" t="str">
            <v>8.I</v>
          </cell>
          <cell r="I316">
            <v>4730</v>
          </cell>
          <cell r="J316">
            <v>3770</v>
          </cell>
          <cell r="K316">
            <v>8500</v>
          </cell>
          <cell r="L316">
            <v>4730</v>
          </cell>
          <cell r="M316">
            <v>4025</v>
          </cell>
          <cell r="N316">
            <v>8755</v>
          </cell>
          <cell r="Q316">
            <v>70</v>
          </cell>
        </row>
        <row r="317">
          <cell r="A317" t="str">
            <v>A1680</v>
          </cell>
          <cell r="B317" t="str">
            <v>Nguyễn Thị Ngọc Duyên</v>
          </cell>
          <cell r="C317" t="str">
            <v>CI.1</v>
          </cell>
          <cell r="D317" t="str">
            <v>Công Nhân Lau Niken Hóa</v>
          </cell>
          <cell r="E317">
            <v>44083</v>
          </cell>
          <cell r="G317" t="str">
            <v>B</v>
          </cell>
          <cell r="H317" t="str">
            <v>8.I</v>
          </cell>
          <cell r="I317">
            <v>4730</v>
          </cell>
          <cell r="K317">
            <v>4730</v>
          </cell>
          <cell r="L317">
            <v>4730</v>
          </cell>
          <cell r="M317">
            <v>141.9</v>
          </cell>
          <cell r="N317">
            <v>4871.8999999999996</v>
          </cell>
          <cell r="Q317">
            <v>70</v>
          </cell>
        </row>
        <row r="318">
          <cell r="A318" t="str">
            <v>A1681</v>
          </cell>
          <cell r="B318" t="str">
            <v>Trương Thị Mỹ Hạnh</v>
          </cell>
          <cell r="C318" t="str">
            <v>QA/QC</v>
          </cell>
          <cell r="D318" t="str">
            <v>Công Nhân QC xi mạ X.1</v>
          </cell>
          <cell r="E318">
            <v>44083</v>
          </cell>
          <cell r="G318" t="str">
            <v>B</v>
          </cell>
          <cell r="H318" t="str">
            <v>8.I</v>
          </cell>
          <cell r="I318">
            <v>4730</v>
          </cell>
          <cell r="K318">
            <v>4730</v>
          </cell>
          <cell r="L318">
            <v>4730</v>
          </cell>
          <cell r="M318">
            <v>141.9</v>
          </cell>
          <cell r="N318">
            <v>4871.8999999999996</v>
          </cell>
          <cell r="Q318">
            <v>70</v>
          </cell>
        </row>
        <row r="319">
          <cell r="A319" t="str">
            <v>A1682</v>
          </cell>
          <cell r="B319" t="str">
            <v>Nguyễn Ngọc Lan</v>
          </cell>
          <cell r="C319" t="str">
            <v>QA/QC</v>
          </cell>
          <cell r="D319" t="str">
            <v>Công Nhân QC xi mạ X.1</v>
          </cell>
          <cell r="E319">
            <v>44083</v>
          </cell>
          <cell r="G319" t="str">
            <v>B</v>
          </cell>
          <cell r="H319" t="str">
            <v>8.I</v>
          </cell>
          <cell r="I319">
            <v>4730</v>
          </cell>
          <cell r="K319">
            <v>4730</v>
          </cell>
          <cell r="L319">
            <v>4730</v>
          </cell>
          <cell r="M319">
            <v>141.9</v>
          </cell>
          <cell r="N319">
            <v>4871.8999999999996</v>
          </cell>
          <cell r="Q319">
            <v>70</v>
          </cell>
        </row>
        <row r="320">
          <cell r="A320" t="str">
            <v>A1685</v>
          </cell>
          <cell r="B320" t="str">
            <v>Lê Phước Anh</v>
          </cell>
          <cell r="C320" t="str">
            <v>SƠN IN</v>
          </cell>
          <cell r="D320" t="str">
            <v>Công Nhân Sơn In</v>
          </cell>
          <cell r="E320">
            <v>44092</v>
          </cell>
          <cell r="G320" t="str">
            <v>B</v>
          </cell>
          <cell r="H320" t="str">
            <v>7.I</v>
          </cell>
          <cell r="I320">
            <v>4730</v>
          </cell>
          <cell r="J320">
            <v>500</v>
          </cell>
          <cell r="K320">
            <v>5230</v>
          </cell>
          <cell r="L320">
            <v>4966.5</v>
          </cell>
          <cell r="M320">
            <v>420.4</v>
          </cell>
          <cell r="N320">
            <v>5386.9</v>
          </cell>
          <cell r="Q320">
            <v>70</v>
          </cell>
        </row>
        <row r="321">
          <cell r="A321" t="str">
            <v>A1691</v>
          </cell>
          <cell r="B321" t="str">
            <v>Nguyễn Thị Thắm</v>
          </cell>
          <cell r="C321" t="str">
            <v>Khuôn</v>
          </cell>
          <cell r="D321" t="str">
            <v>Nhân Viên Thống Kê</v>
          </cell>
          <cell r="E321">
            <v>44095</v>
          </cell>
          <cell r="G321" t="str">
            <v>A</v>
          </cell>
          <cell r="H321" t="str">
            <v>5.I</v>
          </cell>
          <cell r="I321">
            <v>5270</v>
          </cell>
          <cell r="J321">
            <v>2730</v>
          </cell>
          <cell r="K321">
            <v>8000</v>
          </cell>
          <cell r="L321">
            <v>6009.4650000000011</v>
          </cell>
          <cell r="M321">
            <v>3990.5349999999989</v>
          </cell>
          <cell r="N321">
            <v>10000</v>
          </cell>
          <cell r="Q321">
            <v>150</v>
          </cell>
        </row>
        <row r="322">
          <cell r="A322" t="str">
            <v>A1692</v>
          </cell>
          <cell r="B322" t="str">
            <v>Võ Thị Mỹ Linh</v>
          </cell>
          <cell r="C322" t="str">
            <v>Khuôn</v>
          </cell>
          <cell r="D322" t="str">
            <v>Nhân Viên Bảo Trì Sửa Chữa Khuôn</v>
          </cell>
          <cell r="E322">
            <v>44095</v>
          </cell>
          <cell r="G322" t="str">
            <v>B</v>
          </cell>
          <cell r="H322" t="str">
            <v>7.I</v>
          </cell>
          <cell r="I322">
            <v>4966</v>
          </cell>
          <cell r="K322">
            <v>4966</v>
          </cell>
          <cell r="L322">
            <v>4966.5</v>
          </cell>
          <cell r="M322">
            <v>148.49494965767218</v>
          </cell>
          <cell r="N322">
            <v>5114.9949496576719</v>
          </cell>
          <cell r="Q322">
            <v>70</v>
          </cell>
        </row>
        <row r="323">
          <cell r="A323" t="str">
            <v>A1695</v>
          </cell>
          <cell r="B323" t="str">
            <v>Huỳnh Vũ Ý Nhi</v>
          </cell>
          <cell r="C323" t="str">
            <v>QA/QC</v>
          </cell>
          <cell r="D323" t="str">
            <v>Tổ Trưởng QA Xưởng 2</v>
          </cell>
          <cell r="E323">
            <v>44098</v>
          </cell>
          <cell r="G323" t="str">
            <v>B</v>
          </cell>
          <cell r="H323" t="str">
            <v>4.I</v>
          </cell>
          <cell r="I323">
            <v>5270</v>
          </cell>
          <cell r="J323">
            <v>9230</v>
          </cell>
          <cell r="K323">
            <v>14500</v>
          </cell>
          <cell r="L323">
            <v>6791</v>
          </cell>
          <cell r="M323">
            <v>11209</v>
          </cell>
          <cell r="N323">
            <v>18000</v>
          </cell>
          <cell r="Q323">
            <v>150</v>
          </cell>
        </row>
        <row r="324">
          <cell r="A324" t="str">
            <v>A1675</v>
          </cell>
          <cell r="B324" t="str">
            <v>Võ Thị Ngọc Dung</v>
          </cell>
          <cell r="C324" t="str">
            <v>QMS</v>
          </cell>
          <cell r="D324" t="str">
            <v>Nhân Viên Qms</v>
          </cell>
          <cell r="E324">
            <v>44111</v>
          </cell>
          <cell r="G324" t="str">
            <v>A</v>
          </cell>
          <cell r="H324" t="str">
            <v>4.I</v>
          </cell>
          <cell r="I324">
            <v>5270</v>
          </cell>
          <cell r="J324">
            <v>5730</v>
          </cell>
          <cell r="K324">
            <v>11000</v>
          </cell>
          <cell r="L324">
            <v>6790.6954500000002</v>
          </cell>
          <cell r="M324">
            <v>4759.3045499999998</v>
          </cell>
          <cell r="N324">
            <v>11550</v>
          </cell>
          <cell r="Q324">
            <v>150</v>
          </cell>
        </row>
        <row r="325">
          <cell r="A325" t="str">
            <v>A1701</v>
          </cell>
          <cell r="B325" t="str">
            <v>Từ Công Thanh</v>
          </cell>
          <cell r="C325" t="str">
            <v>Kế Hoạch, kho</v>
          </cell>
          <cell r="D325" t="str">
            <v>Phụ Kho</v>
          </cell>
          <cell r="E325">
            <v>44117</v>
          </cell>
          <cell r="G325" t="str">
            <v>B</v>
          </cell>
          <cell r="H325" t="str">
            <v>8.I</v>
          </cell>
          <cell r="I325">
            <v>4730</v>
          </cell>
          <cell r="J325">
            <v>270</v>
          </cell>
          <cell r="K325">
            <v>5000</v>
          </cell>
          <cell r="L325">
            <v>4730</v>
          </cell>
          <cell r="M325">
            <v>420</v>
          </cell>
          <cell r="N325">
            <v>5150</v>
          </cell>
          <cell r="Q325">
            <v>70</v>
          </cell>
        </row>
        <row r="326">
          <cell r="A326" t="str">
            <v>A1705</v>
          </cell>
          <cell r="B326" t="str">
            <v>Slển Thanh Kiên</v>
          </cell>
          <cell r="C326" t="str">
            <v>QA/QC</v>
          </cell>
          <cell r="D326" t="str">
            <v>Nhân Viên Lab (2)</v>
          </cell>
          <cell r="E326">
            <v>44123</v>
          </cell>
          <cell r="G326" t="str">
            <v>B</v>
          </cell>
          <cell r="H326" t="str">
            <v>4.I</v>
          </cell>
          <cell r="I326">
            <v>5270</v>
          </cell>
          <cell r="J326">
            <v>2230</v>
          </cell>
          <cell r="K326">
            <v>7500</v>
          </cell>
          <cell r="L326">
            <v>6791</v>
          </cell>
          <cell r="M326">
            <v>1934</v>
          </cell>
          <cell r="N326">
            <v>8725</v>
          </cell>
          <cell r="Q326">
            <v>150</v>
          </cell>
        </row>
        <row r="327">
          <cell r="A327" t="str">
            <v>A1709</v>
          </cell>
          <cell r="B327" t="str">
            <v>Hoàng Thị Cẩm Lan</v>
          </cell>
          <cell r="C327" t="str">
            <v>Khuôn</v>
          </cell>
          <cell r="D327" t="str">
            <v>Công Nhân Lắp Ráp Đánh Bóng Khuôn</v>
          </cell>
          <cell r="E327">
            <v>44123</v>
          </cell>
          <cell r="G327" t="str">
            <v>B</v>
          </cell>
          <cell r="H327" t="str">
            <v>7.I</v>
          </cell>
          <cell r="I327">
            <v>4966</v>
          </cell>
          <cell r="K327">
            <v>4966</v>
          </cell>
          <cell r="L327">
            <v>4966.5</v>
          </cell>
          <cell r="M327">
            <v>150</v>
          </cell>
          <cell r="N327">
            <v>5116.5</v>
          </cell>
          <cell r="Q327">
            <v>70</v>
          </cell>
        </row>
        <row r="328">
          <cell r="A328" t="str">
            <v>A1711</v>
          </cell>
          <cell r="B328" t="str">
            <v>Trần Thị Lệ Quân</v>
          </cell>
          <cell r="C328" t="str">
            <v>QA/QC</v>
          </cell>
          <cell r="D328" t="str">
            <v>Nhân Viên Quản Lý Chất Lượng</v>
          </cell>
          <cell r="E328">
            <v>44137</v>
          </cell>
          <cell r="G328" t="str">
            <v>A</v>
          </cell>
          <cell r="H328" t="str">
            <v>4.I</v>
          </cell>
          <cell r="I328">
            <v>5270</v>
          </cell>
          <cell r="J328">
            <v>2730</v>
          </cell>
          <cell r="K328">
            <v>8000</v>
          </cell>
          <cell r="L328">
            <v>6791</v>
          </cell>
          <cell r="M328">
            <v>2109</v>
          </cell>
          <cell r="N328">
            <v>8900</v>
          </cell>
          <cell r="Q328">
            <v>150</v>
          </cell>
        </row>
        <row r="329">
          <cell r="A329" t="str">
            <v>A1714</v>
          </cell>
          <cell r="B329" t="str">
            <v>Trương Tuấn Anh</v>
          </cell>
          <cell r="C329" t="str">
            <v>Bảo trì</v>
          </cell>
          <cell r="D329" t="str">
            <v>Nhân Viên Bảo Trì X1</v>
          </cell>
          <cell r="E329">
            <v>44137</v>
          </cell>
          <cell r="G329" t="str">
            <v>B</v>
          </cell>
          <cell r="H329" t="str">
            <v>5.I</v>
          </cell>
          <cell r="I329">
            <v>5166</v>
          </cell>
          <cell r="J329">
            <v>3334</v>
          </cell>
          <cell r="K329">
            <v>8500</v>
          </cell>
          <cell r="L329">
            <v>6009.4650000000011</v>
          </cell>
          <cell r="M329">
            <v>2745.5349999999989</v>
          </cell>
          <cell r="N329">
            <v>8755</v>
          </cell>
          <cell r="Q329">
            <v>150</v>
          </cell>
        </row>
        <row r="330">
          <cell r="A330" t="str">
            <v>A1716</v>
          </cell>
          <cell r="B330" t="str">
            <v>Trương Di Đan</v>
          </cell>
          <cell r="C330" t="str">
            <v>QA/QC</v>
          </cell>
          <cell r="D330" t="str">
            <v>Công Nhân Pqc</v>
          </cell>
          <cell r="E330">
            <v>44137</v>
          </cell>
          <cell r="G330" t="str">
            <v>B</v>
          </cell>
          <cell r="H330" t="str">
            <v>8.I</v>
          </cell>
          <cell r="I330">
            <v>4730</v>
          </cell>
          <cell r="K330">
            <v>4730</v>
          </cell>
          <cell r="L330">
            <v>4730</v>
          </cell>
          <cell r="M330">
            <v>141.9</v>
          </cell>
          <cell r="N330">
            <v>4871.8999999999996</v>
          </cell>
          <cell r="Q330">
            <v>70</v>
          </cell>
        </row>
        <row r="331">
          <cell r="A331" t="str">
            <v>A1718</v>
          </cell>
          <cell r="B331" t="str">
            <v>Nguyễn Văn Minh</v>
          </cell>
          <cell r="C331" t="str">
            <v>CII.6</v>
          </cell>
          <cell r="D331" t="str">
            <v>Công Nhân Gỡ Hàng</v>
          </cell>
          <cell r="E331">
            <v>44144</v>
          </cell>
          <cell r="G331" t="str">
            <v>B</v>
          </cell>
          <cell r="H331" t="str">
            <v>8.I</v>
          </cell>
          <cell r="I331">
            <v>4730</v>
          </cell>
          <cell r="K331">
            <v>4730</v>
          </cell>
          <cell r="L331">
            <v>4730</v>
          </cell>
          <cell r="M331">
            <v>141.9</v>
          </cell>
          <cell r="N331">
            <v>4871.8999999999996</v>
          </cell>
          <cell r="Q331">
            <v>70</v>
          </cell>
        </row>
        <row r="332">
          <cell r="A332" t="str">
            <v>A1722</v>
          </cell>
          <cell r="B332" t="str">
            <v>Lê Tấn Vũ</v>
          </cell>
          <cell r="C332" t="str">
            <v>Kế Hoạch, kho</v>
          </cell>
          <cell r="D332" t="str">
            <v>Phụ Kho</v>
          </cell>
          <cell r="E332">
            <v>44146</v>
          </cell>
          <cell r="G332" t="str">
            <v>A</v>
          </cell>
          <cell r="H332" t="str">
            <v>8.I</v>
          </cell>
          <cell r="I332">
            <v>4730</v>
          </cell>
          <cell r="J332">
            <v>270</v>
          </cell>
          <cell r="K332">
            <v>5000</v>
          </cell>
          <cell r="L332">
            <v>4730</v>
          </cell>
          <cell r="M332">
            <v>520</v>
          </cell>
          <cell r="N332">
            <v>5250</v>
          </cell>
          <cell r="Q332">
            <v>70</v>
          </cell>
        </row>
        <row r="333">
          <cell r="A333" t="str">
            <v>A1717</v>
          </cell>
          <cell r="B333" t="str">
            <v>Nguyễn Hoàng Vỵ</v>
          </cell>
          <cell r="C333" t="str">
            <v>Bảo trì</v>
          </cell>
          <cell r="D333" t="str">
            <v>Nhân Viên Bảo Trì X1</v>
          </cell>
          <cell r="E333">
            <v>44147</v>
          </cell>
          <cell r="G333" t="str">
            <v>B</v>
          </cell>
          <cell r="H333" t="str">
            <v>5.I</v>
          </cell>
          <cell r="I333">
            <v>5166</v>
          </cell>
          <cell r="J333">
            <v>2834</v>
          </cell>
          <cell r="K333">
            <v>8000</v>
          </cell>
          <cell r="L333">
            <v>6009.4650000000011</v>
          </cell>
          <cell r="M333">
            <v>2230.5349999999989</v>
          </cell>
          <cell r="N333">
            <v>8240</v>
          </cell>
          <cell r="Q333">
            <v>150</v>
          </cell>
        </row>
        <row r="334">
          <cell r="A334" t="str">
            <v>A1723</v>
          </cell>
          <cell r="B334" t="str">
            <v>Đàm Thị Phương</v>
          </cell>
          <cell r="C334" t="str">
            <v>QA/QC</v>
          </cell>
          <cell r="D334" t="str">
            <v>Công Nhân Pqc Ép Nhựa</v>
          </cell>
          <cell r="E334">
            <v>44151</v>
          </cell>
          <cell r="G334" t="str">
            <v>B</v>
          </cell>
          <cell r="H334" t="str">
            <v>8.I</v>
          </cell>
          <cell r="I334">
            <v>4730</v>
          </cell>
          <cell r="K334">
            <v>4730</v>
          </cell>
          <cell r="L334">
            <v>4730</v>
          </cell>
          <cell r="M334">
            <v>141.9</v>
          </cell>
          <cell r="N334">
            <v>4871.8999999999996</v>
          </cell>
          <cell r="Q334">
            <v>70</v>
          </cell>
        </row>
        <row r="335">
          <cell r="A335" t="str">
            <v>A1728</v>
          </cell>
          <cell r="B335" t="str">
            <v>Bùi Thị Nhung</v>
          </cell>
          <cell r="C335" t="str">
            <v>SƠN IN</v>
          </cell>
          <cell r="D335" t="str">
            <v>Công Nhân Sơn In</v>
          </cell>
          <cell r="E335">
            <v>44159</v>
          </cell>
          <cell r="G335" t="str">
            <v>C</v>
          </cell>
          <cell r="H335" t="str">
            <v>8.I</v>
          </cell>
          <cell r="I335">
            <v>4730</v>
          </cell>
          <cell r="K335">
            <v>4730</v>
          </cell>
          <cell r="L335">
            <v>4730</v>
          </cell>
          <cell r="N335">
            <v>4730</v>
          </cell>
          <cell r="Q335">
            <v>70</v>
          </cell>
        </row>
        <row r="336">
          <cell r="A336" t="str">
            <v>A1729</v>
          </cell>
          <cell r="B336" t="str">
            <v>Phan Thị Thế</v>
          </cell>
          <cell r="C336" t="str">
            <v>Ép nhựa</v>
          </cell>
          <cell r="D336" t="str">
            <v>Công Nhân Ép Nhựa</v>
          </cell>
          <cell r="E336">
            <v>44159</v>
          </cell>
          <cell r="G336" t="str">
            <v>B</v>
          </cell>
          <cell r="H336" t="str">
            <v>8.I</v>
          </cell>
          <cell r="I336">
            <v>4730</v>
          </cell>
          <cell r="K336">
            <v>4730</v>
          </cell>
          <cell r="L336">
            <v>4730</v>
          </cell>
          <cell r="M336">
            <v>141.9</v>
          </cell>
          <cell r="N336">
            <v>4871.8999999999996</v>
          </cell>
          <cell r="Q336">
            <v>70</v>
          </cell>
        </row>
        <row r="337">
          <cell r="A337" t="str">
            <v>A1730</v>
          </cell>
          <cell r="B337" t="str">
            <v>Nguyễn Thanh Thúy</v>
          </cell>
          <cell r="C337" t="str">
            <v>Ép nhựa</v>
          </cell>
          <cell r="D337" t="str">
            <v>Công Nhân Ép Nhựa</v>
          </cell>
          <cell r="E337">
            <v>44159</v>
          </cell>
          <cell r="G337" t="str">
            <v>B</v>
          </cell>
          <cell r="H337" t="str">
            <v>8.I</v>
          </cell>
          <cell r="I337">
            <v>4730</v>
          </cell>
          <cell r="K337">
            <v>4730</v>
          </cell>
          <cell r="L337">
            <v>4730</v>
          </cell>
          <cell r="M337">
            <v>141.9</v>
          </cell>
          <cell r="N337">
            <v>4871.8999999999996</v>
          </cell>
          <cell r="Q337">
            <v>70</v>
          </cell>
        </row>
        <row r="338">
          <cell r="A338" t="str">
            <v>A1731</v>
          </cell>
          <cell r="B338" t="str">
            <v>Nguyễn Thị Doanh</v>
          </cell>
          <cell r="C338" t="str">
            <v>Ép nhựa</v>
          </cell>
          <cell r="D338" t="str">
            <v>Công Nhân Ép Nhựa</v>
          </cell>
          <cell r="E338">
            <v>44159</v>
          </cell>
          <cell r="G338" t="str">
            <v>B</v>
          </cell>
          <cell r="H338" t="str">
            <v>8.I</v>
          </cell>
          <cell r="I338">
            <v>4730</v>
          </cell>
          <cell r="K338">
            <v>4730</v>
          </cell>
          <cell r="L338">
            <v>4730</v>
          </cell>
          <cell r="M338">
            <v>141.9</v>
          </cell>
          <cell r="N338">
            <v>4871.8999999999996</v>
          </cell>
          <cell r="Q338">
            <v>70</v>
          </cell>
        </row>
        <row r="339">
          <cell r="A339" t="str">
            <v>A1733</v>
          </cell>
          <cell r="B339" t="str">
            <v>Nguyễn Thị Huyền Trang</v>
          </cell>
          <cell r="C339" t="str">
            <v>Ép nhựa</v>
          </cell>
          <cell r="D339" t="str">
            <v>Công Nhân Ép Nhựa</v>
          </cell>
          <cell r="E339">
            <v>44159</v>
          </cell>
          <cell r="G339" t="str">
            <v>B</v>
          </cell>
          <cell r="H339" t="str">
            <v>8.I</v>
          </cell>
          <cell r="I339">
            <v>4730</v>
          </cell>
          <cell r="K339">
            <v>4730</v>
          </cell>
          <cell r="L339">
            <v>4730</v>
          </cell>
          <cell r="M339">
            <v>141.9</v>
          </cell>
          <cell r="N339">
            <v>4871.8999999999996</v>
          </cell>
          <cell r="Q339">
            <v>70</v>
          </cell>
        </row>
        <row r="340">
          <cell r="A340" t="str">
            <v>A1736</v>
          </cell>
          <cell r="B340" t="str">
            <v>Phạm Thu Ngân</v>
          </cell>
          <cell r="C340" t="str">
            <v>QA/QC</v>
          </cell>
          <cell r="D340" t="str">
            <v>Công Nhân Qc Xưởng 2</v>
          </cell>
          <cell r="E340">
            <v>44159</v>
          </cell>
          <cell r="G340" t="str">
            <v>A</v>
          </cell>
          <cell r="H340" t="str">
            <v>8.I</v>
          </cell>
          <cell r="I340">
            <v>4730</v>
          </cell>
          <cell r="K340">
            <v>4730</v>
          </cell>
          <cell r="L340">
            <v>4730</v>
          </cell>
          <cell r="M340">
            <v>236.5</v>
          </cell>
          <cell r="N340">
            <v>4966.5</v>
          </cell>
          <cell r="Q340">
            <v>70</v>
          </cell>
        </row>
        <row r="341">
          <cell r="A341" t="str">
            <v>A1737</v>
          </cell>
          <cell r="B341" t="str">
            <v>Nguyễn Thị Ngọc Loan</v>
          </cell>
          <cell r="C341" t="str">
            <v>Ép nhựa</v>
          </cell>
          <cell r="D341" t="str">
            <v>Công Nhân Ép Nhựa</v>
          </cell>
          <cell r="E341">
            <v>44159</v>
          </cell>
          <cell r="G341" t="str">
            <v>B</v>
          </cell>
          <cell r="H341" t="str">
            <v>8.I</v>
          </cell>
          <cell r="I341">
            <v>4730</v>
          </cell>
          <cell r="K341">
            <v>4730</v>
          </cell>
          <cell r="L341">
            <v>4730</v>
          </cell>
          <cell r="M341">
            <v>141.9</v>
          </cell>
          <cell r="N341">
            <v>4871.8999999999996</v>
          </cell>
          <cell r="Q341">
            <v>70</v>
          </cell>
        </row>
        <row r="342">
          <cell r="A342" t="str">
            <v>A1743</v>
          </cell>
          <cell r="B342" t="str">
            <v>Lê Thanh Hải</v>
          </cell>
          <cell r="C342" t="str">
            <v>Ép nhựa</v>
          </cell>
          <cell r="D342" t="str">
            <v>Công Nhân Ép Nhựa</v>
          </cell>
          <cell r="E342">
            <v>44166</v>
          </cell>
          <cell r="G342" t="str">
            <v>B</v>
          </cell>
          <cell r="H342" t="str">
            <v>8.I</v>
          </cell>
          <cell r="I342">
            <v>4730</v>
          </cell>
          <cell r="K342">
            <v>4730</v>
          </cell>
          <cell r="L342">
            <v>4730</v>
          </cell>
          <cell r="N342">
            <v>4730</v>
          </cell>
          <cell r="Q342">
            <v>70</v>
          </cell>
        </row>
        <row r="343">
          <cell r="A343" t="str">
            <v>A1738</v>
          </cell>
          <cell r="B343" t="str">
            <v>Nguyễn Châu Điền</v>
          </cell>
          <cell r="C343" t="str">
            <v>CI.1</v>
          </cell>
          <cell r="D343" t="str">
            <v>Tổ Trưởng Kỹ Thuật Xi Mạ</v>
          </cell>
          <cell r="E343">
            <v>44166</v>
          </cell>
          <cell r="G343" t="str">
            <v>B</v>
          </cell>
          <cell r="H343" t="str">
            <v>5.I</v>
          </cell>
          <cell r="I343">
            <v>5270</v>
          </cell>
          <cell r="J343">
            <v>8730</v>
          </cell>
          <cell r="K343">
            <v>14000</v>
          </cell>
          <cell r="L343">
            <v>6009.4650000000011</v>
          </cell>
          <cell r="M343">
            <v>8690.5349999999999</v>
          </cell>
          <cell r="N343">
            <v>14700</v>
          </cell>
          <cell r="Q343">
            <v>150</v>
          </cell>
        </row>
        <row r="344">
          <cell r="A344" t="str">
            <v>A1745</v>
          </cell>
          <cell r="B344" t="str">
            <v>Võ Thanh Sang</v>
          </cell>
          <cell r="C344" t="str">
            <v>SƠN IN</v>
          </cell>
          <cell r="D344" t="str">
            <v>Công Nhân Sơn In</v>
          </cell>
          <cell r="E344">
            <v>44168</v>
          </cell>
          <cell r="G344" t="str">
            <v>B</v>
          </cell>
          <cell r="H344" t="str">
            <v>7.I</v>
          </cell>
          <cell r="I344">
            <v>4730</v>
          </cell>
          <cell r="J344">
            <v>500</v>
          </cell>
          <cell r="K344">
            <v>5230</v>
          </cell>
          <cell r="L344">
            <v>4966.5</v>
          </cell>
          <cell r="M344">
            <v>263.5</v>
          </cell>
          <cell r="N344">
            <v>5230</v>
          </cell>
          <cell r="Q344">
            <v>70</v>
          </cell>
        </row>
        <row r="345">
          <cell r="A345" t="str">
            <v>A1748</v>
          </cell>
          <cell r="B345" t="str">
            <v>Phan Nguyễn Thúy Vy</v>
          </cell>
          <cell r="C345" t="str">
            <v>Ép nhựa</v>
          </cell>
          <cell r="D345" t="str">
            <v>Công Nhân Ép Nhựa</v>
          </cell>
          <cell r="E345">
            <v>44169</v>
          </cell>
          <cell r="G345" t="str">
            <v>B</v>
          </cell>
          <cell r="H345" t="str">
            <v>8.I</v>
          </cell>
          <cell r="I345">
            <v>4730</v>
          </cell>
          <cell r="K345">
            <v>4730</v>
          </cell>
          <cell r="L345">
            <v>4730</v>
          </cell>
          <cell r="N345">
            <v>4730</v>
          </cell>
          <cell r="Q345">
            <v>70</v>
          </cell>
        </row>
        <row r="346">
          <cell r="A346" t="str">
            <v>A1741</v>
          </cell>
          <cell r="B346" t="str">
            <v>Ngô Thị Hoàng Yến</v>
          </cell>
          <cell r="C346" t="str">
            <v>Ép nhựa</v>
          </cell>
          <cell r="D346" t="str">
            <v>Công Nhân Ép Nhựa</v>
          </cell>
          <cell r="E346">
            <v>44169</v>
          </cell>
          <cell r="G346" t="str">
            <v>B</v>
          </cell>
          <cell r="H346" t="str">
            <v>8.I</v>
          </cell>
          <cell r="I346">
            <v>4730</v>
          </cell>
          <cell r="K346">
            <v>4730</v>
          </cell>
          <cell r="L346">
            <v>4730</v>
          </cell>
          <cell r="N346">
            <v>4730</v>
          </cell>
          <cell r="Q346">
            <v>70</v>
          </cell>
        </row>
        <row r="347">
          <cell r="A347" t="str">
            <v>A1760</v>
          </cell>
          <cell r="B347" t="str">
            <v>Hồ Bách Nam</v>
          </cell>
          <cell r="C347" t="str">
            <v>Ép nhựa</v>
          </cell>
          <cell r="D347" t="str">
            <v>Nhân Viên Kỹ Thuật Ép Nhựa</v>
          </cell>
          <cell r="E347">
            <v>44179</v>
          </cell>
          <cell r="G347" t="str">
            <v>B</v>
          </cell>
          <cell r="H347" t="str">
            <v>5.I</v>
          </cell>
          <cell r="I347">
            <v>5166</v>
          </cell>
          <cell r="J347">
            <v>2834</v>
          </cell>
          <cell r="K347">
            <v>8000</v>
          </cell>
          <cell r="L347">
            <v>6009.4650000000011</v>
          </cell>
          <cell r="M347">
            <v>1990.5349999999989</v>
          </cell>
          <cell r="N347">
            <v>8000</v>
          </cell>
          <cell r="Q347">
            <v>150</v>
          </cell>
        </row>
        <row r="348">
          <cell r="A348" t="str">
            <v>A1761</v>
          </cell>
          <cell r="B348" t="str">
            <v>Nguyễn Trọng Trí</v>
          </cell>
          <cell r="C348" t="str">
            <v>SƠN IN</v>
          </cell>
          <cell r="D348" t="str">
            <v>Kỹ Thuật Sơn In</v>
          </cell>
          <cell r="E348">
            <v>44179</v>
          </cell>
          <cell r="G348" t="str">
            <v>B</v>
          </cell>
          <cell r="H348" t="str">
            <v>5.I</v>
          </cell>
          <cell r="I348">
            <v>5166</v>
          </cell>
          <cell r="J348">
            <v>2834</v>
          </cell>
          <cell r="K348">
            <v>8000</v>
          </cell>
          <cell r="L348">
            <v>6009.4650000000011</v>
          </cell>
          <cell r="M348">
            <v>1990.5349999999989</v>
          </cell>
          <cell r="N348">
            <v>8000</v>
          </cell>
          <cell r="Q348">
            <v>150</v>
          </cell>
        </row>
        <row r="349">
          <cell r="A349" t="str">
            <v>A1773</v>
          </cell>
          <cell r="B349" t="str">
            <v>Huỳnh Thị Thanh Thơ</v>
          </cell>
          <cell r="C349" t="str">
            <v>Kinh doanh</v>
          </cell>
          <cell r="D349" t="str">
            <v>Nhân Viên Kinh Doanh</v>
          </cell>
          <cell r="E349">
            <v>44186</v>
          </cell>
          <cell r="G349">
            <v>0</v>
          </cell>
          <cell r="H349" t="str">
            <v>4.I</v>
          </cell>
          <cell r="I349">
            <v>5270</v>
          </cell>
          <cell r="J349">
            <v>6730</v>
          </cell>
          <cell r="K349">
            <v>12000</v>
          </cell>
          <cell r="L349">
            <v>6790.6954500000002</v>
          </cell>
          <cell r="M349">
            <v>5209.3045499999998</v>
          </cell>
          <cell r="N349">
            <v>12000</v>
          </cell>
          <cell r="Q349">
            <v>150</v>
          </cell>
        </row>
        <row r="350">
          <cell r="A350" t="str">
            <v>A1775</v>
          </cell>
          <cell r="B350" t="str">
            <v>Nguyễn Bá Phi Long</v>
          </cell>
          <cell r="C350" t="str">
            <v>SƠN IN</v>
          </cell>
          <cell r="D350" t="str">
            <v>Kỹ Thuật Sơn In</v>
          </cell>
          <cell r="E350">
            <v>44186</v>
          </cell>
          <cell r="G350" t="str">
            <v>B</v>
          </cell>
          <cell r="H350" t="str">
            <v>5.I</v>
          </cell>
          <cell r="I350">
            <v>5166</v>
          </cell>
          <cell r="J350">
            <v>2834</v>
          </cell>
          <cell r="K350">
            <v>8000</v>
          </cell>
          <cell r="L350">
            <v>6009.4650000000011</v>
          </cell>
          <cell r="M350">
            <v>1990.5349999999989</v>
          </cell>
          <cell r="N350">
            <v>8000</v>
          </cell>
          <cell r="Q350">
            <v>150</v>
          </cell>
        </row>
        <row r="351">
          <cell r="A351" t="str">
            <v>A1776</v>
          </cell>
          <cell r="B351" t="str">
            <v>Nguyễn Thái Duy</v>
          </cell>
          <cell r="C351" t="str">
            <v>Ép nhựa</v>
          </cell>
          <cell r="D351" t="str">
            <v>Nhân Viên Kỹ Thuật Ép Nhựa</v>
          </cell>
          <cell r="E351">
            <v>44186</v>
          </cell>
          <cell r="G351" t="str">
            <v>B</v>
          </cell>
          <cell r="H351" t="str">
            <v>5.I</v>
          </cell>
          <cell r="I351">
            <v>5270</v>
          </cell>
          <cell r="J351">
            <v>3730</v>
          </cell>
          <cell r="K351">
            <v>9000</v>
          </cell>
          <cell r="L351">
            <v>6009.4650000000011</v>
          </cell>
          <cell r="M351">
            <v>2990.5349999999989</v>
          </cell>
          <cell r="N351">
            <v>9000</v>
          </cell>
          <cell r="Q351">
            <v>150</v>
          </cell>
        </row>
        <row r="352">
          <cell r="A352" t="str">
            <v>A1777</v>
          </cell>
          <cell r="B352" t="str">
            <v>Trần Quý Trọng</v>
          </cell>
          <cell r="C352" t="str">
            <v>SƠN IN</v>
          </cell>
          <cell r="D352" t="str">
            <v>Kỹ Thuật Sơn In</v>
          </cell>
          <cell r="E352">
            <v>44186</v>
          </cell>
          <cell r="G352" t="str">
            <v>B</v>
          </cell>
          <cell r="H352" t="str">
            <v>5.I</v>
          </cell>
          <cell r="I352">
            <v>5166</v>
          </cell>
          <cell r="J352">
            <v>2834</v>
          </cell>
          <cell r="K352">
            <v>8000</v>
          </cell>
          <cell r="L352">
            <v>6009.4650000000011</v>
          </cell>
          <cell r="M352">
            <v>1990.5349999999989</v>
          </cell>
          <cell r="N352">
            <v>8000</v>
          </cell>
          <cell r="Q352">
            <v>150</v>
          </cell>
        </row>
        <row r="353">
          <cell r="A353" t="str">
            <v>A1780</v>
          </cell>
          <cell r="B353" t="str">
            <v>Lê Thị Thắm</v>
          </cell>
          <cell r="C353" t="str">
            <v>Ép nhựa</v>
          </cell>
          <cell r="D353" t="str">
            <v>Công Nhân Ép Nhựa</v>
          </cell>
          <cell r="E353">
            <v>44188</v>
          </cell>
          <cell r="G353" t="str">
            <v>B</v>
          </cell>
          <cell r="H353" t="str">
            <v>8.I</v>
          </cell>
          <cell r="I353">
            <v>4730</v>
          </cell>
          <cell r="K353">
            <v>4730</v>
          </cell>
          <cell r="L353">
            <v>4730</v>
          </cell>
          <cell r="N353">
            <v>4730</v>
          </cell>
          <cell r="Q353">
            <v>70</v>
          </cell>
        </row>
        <row r="354">
          <cell r="A354" t="str">
            <v>A1782</v>
          </cell>
          <cell r="B354" t="str">
            <v>Nguyễn Thị Yến Như</v>
          </cell>
          <cell r="C354" t="str">
            <v>QA/QC</v>
          </cell>
          <cell r="D354" t="str">
            <v>Công Nhân Pqc Ép Nhựa</v>
          </cell>
          <cell r="E354">
            <v>44189</v>
          </cell>
          <cell r="G354" t="str">
            <v>B</v>
          </cell>
          <cell r="H354" t="str">
            <v>8.I</v>
          </cell>
          <cell r="I354">
            <v>4730</v>
          </cell>
          <cell r="K354">
            <v>4730</v>
          </cell>
          <cell r="L354">
            <v>4730</v>
          </cell>
          <cell r="N354">
            <v>4730</v>
          </cell>
          <cell r="Q354">
            <v>70</v>
          </cell>
        </row>
        <row r="355">
          <cell r="A355" t="str">
            <v>A1781</v>
          </cell>
          <cell r="B355" t="str">
            <v>Nguyễn Duy Hoàng</v>
          </cell>
          <cell r="C355" t="str">
            <v>SƠN IN</v>
          </cell>
          <cell r="D355" t="str">
            <v>Kỹ Thuật Sơn In</v>
          </cell>
          <cell r="E355">
            <v>44200</v>
          </cell>
          <cell r="G355" t="str">
            <v>B</v>
          </cell>
          <cell r="H355" t="str">
            <v>6.I</v>
          </cell>
          <cell r="I355">
            <v>5166</v>
          </cell>
          <cell r="J355">
            <v>12834</v>
          </cell>
          <cell r="K355">
            <v>18000</v>
          </cell>
          <cell r="L355">
            <v>5463.1500000000005</v>
          </cell>
          <cell r="M355">
            <v>12536.849999999999</v>
          </cell>
          <cell r="N355">
            <v>18000</v>
          </cell>
          <cell r="Q355">
            <v>150</v>
          </cell>
        </row>
        <row r="356">
          <cell r="A356" t="str">
            <v>A1698</v>
          </cell>
          <cell r="B356" t="str">
            <v>Nguyễn Hữu Lầu</v>
          </cell>
          <cell r="C356" t="str">
            <v>Thiết kế khuôn</v>
          </cell>
          <cell r="D356" t="str">
            <v>Nhân Viên Thiết Kế Khuôn</v>
          </cell>
          <cell r="E356">
            <v>44200</v>
          </cell>
          <cell r="G356" t="str">
            <v>A</v>
          </cell>
          <cell r="H356" t="str">
            <v>4.I</v>
          </cell>
          <cell r="I356">
            <v>5270</v>
          </cell>
          <cell r="J356">
            <v>2730</v>
          </cell>
          <cell r="K356">
            <v>8000</v>
          </cell>
          <cell r="L356">
            <v>6790.6954500000002</v>
          </cell>
          <cell r="M356">
            <v>1291.3045499999998</v>
          </cell>
          <cell r="N356">
            <v>8082</v>
          </cell>
          <cell r="Q356">
            <v>150</v>
          </cell>
        </row>
        <row r="357">
          <cell r="A357" t="str">
            <v>A1798</v>
          </cell>
          <cell r="B357" t="str">
            <v>Huỳnh Việt Khương</v>
          </cell>
          <cell r="C357" t="str">
            <v>Thiết kế khuôn</v>
          </cell>
          <cell r="D357" t="str">
            <v>Nhân Viên Thiết Kế Khuôn</v>
          </cell>
          <cell r="E357">
            <v>44214</v>
          </cell>
          <cell r="G357" t="str">
            <v>A</v>
          </cell>
          <cell r="H357" t="str">
            <v>4.I</v>
          </cell>
          <cell r="I357">
            <v>5270</v>
          </cell>
          <cell r="J357">
            <v>5230</v>
          </cell>
          <cell r="K357">
            <v>10500</v>
          </cell>
          <cell r="L357">
            <v>6790.6954500000002</v>
          </cell>
          <cell r="M357">
            <v>3709.3045499999998</v>
          </cell>
          <cell r="N357">
            <v>10500</v>
          </cell>
          <cell r="Q357">
            <v>150</v>
          </cell>
        </row>
        <row r="358">
          <cell r="A358" t="str">
            <v>A1792</v>
          </cell>
          <cell r="B358" t="str">
            <v>Cao Thị Anh Đào</v>
          </cell>
          <cell r="C358" t="str">
            <v>Kế Hoạch, kho</v>
          </cell>
          <cell r="D358" t="str">
            <v>Nhân Viên Kế Hoạch Kho</v>
          </cell>
          <cell r="E358">
            <v>44216</v>
          </cell>
          <cell r="G358" t="str">
            <v>B</v>
          </cell>
          <cell r="H358" t="str">
            <v>4.I</v>
          </cell>
          <cell r="I358">
            <v>5270</v>
          </cell>
          <cell r="J358">
            <v>4230</v>
          </cell>
          <cell r="K358">
            <v>9500</v>
          </cell>
          <cell r="L358">
            <v>6790.6954500000002</v>
          </cell>
          <cell r="M358">
            <v>2709.3045499999998</v>
          </cell>
          <cell r="N358">
            <v>9500</v>
          </cell>
          <cell r="Q358">
            <v>150</v>
          </cell>
        </row>
        <row r="359">
          <cell r="A359" t="str">
            <v>A1801</v>
          </cell>
          <cell r="B359" t="str">
            <v>Ha Sa Nah</v>
          </cell>
          <cell r="C359" t="str">
            <v>QA/QC</v>
          </cell>
          <cell r="D359" t="str">
            <v>Nhân Viên Qa (Iqa &amp; Oqa)</v>
          </cell>
          <cell r="E359">
            <v>44249</v>
          </cell>
          <cell r="G359">
            <v>0</v>
          </cell>
          <cell r="H359" t="str">
            <v>4.I</v>
          </cell>
          <cell r="I359">
            <v>5270</v>
          </cell>
          <cell r="J359">
            <v>2730</v>
          </cell>
          <cell r="K359">
            <v>8000</v>
          </cell>
          <cell r="L359">
            <v>6791</v>
          </cell>
          <cell r="M359">
            <v>2209</v>
          </cell>
          <cell r="N359">
            <v>9000</v>
          </cell>
          <cell r="Q359">
            <v>150</v>
          </cell>
        </row>
        <row r="360">
          <cell r="A360" t="str">
            <v>A1805</v>
          </cell>
          <cell r="B360" t="str">
            <v>Phạm Thị Vân Hà</v>
          </cell>
          <cell r="C360" t="str">
            <v>CII.6</v>
          </cell>
          <cell r="D360" t="str">
            <v>Công Nhân Gỡ Hàng</v>
          </cell>
          <cell r="E360">
            <v>44249</v>
          </cell>
          <cell r="G360">
            <v>0</v>
          </cell>
          <cell r="H360" t="str">
            <v>8.I</v>
          </cell>
          <cell r="I360">
            <v>4730</v>
          </cell>
          <cell r="K360">
            <v>4730</v>
          </cell>
          <cell r="L360">
            <v>4730</v>
          </cell>
          <cell r="N360">
            <v>4730</v>
          </cell>
          <cell r="Q360">
            <v>70</v>
          </cell>
        </row>
        <row r="361">
          <cell r="A361" t="str">
            <v>A1810</v>
          </cell>
          <cell r="B361" t="str">
            <v>Võ Thị Minh Thùy</v>
          </cell>
          <cell r="C361" t="str">
            <v>Ép Nhựa</v>
          </cell>
          <cell r="D361" t="str">
            <v>Công Nhân Ép Nhựa</v>
          </cell>
          <cell r="E361">
            <v>44249</v>
          </cell>
          <cell r="G361" t="str">
            <v>C</v>
          </cell>
          <cell r="H361" t="str">
            <v>8.I</v>
          </cell>
          <cell r="I361">
            <v>4730</v>
          </cell>
          <cell r="K361">
            <v>4730</v>
          </cell>
          <cell r="L361">
            <v>4730</v>
          </cell>
          <cell r="N361">
            <v>4730</v>
          </cell>
          <cell r="Q361">
            <v>70</v>
          </cell>
        </row>
        <row r="362">
          <cell r="A362" t="str">
            <v>A1811</v>
          </cell>
          <cell r="B362" t="str">
            <v>Trần Thị Tuyết Trinh</v>
          </cell>
          <cell r="C362" t="str">
            <v>Ép Nhựa</v>
          </cell>
          <cell r="D362" t="str">
            <v>Công Nhân Ép Nhựa</v>
          </cell>
          <cell r="E362">
            <v>44249</v>
          </cell>
          <cell r="G362" t="str">
            <v>B</v>
          </cell>
          <cell r="H362" t="str">
            <v>8.I</v>
          </cell>
          <cell r="I362">
            <v>4730</v>
          </cell>
          <cell r="K362">
            <v>4730</v>
          </cell>
          <cell r="L362">
            <v>4730</v>
          </cell>
          <cell r="N362">
            <v>4730</v>
          </cell>
          <cell r="Q362">
            <v>70</v>
          </cell>
        </row>
        <row r="363">
          <cell r="A363" t="str">
            <v>A1812</v>
          </cell>
          <cell r="B363" t="str">
            <v>Võ Hoàng Anh Kiệt</v>
          </cell>
          <cell r="C363" t="str">
            <v>Ép Nhựa</v>
          </cell>
          <cell r="D363" t="str">
            <v>Công Nhân Ép Nhựa</v>
          </cell>
          <cell r="E363">
            <v>44249</v>
          </cell>
          <cell r="G363" t="str">
            <v>B</v>
          </cell>
          <cell r="H363" t="str">
            <v>8.I</v>
          </cell>
          <cell r="I363">
            <v>4730</v>
          </cell>
          <cell r="K363">
            <v>4730</v>
          </cell>
          <cell r="L363">
            <v>4730</v>
          </cell>
          <cell r="N363">
            <v>4730</v>
          </cell>
          <cell r="Q363">
            <v>70</v>
          </cell>
        </row>
        <row r="364">
          <cell r="A364" t="str">
            <v>A1813</v>
          </cell>
          <cell r="B364" t="str">
            <v>Lê Minh Thành</v>
          </cell>
          <cell r="C364" t="str">
            <v>QA/QC</v>
          </cell>
          <cell r="D364" t="str">
            <v>Công Nhân Qc Xưởng 2</v>
          </cell>
          <cell r="E364">
            <v>44249</v>
          </cell>
          <cell r="G364" t="str">
            <v>A</v>
          </cell>
          <cell r="H364" t="str">
            <v>8.I</v>
          </cell>
          <cell r="I364">
            <v>4730</v>
          </cell>
          <cell r="K364">
            <v>4730</v>
          </cell>
          <cell r="L364">
            <v>4730</v>
          </cell>
          <cell r="N364">
            <v>4730</v>
          </cell>
          <cell r="Q364">
            <v>70</v>
          </cell>
        </row>
        <row r="365">
          <cell r="A365" t="str">
            <v>A1809</v>
          </cell>
          <cell r="B365" t="str">
            <v>Kim Rạch Tha</v>
          </cell>
          <cell r="C365" t="str">
            <v>Kế Hoạch, kho</v>
          </cell>
          <cell r="D365" t="str">
            <v>Phụ Kho</v>
          </cell>
          <cell r="E365">
            <v>44250</v>
          </cell>
          <cell r="G365" t="str">
            <v>B</v>
          </cell>
          <cell r="H365" t="str">
            <v>8.I</v>
          </cell>
          <cell r="I365">
            <v>4730</v>
          </cell>
          <cell r="J365">
            <v>270</v>
          </cell>
          <cell r="K365">
            <v>5000</v>
          </cell>
          <cell r="L365">
            <v>4730</v>
          </cell>
          <cell r="M365">
            <v>270</v>
          </cell>
          <cell r="N365">
            <v>5000</v>
          </cell>
          <cell r="Q365">
            <v>70</v>
          </cell>
        </row>
        <row r="366">
          <cell r="A366" t="str">
            <v>A1818</v>
          </cell>
          <cell r="B366" t="str">
            <v>Nguyễn Thị Phụng Kiều</v>
          </cell>
          <cell r="C366" t="str">
            <v>Ép Nhựa</v>
          </cell>
          <cell r="D366" t="str">
            <v>Công Nhân Ép Nhựa</v>
          </cell>
          <cell r="E366">
            <v>44251</v>
          </cell>
          <cell r="G366" t="str">
            <v>B</v>
          </cell>
          <cell r="H366" t="str">
            <v>8.I</v>
          </cell>
          <cell r="I366">
            <v>4730</v>
          </cell>
          <cell r="K366">
            <v>4730</v>
          </cell>
          <cell r="L366">
            <v>4730</v>
          </cell>
          <cell r="N366">
            <v>4730</v>
          </cell>
          <cell r="Q366">
            <v>70</v>
          </cell>
        </row>
        <row r="367">
          <cell r="A367" t="str">
            <v>A1820</v>
          </cell>
          <cell r="B367" t="str">
            <v>Đoàn Kim Nguyên</v>
          </cell>
          <cell r="C367" t="str">
            <v>Ép Nhựa</v>
          </cell>
          <cell r="D367" t="str">
            <v>Công Nhân Ép Nhựa</v>
          </cell>
          <cell r="E367">
            <v>44251</v>
          </cell>
          <cell r="G367" t="str">
            <v>B</v>
          </cell>
          <cell r="H367" t="str">
            <v>8.I</v>
          </cell>
          <cell r="I367">
            <v>4730</v>
          </cell>
          <cell r="K367">
            <v>4730</v>
          </cell>
          <cell r="L367">
            <v>4730</v>
          </cell>
          <cell r="N367">
            <v>4730</v>
          </cell>
          <cell r="Q367">
            <v>70</v>
          </cell>
        </row>
        <row r="368">
          <cell r="A368" t="str">
            <v>A1823</v>
          </cell>
          <cell r="B368" t="str">
            <v>Nguyễn Văn Hòa</v>
          </cell>
          <cell r="C368" t="str">
            <v>HCNS</v>
          </cell>
          <cell r="D368" t="str">
            <v>BAOVE</v>
          </cell>
          <cell r="E368">
            <v>44251</v>
          </cell>
          <cell r="G368" t="str">
            <v>A</v>
          </cell>
          <cell r="H368" t="str">
            <v>8.I</v>
          </cell>
          <cell r="I368">
            <v>4730</v>
          </cell>
          <cell r="J368">
            <v>2270</v>
          </cell>
          <cell r="K368">
            <v>7000</v>
          </cell>
          <cell r="L368">
            <v>4730</v>
          </cell>
          <cell r="M368">
            <v>2270</v>
          </cell>
          <cell r="N368">
            <v>7000</v>
          </cell>
          <cell r="Q368">
            <v>70</v>
          </cell>
        </row>
        <row r="369">
          <cell r="A369" t="str">
            <v>A1816</v>
          </cell>
          <cell r="B369" t="str">
            <v>Trần Thanh An</v>
          </cell>
          <cell r="C369" t="str">
            <v>Ép nhựa</v>
          </cell>
          <cell r="D369" t="str">
            <v>Công Nhân Ép Nhựa</v>
          </cell>
          <cell r="E369">
            <v>44251</v>
          </cell>
          <cell r="G369" t="str">
            <v>B</v>
          </cell>
          <cell r="H369" t="str">
            <v>8.I</v>
          </cell>
          <cell r="I369">
            <v>4730</v>
          </cell>
          <cell r="K369">
            <v>4730</v>
          </cell>
          <cell r="L369">
            <v>4730</v>
          </cell>
          <cell r="N369">
            <v>4730</v>
          </cell>
          <cell r="Q369">
            <v>70</v>
          </cell>
        </row>
        <row r="370">
          <cell r="A370" t="str">
            <v>A1824</v>
          </cell>
          <cell r="B370" t="str">
            <v>Nguyễn Thành Thật</v>
          </cell>
          <cell r="C370" t="str">
            <v>Kế Hoạch, kho</v>
          </cell>
          <cell r="D370" t="str">
            <v>Phụ Kho</v>
          </cell>
          <cell r="E370">
            <v>44252</v>
          </cell>
          <cell r="G370" t="str">
            <v>B</v>
          </cell>
          <cell r="H370" t="str">
            <v>8.I</v>
          </cell>
          <cell r="I370">
            <v>4730</v>
          </cell>
          <cell r="J370">
            <v>270</v>
          </cell>
          <cell r="K370">
            <v>5000</v>
          </cell>
          <cell r="L370">
            <v>4730</v>
          </cell>
          <cell r="M370">
            <v>270</v>
          </cell>
          <cell r="N370">
            <v>5000</v>
          </cell>
          <cell r="Q370">
            <v>70</v>
          </cell>
        </row>
        <row r="371">
          <cell r="A371" t="str">
            <v>A1833</v>
          </cell>
          <cell r="B371" t="str">
            <v>Trương Hữu Nghị</v>
          </cell>
          <cell r="C371" t="str">
            <v>CII.2</v>
          </cell>
          <cell r="D371" t="str">
            <v>Công Nhân Xử Lý Phôi</v>
          </cell>
          <cell r="E371">
            <v>44252</v>
          </cell>
          <cell r="G371" t="str">
            <v>B</v>
          </cell>
          <cell r="H371" t="str">
            <v>8.I</v>
          </cell>
          <cell r="I371">
            <v>4730</v>
          </cell>
          <cell r="K371">
            <v>4730</v>
          </cell>
          <cell r="L371">
            <v>4730</v>
          </cell>
          <cell r="N371">
            <v>4730</v>
          </cell>
          <cell r="Q371">
            <v>70</v>
          </cell>
        </row>
        <row r="372">
          <cell r="A372" t="str">
            <v>A1834</v>
          </cell>
          <cell r="B372" t="str">
            <v>Nguyễn Minh Tiến</v>
          </cell>
          <cell r="C372" t="str">
            <v>CII.2</v>
          </cell>
          <cell r="D372" t="str">
            <v>Công Nhân Xử Lý Phôi</v>
          </cell>
          <cell r="E372">
            <v>44252</v>
          </cell>
          <cell r="G372" t="str">
            <v>B</v>
          </cell>
          <cell r="H372" t="str">
            <v>8.I</v>
          </cell>
          <cell r="I372">
            <v>4730</v>
          </cell>
          <cell r="K372">
            <v>4730</v>
          </cell>
          <cell r="L372">
            <v>4730</v>
          </cell>
          <cell r="N372">
            <v>4730</v>
          </cell>
          <cell r="Q372">
            <v>70</v>
          </cell>
        </row>
        <row r="373">
          <cell r="A373" t="str">
            <v>A1835</v>
          </cell>
          <cell r="B373" t="str">
            <v>Phan Văn Hai</v>
          </cell>
          <cell r="C373" t="str">
            <v>HCNS</v>
          </cell>
          <cell r="D373" t="str">
            <v>BAOVE</v>
          </cell>
          <cell r="E373">
            <v>44253</v>
          </cell>
          <cell r="G373" t="str">
            <v>A</v>
          </cell>
          <cell r="H373" t="str">
            <v>8.I</v>
          </cell>
          <cell r="I373">
            <v>4730</v>
          </cell>
          <cell r="J373">
            <v>2270</v>
          </cell>
          <cell r="K373">
            <v>7000</v>
          </cell>
          <cell r="L373">
            <v>4730</v>
          </cell>
          <cell r="M373">
            <v>2270</v>
          </cell>
          <cell r="N373">
            <v>7000</v>
          </cell>
          <cell r="Q373">
            <v>70</v>
          </cell>
        </row>
        <row r="374">
          <cell r="A374" t="str">
            <v>A1837</v>
          </cell>
          <cell r="B374" t="str">
            <v>Nguyễn Ngọc Linh</v>
          </cell>
          <cell r="C374" t="str">
            <v>Ép Nhựa</v>
          </cell>
          <cell r="D374" t="str">
            <v>Công Nhân Ép Nhựa</v>
          </cell>
          <cell r="E374">
            <v>44253</v>
          </cell>
          <cell r="G374" t="str">
            <v>B</v>
          </cell>
          <cell r="H374" t="str">
            <v>8.I</v>
          </cell>
          <cell r="I374">
            <v>4730</v>
          </cell>
          <cell r="K374">
            <v>4730</v>
          </cell>
          <cell r="L374">
            <v>4730</v>
          </cell>
          <cell r="N374">
            <v>4730</v>
          </cell>
          <cell r="Q374">
            <v>70</v>
          </cell>
        </row>
        <row r="375">
          <cell r="A375" t="str">
            <v>A1838</v>
          </cell>
          <cell r="B375" t="str">
            <v>Trương Thị Hoài Ngân</v>
          </cell>
          <cell r="C375" t="str">
            <v>CII.4</v>
          </cell>
          <cell r="D375" t="str">
            <v>Công Nhân Gắn Phôi</v>
          </cell>
          <cell r="E375">
            <v>44253</v>
          </cell>
          <cell r="G375" t="str">
            <v>B</v>
          </cell>
          <cell r="H375" t="str">
            <v>8.I</v>
          </cell>
          <cell r="I375">
            <v>4730</v>
          </cell>
          <cell r="K375">
            <v>4730</v>
          </cell>
          <cell r="L375">
            <v>4730</v>
          </cell>
          <cell r="N375">
            <v>4730</v>
          </cell>
          <cell r="Q375">
            <v>70</v>
          </cell>
        </row>
        <row r="376">
          <cell r="A376" t="str">
            <v>A1839</v>
          </cell>
          <cell r="B376" t="str">
            <v>Trương Thị Bảo Hà</v>
          </cell>
          <cell r="C376" t="str">
            <v>Ép Nhựa</v>
          </cell>
          <cell r="D376" t="str">
            <v>Công Nhân Ép Nhựa</v>
          </cell>
          <cell r="E376">
            <v>44253</v>
          </cell>
          <cell r="G376" t="str">
            <v>B</v>
          </cell>
          <cell r="H376" t="str">
            <v>8.I</v>
          </cell>
          <cell r="I376">
            <v>4730</v>
          </cell>
          <cell r="K376">
            <v>4730</v>
          </cell>
          <cell r="L376">
            <v>4730</v>
          </cell>
          <cell r="N376">
            <v>4730</v>
          </cell>
          <cell r="Q376">
            <v>70</v>
          </cell>
        </row>
        <row r="377">
          <cell r="A377" t="str">
            <v>A1844</v>
          </cell>
          <cell r="B377" t="str">
            <v>Nguyễn Thị Bích Hương</v>
          </cell>
          <cell r="C377" t="str">
            <v>Phòng R&amp;D vật liệu mới</v>
          </cell>
          <cell r="D377" t="str">
            <v>Nhân Viên R&amp;D</v>
          </cell>
          <cell r="E377">
            <v>44256</v>
          </cell>
          <cell r="G377">
            <v>0</v>
          </cell>
          <cell r="H377" t="str">
            <v>4.I</v>
          </cell>
          <cell r="I377">
            <v>5270</v>
          </cell>
          <cell r="J377">
            <v>7730</v>
          </cell>
          <cell r="K377">
            <v>13000</v>
          </cell>
          <cell r="L377">
            <v>6790.6954500000002</v>
          </cell>
          <cell r="M377">
            <v>7209</v>
          </cell>
          <cell r="N377">
            <v>13999.695449999999</v>
          </cell>
          <cell r="Q377">
            <v>150</v>
          </cell>
        </row>
        <row r="378">
          <cell r="A378" t="str">
            <v>A1841</v>
          </cell>
          <cell r="B378" t="str">
            <v>Nguyễn Thị Đẹp</v>
          </cell>
          <cell r="C378" t="str">
            <v>QA/QC</v>
          </cell>
          <cell r="D378" t="str">
            <v>Công Nhân QC Sơn in</v>
          </cell>
          <cell r="E378">
            <v>44257</v>
          </cell>
          <cell r="G378" t="str">
            <v>B</v>
          </cell>
          <cell r="H378" t="str">
            <v>8.I</v>
          </cell>
          <cell r="I378">
            <v>4730</v>
          </cell>
          <cell r="K378">
            <v>4730</v>
          </cell>
          <cell r="L378">
            <v>4730</v>
          </cell>
          <cell r="N378">
            <v>4730</v>
          </cell>
          <cell r="Q378">
            <v>70</v>
          </cell>
        </row>
        <row r="379">
          <cell r="A379" t="str">
            <v>A1842</v>
          </cell>
          <cell r="B379" t="str">
            <v>Nguyễn Văn Bổn</v>
          </cell>
          <cell r="C379" t="str">
            <v>Ép Nhựa</v>
          </cell>
          <cell r="D379" t="str">
            <v>Công Nhân Ép Nhựa</v>
          </cell>
          <cell r="E379">
            <v>44257</v>
          </cell>
          <cell r="G379" t="str">
            <v>C</v>
          </cell>
          <cell r="H379" t="str">
            <v>8.I</v>
          </cell>
          <cell r="I379">
            <v>4730</v>
          </cell>
          <cell r="K379">
            <v>4730</v>
          </cell>
          <cell r="L379">
            <v>4730</v>
          </cell>
          <cell r="N379">
            <v>4730</v>
          </cell>
          <cell r="Q379">
            <v>70</v>
          </cell>
        </row>
        <row r="380">
          <cell r="A380" t="str">
            <v>A1852</v>
          </cell>
          <cell r="B380" t="str">
            <v>Nguyễn Thị Tuyết Mai</v>
          </cell>
          <cell r="C380" t="str">
            <v>Ép Nhựa</v>
          </cell>
          <cell r="D380" t="str">
            <v>Công Nhân Ép Nhựa</v>
          </cell>
          <cell r="E380">
            <v>44259</v>
          </cell>
          <cell r="G380" t="str">
            <v>B</v>
          </cell>
          <cell r="H380" t="str">
            <v>8.I</v>
          </cell>
          <cell r="I380">
            <v>4730</v>
          </cell>
          <cell r="K380">
            <v>4730</v>
          </cell>
          <cell r="L380">
            <v>4730</v>
          </cell>
          <cell r="N380">
            <v>4730</v>
          </cell>
          <cell r="Q380">
            <v>70</v>
          </cell>
        </row>
        <row r="381">
          <cell r="A381" t="str">
            <v>A1853</v>
          </cell>
          <cell r="B381" t="str">
            <v>Nguyễn Quốc Huy</v>
          </cell>
          <cell r="C381" t="str">
            <v>Khuôn</v>
          </cell>
          <cell r="D381" t="str">
            <v>Công Nhân Lắp Ráp Đánh Bóng Khuôn</v>
          </cell>
          <cell r="E381">
            <v>44259</v>
          </cell>
          <cell r="G381">
            <v>0</v>
          </cell>
          <cell r="H381" t="str">
            <v>7.I</v>
          </cell>
          <cell r="I381">
            <v>4966</v>
          </cell>
          <cell r="K381">
            <v>4966</v>
          </cell>
          <cell r="L381">
            <v>4966.5</v>
          </cell>
          <cell r="M381">
            <v>0</v>
          </cell>
          <cell r="N381">
            <v>4966.5</v>
          </cell>
          <cell r="Q381">
            <v>70</v>
          </cell>
        </row>
        <row r="382">
          <cell r="A382" t="str">
            <v>A1859</v>
          </cell>
          <cell r="B382" t="str">
            <v>Đỗ Thị Ngọc Dung</v>
          </cell>
          <cell r="C382" t="str">
            <v>QA/QC</v>
          </cell>
          <cell r="D382" t="str">
            <v>Công Nhân Pqc Masking</v>
          </cell>
          <cell r="E382">
            <v>44259</v>
          </cell>
          <cell r="G382" t="str">
            <v>B</v>
          </cell>
          <cell r="H382" t="str">
            <v>8.I</v>
          </cell>
          <cell r="I382">
            <v>4730</v>
          </cell>
          <cell r="K382">
            <v>4730</v>
          </cell>
          <cell r="L382">
            <v>4730</v>
          </cell>
          <cell r="N382">
            <v>4730</v>
          </cell>
          <cell r="Q382">
            <v>70</v>
          </cell>
        </row>
        <row r="383">
          <cell r="A383" t="str">
            <v>A1873</v>
          </cell>
          <cell r="B383" t="str">
            <v>Đặng Thanh Thi</v>
          </cell>
          <cell r="C383" t="str">
            <v>Ép Nhựa</v>
          </cell>
          <cell r="D383" t="str">
            <v>Công Nhân Ép Nhựa</v>
          </cell>
          <cell r="E383">
            <v>44260</v>
          </cell>
          <cell r="G383" t="str">
            <v>B</v>
          </cell>
          <cell r="H383" t="str">
            <v>8.I</v>
          </cell>
          <cell r="I383">
            <v>4730</v>
          </cell>
          <cell r="K383">
            <v>4730</v>
          </cell>
          <cell r="L383">
            <v>4730</v>
          </cell>
          <cell r="N383">
            <v>4730</v>
          </cell>
          <cell r="Q383">
            <v>70</v>
          </cell>
        </row>
        <row r="384">
          <cell r="A384" t="str">
            <v>A1874</v>
          </cell>
          <cell r="B384" t="str">
            <v>Lê Thị Cẩm Tú</v>
          </cell>
          <cell r="C384" t="str">
            <v>Ép Nhựa</v>
          </cell>
          <cell r="D384" t="str">
            <v>Công Nhân Ép Nhựa</v>
          </cell>
          <cell r="E384">
            <v>44260</v>
          </cell>
          <cell r="G384" t="str">
            <v>B</v>
          </cell>
          <cell r="H384" t="str">
            <v>8.I</v>
          </cell>
          <cell r="I384">
            <v>4730</v>
          </cell>
          <cell r="K384">
            <v>4730</v>
          </cell>
          <cell r="L384">
            <v>4730</v>
          </cell>
          <cell r="N384">
            <v>4730</v>
          </cell>
          <cell r="Q384">
            <v>70</v>
          </cell>
        </row>
        <row r="385">
          <cell r="A385" t="str">
            <v>A1877</v>
          </cell>
          <cell r="B385" t="str">
            <v>Lê Thị Thanh Thanh</v>
          </cell>
          <cell r="C385" t="str">
            <v>Khuôn</v>
          </cell>
          <cell r="D385" t="str">
            <v>Công Nhân Lắp Ráp Đánh Bóng Khuôn</v>
          </cell>
          <cell r="E385">
            <v>44263</v>
          </cell>
          <cell r="G385">
            <v>0</v>
          </cell>
          <cell r="H385" t="str">
            <v>7.I</v>
          </cell>
          <cell r="I385">
            <v>4966</v>
          </cell>
          <cell r="K385">
            <v>4966</v>
          </cell>
          <cell r="L385">
            <v>4966.5</v>
          </cell>
          <cell r="M385">
            <v>0</v>
          </cell>
          <cell r="N385">
            <v>4966.5</v>
          </cell>
          <cell r="Q385">
            <v>70</v>
          </cell>
        </row>
        <row r="386">
          <cell r="A386" t="str">
            <v>A1881</v>
          </cell>
          <cell r="B386" t="str">
            <v>Phạm Văn Tý</v>
          </cell>
          <cell r="C386" t="str">
            <v>CII.6</v>
          </cell>
          <cell r="D386" t="str">
            <v>Công Nhân Gỡ Hàng</v>
          </cell>
          <cell r="E386">
            <v>44263</v>
          </cell>
          <cell r="G386">
            <v>0</v>
          </cell>
          <cell r="H386" t="str">
            <v>8.I</v>
          </cell>
          <cell r="I386">
            <v>4730</v>
          </cell>
          <cell r="K386">
            <v>4730</v>
          </cell>
          <cell r="L386">
            <v>4730</v>
          </cell>
          <cell r="N386">
            <v>4730</v>
          </cell>
          <cell r="Q386">
            <v>70</v>
          </cell>
        </row>
        <row r="387">
          <cell r="A387" t="str">
            <v>A1797</v>
          </cell>
          <cell r="B387" t="str">
            <v>Phạm Thái Huy</v>
          </cell>
          <cell r="C387" t="str">
            <v>Ép Nhựa</v>
          </cell>
          <cell r="D387" t="str">
            <v>Tổ trưởng ca Ép Nhựa</v>
          </cell>
          <cell r="E387">
            <v>44264</v>
          </cell>
          <cell r="G387" t="str">
            <v>B</v>
          </cell>
          <cell r="H387" t="str">
            <v>5.I</v>
          </cell>
          <cell r="I387">
            <v>5166</v>
          </cell>
          <cell r="J387">
            <v>9334</v>
          </cell>
          <cell r="K387">
            <v>14500</v>
          </cell>
          <cell r="L387">
            <v>6009.4650000000011</v>
          </cell>
          <cell r="M387">
            <v>9490.5349999999999</v>
          </cell>
          <cell r="N387">
            <v>15500</v>
          </cell>
          <cell r="Q387">
            <v>150</v>
          </cell>
        </row>
        <row r="388">
          <cell r="A388" t="str">
            <v>A1802</v>
          </cell>
          <cell r="B388" t="str">
            <v>Lê Thị Thu Ngân</v>
          </cell>
          <cell r="C388" t="str">
            <v>Ép Nhựa</v>
          </cell>
          <cell r="D388" t="str">
            <v>Công Nhân Ép Nhựa</v>
          </cell>
          <cell r="E388">
            <v>44265</v>
          </cell>
          <cell r="G388" t="str">
            <v>B</v>
          </cell>
          <cell r="H388" t="str">
            <v>8.I</v>
          </cell>
          <cell r="I388">
            <v>4730</v>
          </cell>
          <cell r="K388">
            <v>4730</v>
          </cell>
          <cell r="L388">
            <v>4730</v>
          </cell>
          <cell r="N388">
            <v>4730</v>
          </cell>
          <cell r="Q388">
            <v>70</v>
          </cell>
        </row>
        <row r="389">
          <cell r="A389" t="str">
            <v>A1854</v>
          </cell>
          <cell r="B389" t="str">
            <v>Lê Hoài Phương</v>
          </cell>
          <cell r="C389" t="str">
            <v>Ép Nhựa</v>
          </cell>
          <cell r="D389" t="str">
            <v>Công Nhân Ép Nhựa</v>
          </cell>
          <cell r="E389">
            <v>44267</v>
          </cell>
          <cell r="G389" t="str">
            <v>B</v>
          </cell>
          <cell r="H389" t="str">
            <v>8.I</v>
          </cell>
          <cell r="I389">
            <v>4730</v>
          </cell>
          <cell r="K389">
            <v>4730</v>
          </cell>
          <cell r="L389">
            <v>4730</v>
          </cell>
          <cell r="N389">
            <v>4730</v>
          </cell>
          <cell r="Q389">
            <v>70</v>
          </cell>
        </row>
        <row r="390">
          <cell r="A390" t="str">
            <v>A1882</v>
          </cell>
          <cell r="B390" t="str">
            <v>Trần Văn Lộc</v>
          </cell>
          <cell r="C390" t="str">
            <v>Ép Nhựa</v>
          </cell>
          <cell r="D390" t="str">
            <v>Công Nhân Ép Nhựa</v>
          </cell>
          <cell r="E390">
            <v>44267</v>
          </cell>
          <cell r="G390" t="str">
            <v>B</v>
          </cell>
          <cell r="H390" t="str">
            <v>8.I</v>
          </cell>
          <cell r="I390">
            <v>4730</v>
          </cell>
          <cell r="K390">
            <v>4730</v>
          </cell>
          <cell r="L390">
            <v>4730</v>
          </cell>
          <cell r="N390">
            <v>4730</v>
          </cell>
          <cell r="Q390">
            <v>70</v>
          </cell>
        </row>
        <row r="391">
          <cell r="A391" t="str">
            <v>A1880</v>
          </cell>
          <cell r="B391" t="str">
            <v>Trương Thị Thơ</v>
          </cell>
          <cell r="C391" t="str">
            <v>Ép Nhựa</v>
          </cell>
          <cell r="D391" t="str">
            <v>Công Nhân Ép Nhựa</v>
          </cell>
          <cell r="E391">
            <v>44267</v>
          </cell>
          <cell r="G391" t="str">
            <v>B</v>
          </cell>
          <cell r="H391" t="str">
            <v>8.I</v>
          </cell>
          <cell r="I391">
            <v>4730</v>
          </cell>
          <cell r="K391">
            <v>4730</v>
          </cell>
          <cell r="L391">
            <v>4730</v>
          </cell>
          <cell r="N391">
            <v>4730</v>
          </cell>
          <cell r="Q391">
            <v>70</v>
          </cell>
        </row>
        <row r="392">
          <cell r="A392" t="str">
            <v>A1878</v>
          </cell>
          <cell r="B392" t="str">
            <v>Huỳnh Ngọc Bích</v>
          </cell>
          <cell r="C392" t="str">
            <v>Ép Nhựa</v>
          </cell>
          <cell r="D392" t="str">
            <v>Công Nhân Ép Nhựa</v>
          </cell>
          <cell r="E392">
            <v>44267</v>
          </cell>
          <cell r="G392" t="str">
            <v>B</v>
          </cell>
          <cell r="H392" t="str">
            <v>8.I</v>
          </cell>
          <cell r="I392">
            <v>4730</v>
          </cell>
          <cell r="K392">
            <v>4730</v>
          </cell>
          <cell r="L392">
            <v>4730</v>
          </cell>
          <cell r="N392">
            <v>4730</v>
          </cell>
          <cell r="Q392">
            <v>70</v>
          </cell>
        </row>
        <row r="393">
          <cell r="A393" t="str">
            <v>A1884</v>
          </cell>
          <cell r="B393" t="str">
            <v>Phan Đăng Trình</v>
          </cell>
          <cell r="C393" t="str">
            <v>Khuôn</v>
          </cell>
          <cell r="D393" t="str">
            <v>Nhân Viên Vận Hành Máy Cnc</v>
          </cell>
          <cell r="E393">
            <v>44270</v>
          </cell>
          <cell r="G393">
            <v>0</v>
          </cell>
          <cell r="H393" t="str">
            <v>5.I</v>
          </cell>
          <cell r="I393">
            <v>5166</v>
          </cell>
          <cell r="J393">
            <v>1334</v>
          </cell>
          <cell r="K393">
            <v>6500</v>
          </cell>
          <cell r="L393">
            <v>6009.4650000000011</v>
          </cell>
          <cell r="M393">
            <v>990.53499999999894</v>
          </cell>
          <cell r="N393">
            <v>7000</v>
          </cell>
          <cell r="Q393">
            <v>150</v>
          </cell>
        </row>
        <row r="394">
          <cell r="A394" t="str">
            <v>A1888</v>
          </cell>
          <cell r="B394" t="str">
            <v>Bùi Văn Dỉnh</v>
          </cell>
          <cell r="C394" t="str">
            <v>HCNS</v>
          </cell>
          <cell r="D394" t="str">
            <v>Nhân Viên Tuyển Dụng &amp; Đào Tạo</v>
          </cell>
          <cell r="E394">
            <v>44272</v>
          </cell>
          <cell r="G394" t="str">
            <v>A</v>
          </cell>
          <cell r="H394" t="str">
            <v>4.I</v>
          </cell>
          <cell r="I394">
            <v>5270</v>
          </cell>
          <cell r="J394">
            <v>5230</v>
          </cell>
          <cell r="K394">
            <v>10500</v>
          </cell>
          <cell r="L394">
            <v>6790.6954500000002</v>
          </cell>
          <cell r="M394">
            <v>5209.3045499999998</v>
          </cell>
          <cell r="N394">
            <v>12000</v>
          </cell>
          <cell r="Q394">
            <v>150</v>
          </cell>
        </row>
        <row r="395">
          <cell r="A395" t="str">
            <v>A1894</v>
          </cell>
          <cell r="B395" t="str">
            <v>Đỗ Thị Ngọc Nữ</v>
          </cell>
          <cell r="C395" t="str">
            <v>QA/QC</v>
          </cell>
          <cell r="D395" t="str">
            <v>Công Nhân Pqc Ép Nhựa</v>
          </cell>
          <cell r="E395">
            <v>44272</v>
          </cell>
          <cell r="G395" t="str">
            <v>B</v>
          </cell>
          <cell r="H395" t="str">
            <v>8.I</v>
          </cell>
          <cell r="I395">
            <v>4730</v>
          </cell>
          <cell r="K395">
            <v>4730</v>
          </cell>
          <cell r="L395">
            <v>4730</v>
          </cell>
          <cell r="N395">
            <v>4730</v>
          </cell>
          <cell r="Q395">
            <v>70</v>
          </cell>
        </row>
        <row r="396">
          <cell r="A396" t="str">
            <v>A1895</v>
          </cell>
          <cell r="B396" t="str">
            <v>Nguyễn Huy Hoàng</v>
          </cell>
          <cell r="C396" t="str">
            <v>Kế Hoạch, kho</v>
          </cell>
          <cell r="D396" t="str">
            <v>Phụ Kho</v>
          </cell>
          <cell r="E396">
            <v>44272</v>
          </cell>
          <cell r="G396" t="str">
            <v>C</v>
          </cell>
          <cell r="H396" t="str">
            <v>8.I</v>
          </cell>
          <cell r="I396">
            <v>4730</v>
          </cell>
          <cell r="J396">
            <v>270</v>
          </cell>
          <cell r="K396">
            <v>5000</v>
          </cell>
          <cell r="L396">
            <v>4730</v>
          </cell>
          <cell r="M396">
            <v>270</v>
          </cell>
          <cell r="N396">
            <v>5000</v>
          </cell>
          <cell r="Q396">
            <v>70</v>
          </cell>
        </row>
        <row r="397">
          <cell r="A397" t="str">
            <v>A1896</v>
          </cell>
          <cell r="B397" t="str">
            <v>Nguyễn Văn Tưng</v>
          </cell>
          <cell r="C397" t="str">
            <v>CII.6</v>
          </cell>
          <cell r="D397" t="str">
            <v>Công Nhân Gắn Phôi</v>
          </cell>
          <cell r="E397">
            <v>44272</v>
          </cell>
          <cell r="G397">
            <v>0</v>
          </cell>
          <cell r="H397" t="str">
            <v>8.I</v>
          </cell>
          <cell r="I397">
            <v>4730</v>
          </cell>
          <cell r="K397">
            <v>4730</v>
          </cell>
          <cell r="L397">
            <v>4730</v>
          </cell>
          <cell r="N397">
            <v>4730</v>
          </cell>
          <cell r="Q397">
            <v>70</v>
          </cell>
        </row>
        <row r="398">
          <cell r="A398" t="str">
            <v>A1907</v>
          </cell>
          <cell r="B398" t="str">
            <v>Nguyễn Thu Lắm</v>
          </cell>
          <cell r="C398" t="str">
            <v>Ép Nhựa</v>
          </cell>
          <cell r="D398" t="str">
            <v>Công Nhân Ép Nhựa</v>
          </cell>
          <cell r="E398">
            <v>44277</v>
          </cell>
          <cell r="G398">
            <v>0</v>
          </cell>
          <cell r="H398" t="str">
            <v>8.I</v>
          </cell>
          <cell r="I398">
            <v>4730</v>
          </cell>
          <cell r="K398">
            <v>4730</v>
          </cell>
          <cell r="L398">
            <v>4730</v>
          </cell>
          <cell r="N398">
            <v>4730</v>
          </cell>
          <cell r="Q398">
            <v>70</v>
          </cell>
        </row>
        <row r="399">
          <cell r="A399" t="str">
            <v>A1909</v>
          </cell>
          <cell r="B399" t="str">
            <v>Lê Thị Ánh Quyên</v>
          </cell>
          <cell r="C399" t="str">
            <v>CII.4</v>
          </cell>
          <cell r="D399" t="str">
            <v>Công Nhân Gắn Phôi</v>
          </cell>
          <cell r="E399">
            <v>44277</v>
          </cell>
          <cell r="G399">
            <v>0</v>
          </cell>
          <cell r="H399" t="str">
            <v>8.I</v>
          </cell>
          <cell r="I399">
            <v>4730</v>
          </cell>
          <cell r="K399">
            <v>4730</v>
          </cell>
          <cell r="L399">
            <v>4730</v>
          </cell>
          <cell r="N399">
            <v>4730</v>
          </cell>
          <cell r="Q399">
            <v>70</v>
          </cell>
        </row>
        <row r="400">
          <cell r="A400" t="str">
            <v>A1913</v>
          </cell>
          <cell r="B400" t="str">
            <v>Nguyễn Ngọc Linh</v>
          </cell>
          <cell r="C400" t="str">
            <v>QA/QC</v>
          </cell>
          <cell r="D400" t="str">
            <v>Công Nhân Qc Xưởng 2</v>
          </cell>
          <cell r="E400">
            <v>44277</v>
          </cell>
          <cell r="G400">
            <v>0</v>
          </cell>
          <cell r="H400" t="str">
            <v>8.I</v>
          </cell>
          <cell r="I400">
            <v>4730</v>
          </cell>
          <cell r="K400">
            <v>4730</v>
          </cell>
          <cell r="L400">
            <v>4730</v>
          </cell>
          <cell r="N400">
            <v>4730</v>
          </cell>
          <cell r="Q400">
            <v>70</v>
          </cell>
        </row>
        <row r="401">
          <cell r="A401" t="str">
            <v>A1889</v>
          </cell>
          <cell r="B401" t="str">
            <v>Trần Văn Thảnh</v>
          </cell>
          <cell r="C401" t="str">
            <v>Phòng R&amp;D Xi, Sơn in</v>
          </cell>
          <cell r="D401" t="str">
            <v>Nhân Viên R&amp;D</v>
          </cell>
          <cell r="E401">
            <v>44277</v>
          </cell>
          <cell r="G401">
            <v>0</v>
          </cell>
          <cell r="H401" t="str">
            <v>4.I</v>
          </cell>
          <cell r="I401">
            <v>5270</v>
          </cell>
          <cell r="J401">
            <v>5230</v>
          </cell>
          <cell r="K401">
            <v>10500</v>
          </cell>
          <cell r="L401">
            <v>6790.6954500000002</v>
          </cell>
          <cell r="M401">
            <v>5209.3045499999998</v>
          </cell>
          <cell r="N401">
            <v>12000</v>
          </cell>
          <cell r="Q401">
            <v>150</v>
          </cell>
        </row>
        <row r="402">
          <cell r="A402" t="str">
            <v>A1901</v>
          </cell>
          <cell r="B402" t="str">
            <v>Chu Hoàng Anh</v>
          </cell>
          <cell r="C402" t="str">
            <v>Ép Nhựa</v>
          </cell>
          <cell r="D402" t="str">
            <v>Công Nhân Ép Nhựa</v>
          </cell>
          <cell r="E402">
            <v>44277</v>
          </cell>
          <cell r="G402">
            <v>0</v>
          </cell>
          <cell r="H402" t="str">
            <v>8.I</v>
          </cell>
          <cell r="I402">
            <v>4730</v>
          </cell>
          <cell r="K402">
            <v>4730</v>
          </cell>
          <cell r="L402">
            <v>4730</v>
          </cell>
          <cell r="N402">
            <v>4730</v>
          </cell>
          <cell r="Q402">
            <v>70</v>
          </cell>
        </row>
        <row r="403">
          <cell r="A403" t="str">
            <v>A1914</v>
          </cell>
          <cell r="B403" t="str">
            <v>Nguyễn Tấn Đông</v>
          </cell>
          <cell r="C403" t="str">
            <v>QA/QC</v>
          </cell>
          <cell r="D403" t="str">
            <v>Nhân Viên Qa (Iqa &amp; Oqa)</v>
          </cell>
          <cell r="E403">
            <v>44279</v>
          </cell>
          <cell r="G403">
            <v>0</v>
          </cell>
          <cell r="H403" t="str">
            <v>4.I</v>
          </cell>
          <cell r="I403">
            <v>5270</v>
          </cell>
          <cell r="J403">
            <v>1730</v>
          </cell>
          <cell r="K403">
            <v>7000</v>
          </cell>
          <cell r="L403">
            <v>6790.6954500000002</v>
          </cell>
          <cell r="M403">
            <v>1209</v>
          </cell>
          <cell r="N403">
            <v>7999.6954500000002</v>
          </cell>
          <cell r="Q403">
            <v>150</v>
          </cell>
        </row>
        <row r="404">
          <cell r="A404" t="str">
            <v>A1916</v>
          </cell>
          <cell r="B404" t="str">
            <v>Lê Tấn Lực</v>
          </cell>
          <cell r="C404" t="str">
            <v>Ép Nhựa</v>
          </cell>
          <cell r="D404" t="str">
            <v>Công Nhân Ép Nhựa</v>
          </cell>
          <cell r="E404">
            <v>44279</v>
          </cell>
          <cell r="G404">
            <v>0</v>
          </cell>
          <cell r="H404" t="str">
            <v>8.I</v>
          </cell>
          <cell r="I404">
            <v>4730</v>
          </cell>
          <cell r="K404">
            <v>4730</v>
          </cell>
          <cell r="L404">
            <v>4730</v>
          </cell>
          <cell r="N404">
            <v>4730</v>
          </cell>
          <cell r="Q404">
            <v>70</v>
          </cell>
        </row>
        <row r="405">
          <cell r="A405" t="str">
            <v>A1917</v>
          </cell>
          <cell r="B405" t="str">
            <v>Phạm Hồng Điệp</v>
          </cell>
          <cell r="C405" t="str">
            <v>Ép Nhựa</v>
          </cell>
          <cell r="D405" t="str">
            <v>Công Nhân Ép Nhựa</v>
          </cell>
          <cell r="E405">
            <v>44279</v>
          </cell>
          <cell r="G405">
            <v>0</v>
          </cell>
          <cell r="H405" t="str">
            <v>8.I</v>
          </cell>
          <cell r="I405">
            <v>4730</v>
          </cell>
          <cell r="K405">
            <v>4730</v>
          </cell>
          <cell r="L405">
            <v>4730</v>
          </cell>
          <cell r="N405">
            <v>4730</v>
          </cell>
          <cell r="Q405">
            <v>70</v>
          </cell>
        </row>
        <row r="406">
          <cell r="A406" t="str">
            <v>A1870</v>
          </cell>
          <cell r="B406" t="str">
            <v>Phan Thị Bích Ngân</v>
          </cell>
          <cell r="C406" t="str">
            <v>Ép Nhựa</v>
          </cell>
          <cell r="D406" t="str">
            <v>Công Nhân Ép Nhựa</v>
          </cell>
          <cell r="E406">
            <v>44280</v>
          </cell>
          <cell r="G406" t="str">
            <v>C</v>
          </cell>
          <cell r="H406" t="str">
            <v>8.I</v>
          </cell>
          <cell r="I406">
            <v>4730</v>
          </cell>
          <cell r="K406">
            <v>4730</v>
          </cell>
          <cell r="L406">
            <v>4730</v>
          </cell>
          <cell r="N406">
            <v>4730</v>
          </cell>
          <cell r="Q406">
            <v>70</v>
          </cell>
        </row>
        <row r="407">
          <cell r="A407" t="str">
            <v>A1921</v>
          </cell>
          <cell r="B407" t="str">
            <v>Trần Vân Hy</v>
          </cell>
          <cell r="C407" t="str">
            <v>CII.4</v>
          </cell>
          <cell r="D407" t="str">
            <v>Công Nhân Gắn Phôi</v>
          </cell>
          <cell r="E407">
            <v>44280</v>
          </cell>
          <cell r="G407">
            <v>0</v>
          </cell>
          <cell r="H407" t="str">
            <v>8.I</v>
          </cell>
          <cell r="I407">
            <v>4730</v>
          </cell>
          <cell r="K407">
            <v>4730</v>
          </cell>
          <cell r="L407">
            <v>4730</v>
          </cell>
          <cell r="N407">
            <v>4730</v>
          </cell>
          <cell r="Q407">
            <v>70</v>
          </cell>
        </row>
        <row r="408">
          <cell r="A408" t="str">
            <v>A1919</v>
          </cell>
          <cell r="B408" t="str">
            <v>Phan Xuân Kim</v>
          </cell>
          <cell r="C408" t="str">
            <v>Bảo trì</v>
          </cell>
          <cell r="D408" t="str">
            <v>Nhân Viên Bảo Trì X2</v>
          </cell>
          <cell r="E408">
            <v>44280</v>
          </cell>
          <cell r="G408" t="str">
            <v>B</v>
          </cell>
          <cell r="H408" t="str">
            <v>4.I</v>
          </cell>
          <cell r="I408">
            <v>5270</v>
          </cell>
          <cell r="J408">
            <v>1730</v>
          </cell>
          <cell r="K408">
            <v>7000</v>
          </cell>
          <cell r="L408">
            <v>6790.6954500000002</v>
          </cell>
          <cell r="M408">
            <v>709.30454999999984</v>
          </cell>
          <cell r="N408">
            <v>7500</v>
          </cell>
          <cell r="Q408">
            <v>150</v>
          </cell>
        </row>
        <row r="409">
          <cell r="A409" t="str">
            <v>A1925</v>
          </cell>
          <cell r="B409" t="str">
            <v>Nguyễn Thị Cẩm Tiên</v>
          </cell>
          <cell r="C409" t="str">
            <v>QA/QC</v>
          </cell>
          <cell r="D409" t="str">
            <v>Công Nhân Pqc Ép Nhựa</v>
          </cell>
          <cell r="E409">
            <v>44284</v>
          </cell>
          <cell r="G409">
            <v>0</v>
          </cell>
          <cell r="H409" t="str">
            <v>8.I</v>
          </cell>
          <cell r="I409">
            <v>4730</v>
          </cell>
          <cell r="K409">
            <v>4730</v>
          </cell>
          <cell r="L409">
            <v>4730</v>
          </cell>
          <cell r="N409">
            <v>4730</v>
          </cell>
          <cell r="Q409">
            <v>70</v>
          </cell>
        </row>
        <row r="410">
          <cell r="A410" t="str">
            <v>A1900</v>
          </cell>
          <cell r="B410" t="str">
            <v>Phạm Thanh Toàn</v>
          </cell>
          <cell r="C410" t="str">
            <v>QA/QC</v>
          </cell>
          <cell r="D410" t="str">
            <v>Công Nhân Pqc Ép Nhựa</v>
          </cell>
          <cell r="E410">
            <v>44284</v>
          </cell>
          <cell r="G410">
            <v>0</v>
          </cell>
          <cell r="H410" t="str">
            <v>8.I</v>
          </cell>
          <cell r="I410">
            <v>4730</v>
          </cell>
          <cell r="K410">
            <v>4730</v>
          </cell>
          <cell r="L410">
            <v>4730</v>
          </cell>
          <cell r="N410">
            <v>4730</v>
          </cell>
          <cell r="Q410">
            <v>70</v>
          </cell>
        </row>
        <row r="411">
          <cell r="A411" t="str">
            <v>A1923</v>
          </cell>
          <cell r="B411" t="str">
            <v>Phạm Quốc Việt</v>
          </cell>
          <cell r="C411" t="str">
            <v>Mua Hàng</v>
          </cell>
          <cell r="D411" t="str">
            <v>Trưởng Phòng Mua Hàng</v>
          </cell>
          <cell r="E411">
            <v>44287</v>
          </cell>
          <cell r="G411">
            <v>0</v>
          </cell>
          <cell r="H411" t="str">
            <v>3.I</v>
          </cell>
          <cell r="I411">
            <v>6630</v>
          </cell>
          <cell r="J411">
            <v>30723</v>
          </cell>
          <cell r="K411">
            <v>37353</v>
          </cell>
          <cell r="L411">
            <v>15470</v>
          </cell>
          <cell r="M411">
            <v>27530</v>
          </cell>
          <cell r="N411">
            <v>43000</v>
          </cell>
          <cell r="O411">
            <v>2</v>
          </cell>
          <cell r="Q411">
            <v>150</v>
          </cell>
        </row>
        <row r="412">
          <cell r="A412" t="str">
            <v>A1933</v>
          </cell>
          <cell r="B412" t="str">
            <v>Nguyễn Phi Long</v>
          </cell>
          <cell r="C412" t="str">
            <v>Kế Hoạch, kho</v>
          </cell>
          <cell r="D412" t="str">
            <v>Tài Xế Xe Tải</v>
          </cell>
          <cell r="E412">
            <v>44287</v>
          </cell>
          <cell r="G412">
            <v>0</v>
          </cell>
          <cell r="H412" t="str">
            <v>8.I</v>
          </cell>
          <cell r="I412">
            <v>4730</v>
          </cell>
          <cell r="J412">
            <v>2270</v>
          </cell>
          <cell r="K412">
            <v>7000</v>
          </cell>
          <cell r="L412">
            <v>4730</v>
          </cell>
          <cell r="M412">
            <v>2770</v>
          </cell>
          <cell r="N412">
            <v>7500</v>
          </cell>
          <cell r="Q412">
            <v>70</v>
          </cell>
        </row>
        <row r="413">
          <cell r="A413" t="str">
            <v>A1929</v>
          </cell>
          <cell r="B413" t="str">
            <v>Lê Kim Thoa</v>
          </cell>
          <cell r="C413" t="str">
            <v>Kế Hoạch, kho</v>
          </cell>
          <cell r="D413" t="str">
            <v>Nhân Viên Kế Hoạch Kho</v>
          </cell>
          <cell r="E413">
            <v>44287</v>
          </cell>
          <cell r="G413">
            <v>0</v>
          </cell>
          <cell r="H413" t="str">
            <v>4.I</v>
          </cell>
          <cell r="I413">
            <v>5270</v>
          </cell>
          <cell r="J413">
            <v>2730</v>
          </cell>
          <cell r="K413">
            <v>8000</v>
          </cell>
          <cell r="L413">
            <v>6790.6954500000002</v>
          </cell>
          <cell r="M413">
            <v>2209.3045499999998</v>
          </cell>
          <cell r="N413">
            <v>9000</v>
          </cell>
          <cell r="Q413">
            <v>150</v>
          </cell>
        </row>
        <row r="414">
          <cell r="A414" t="str">
            <v>A1930</v>
          </cell>
          <cell r="B414" t="str">
            <v>Nguyễn Gia Bảo</v>
          </cell>
          <cell r="C414" t="str">
            <v>QA/QC</v>
          </cell>
          <cell r="D414" t="str">
            <v>Nhân Viên Qa (Iqa &amp; Oqa)</v>
          </cell>
          <cell r="E414">
            <v>44287</v>
          </cell>
          <cell r="G414">
            <v>0</v>
          </cell>
          <cell r="H414" t="str">
            <v>4.I</v>
          </cell>
          <cell r="I414">
            <v>5270</v>
          </cell>
          <cell r="J414">
            <v>1730</v>
          </cell>
          <cell r="K414">
            <v>7000</v>
          </cell>
          <cell r="L414">
            <v>6790.6954500000002</v>
          </cell>
          <cell r="M414">
            <v>1209.3045500000001</v>
          </cell>
          <cell r="N414">
            <v>8000</v>
          </cell>
          <cell r="Q414">
            <v>150</v>
          </cell>
        </row>
        <row r="415">
          <cell r="A415" t="str">
            <v>A1939</v>
          </cell>
          <cell r="B415" t="str">
            <v>Trương Quang Khải</v>
          </cell>
          <cell r="C415" t="str">
            <v>Bảo trì</v>
          </cell>
          <cell r="D415" t="str">
            <v>Nhân Viên Bảo Trì X1</v>
          </cell>
          <cell r="E415">
            <v>44287</v>
          </cell>
          <cell r="G415" t="str">
            <v>B</v>
          </cell>
          <cell r="H415" t="str">
            <v>5.I</v>
          </cell>
          <cell r="I415">
            <v>5166</v>
          </cell>
          <cell r="J415">
            <v>1334</v>
          </cell>
          <cell r="K415">
            <v>6500</v>
          </cell>
          <cell r="L415">
            <v>6009.4650000000011</v>
          </cell>
          <cell r="M415">
            <v>1490.5349999999989</v>
          </cell>
          <cell r="N415">
            <v>7500</v>
          </cell>
          <cell r="Q415">
            <v>150</v>
          </cell>
        </row>
        <row r="416">
          <cell r="A416" t="str">
            <v>A1945</v>
          </cell>
          <cell r="B416" t="str">
            <v>Thạch Đà Ra</v>
          </cell>
          <cell r="C416" t="str">
            <v>QA/QC</v>
          </cell>
          <cell r="D416" t="str">
            <v>Công Nhân Qc Xưởng 2</v>
          </cell>
          <cell r="E416">
            <v>44287</v>
          </cell>
          <cell r="G416">
            <v>0</v>
          </cell>
          <cell r="H416" t="str">
            <v>8.I</v>
          </cell>
          <cell r="I416">
            <v>4730</v>
          </cell>
          <cell r="K416">
            <v>4730</v>
          </cell>
          <cell r="L416">
            <v>4730</v>
          </cell>
          <cell r="N416">
            <v>4730</v>
          </cell>
          <cell r="Q416">
            <v>70</v>
          </cell>
        </row>
        <row r="417">
          <cell r="A417" t="str">
            <v>A1950</v>
          </cell>
          <cell r="B417" t="str">
            <v>Nguyễn Thị Kiều Nga</v>
          </cell>
          <cell r="C417" t="str">
            <v>Ép Nhựa</v>
          </cell>
          <cell r="D417" t="str">
            <v>Công Nhân Ép Nhựa</v>
          </cell>
          <cell r="E417">
            <v>44287</v>
          </cell>
          <cell r="G417">
            <v>0</v>
          </cell>
          <cell r="H417" t="str">
            <v>8.I</v>
          </cell>
          <cell r="I417">
            <v>4730</v>
          </cell>
          <cell r="K417">
            <v>4730</v>
          </cell>
          <cell r="L417">
            <v>4730</v>
          </cell>
          <cell r="N417">
            <v>4730</v>
          </cell>
          <cell r="Q417">
            <v>70</v>
          </cell>
        </row>
        <row r="418">
          <cell r="A418" t="str">
            <v>A1951</v>
          </cell>
          <cell r="B418" t="str">
            <v>Lâm Thị Ngọc Hương</v>
          </cell>
          <cell r="C418" t="str">
            <v>Ép Nhựa</v>
          </cell>
          <cell r="D418" t="str">
            <v>Công Nhân Ép Nhựa</v>
          </cell>
          <cell r="E418">
            <v>44287</v>
          </cell>
          <cell r="G418">
            <v>0</v>
          </cell>
          <cell r="H418" t="str">
            <v>8.I</v>
          </cell>
          <cell r="I418">
            <v>4730</v>
          </cell>
          <cell r="K418">
            <v>4730</v>
          </cell>
          <cell r="L418">
            <v>4730</v>
          </cell>
          <cell r="N418">
            <v>4730</v>
          </cell>
          <cell r="Q418">
            <v>70</v>
          </cell>
        </row>
        <row r="419">
          <cell r="A419" t="str">
            <v>A1947</v>
          </cell>
          <cell r="B419" t="str">
            <v>Nguyễn Tiến Đạt</v>
          </cell>
          <cell r="C419" t="str">
            <v>Ép Nhựa</v>
          </cell>
          <cell r="D419" t="str">
            <v>Công Nhân Ép Nhựa</v>
          </cell>
          <cell r="E419">
            <v>44287</v>
          </cell>
          <cell r="G419">
            <v>0</v>
          </cell>
          <cell r="H419" t="str">
            <v>8.I</v>
          </cell>
          <cell r="I419">
            <v>4730</v>
          </cell>
          <cell r="K419">
            <v>4730</v>
          </cell>
          <cell r="L419">
            <v>4730</v>
          </cell>
          <cell r="N419">
            <v>4730</v>
          </cell>
          <cell r="Q419">
            <v>70</v>
          </cell>
        </row>
        <row r="420">
          <cell r="A420" t="str">
            <v>A1948</v>
          </cell>
          <cell r="B420" t="str">
            <v>Phan Thị Thùy Duy</v>
          </cell>
          <cell r="C420" t="str">
            <v>QA/QC</v>
          </cell>
          <cell r="D420" t="str">
            <v>Công Nhân QC Sơn in</v>
          </cell>
          <cell r="E420">
            <v>44287</v>
          </cell>
          <cell r="G420">
            <v>0</v>
          </cell>
          <cell r="H420" t="str">
            <v>8.I</v>
          </cell>
          <cell r="I420">
            <v>4730</v>
          </cell>
          <cell r="K420">
            <v>4730</v>
          </cell>
          <cell r="L420">
            <v>4730</v>
          </cell>
          <cell r="N420">
            <v>4730</v>
          </cell>
          <cell r="Q420">
            <v>70</v>
          </cell>
        </row>
        <row r="421">
          <cell r="A421" t="str">
            <v>A1935</v>
          </cell>
          <cell r="B421" t="str">
            <v>Nguyễn Bùi Hồng Mộng</v>
          </cell>
          <cell r="C421" t="str">
            <v>Khuôn</v>
          </cell>
          <cell r="D421" t="str">
            <v>Nhân Viên Vận Hành Máy Cnc</v>
          </cell>
          <cell r="E421">
            <v>44288</v>
          </cell>
          <cell r="G421">
            <v>0</v>
          </cell>
          <cell r="H421" t="str">
            <v>5.I</v>
          </cell>
          <cell r="I421">
            <v>5166</v>
          </cell>
          <cell r="J421">
            <v>2334</v>
          </cell>
          <cell r="K421">
            <v>7500</v>
          </cell>
          <cell r="L421">
            <v>6009.4650000000011</v>
          </cell>
          <cell r="M421">
            <v>1990.5349999999989</v>
          </cell>
          <cell r="N421">
            <v>8000</v>
          </cell>
          <cell r="Q421">
            <v>150</v>
          </cell>
        </row>
        <row r="422">
          <cell r="A422" t="str">
            <v>A1936</v>
          </cell>
          <cell r="B422" t="str">
            <v>Nguyễn Duy Thống</v>
          </cell>
          <cell r="C422" t="str">
            <v>Ép Nhựa</v>
          </cell>
          <cell r="D422" t="str">
            <v>Nhân Viên Kỹ Thuật Ép Nhựa</v>
          </cell>
          <cell r="E422">
            <v>44288</v>
          </cell>
          <cell r="G422">
            <v>0</v>
          </cell>
          <cell r="H422" t="str">
            <v>5.I</v>
          </cell>
          <cell r="I422">
            <v>5166</v>
          </cell>
          <cell r="J422">
            <v>3334</v>
          </cell>
          <cell r="K422">
            <v>8500</v>
          </cell>
          <cell r="L422">
            <v>6009.4650000000011</v>
          </cell>
          <cell r="M422">
            <v>2990.5349999999989</v>
          </cell>
          <cell r="N422">
            <v>9000</v>
          </cell>
          <cell r="Q422">
            <v>150</v>
          </cell>
        </row>
        <row r="423">
          <cell r="A423" t="str">
            <v>A1946</v>
          </cell>
          <cell r="B423" t="str">
            <v>Võ Anh Hoàng</v>
          </cell>
          <cell r="C423" t="str">
            <v>CII.2</v>
          </cell>
          <cell r="D423" t="str">
            <v>Công Nhân Lau Niken Hóa</v>
          </cell>
          <cell r="E423">
            <v>44289</v>
          </cell>
          <cell r="G423">
            <v>0</v>
          </cell>
          <cell r="H423" t="str">
            <v>8.I</v>
          </cell>
          <cell r="I423">
            <v>4730</v>
          </cell>
          <cell r="K423">
            <v>4730</v>
          </cell>
          <cell r="L423">
            <v>4730</v>
          </cell>
          <cell r="N423">
            <v>4730</v>
          </cell>
          <cell r="Q423">
            <v>70</v>
          </cell>
        </row>
        <row r="424">
          <cell r="A424" t="str">
            <v>A1928</v>
          </cell>
          <cell r="B424" t="str">
            <v>Nguyễn Đại Thắng</v>
          </cell>
          <cell r="C424" t="str">
            <v>Mua Hàng</v>
          </cell>
          <cell r="D424" t="str">
            <v>Nhân Viên Mua Hàng</v>
          </cell>
          <cell r="E424">
            <v>44291</v>
          </cell>
          <cell r="G424">
            <v>0</v>
          </cell>
          <cell r="H424" t="str">
            <v>4.I</v>
          </cell>
          <cell r="I424">
            <v>5270</v>
          </cell>
          <cell r="J424">
            <v>5730</v>
          </cell>
          <cell r="K424">
            <v>11000</v>
          </cell>
          <cell r="L424">
            <v>6790.6954500000002</v>
          </cell>
          <cell r="M424">
            <v>5709.3045499999998</v>
          </cell>
          <cell r="N424">
            <v>12500</v>
          </cell>
          <cell r="Q424">
            <v>150</v>
          </cell>
        </row>
        <row r="425">
          <cell r="A425" t="str">
            <v>A1926</v>
          </cell>
          <cell r="B425" t="str">
            <v>Huỳnh Văn Tư</v>
          </cell>
          <cell r="C425" t="str">
            <v>HCNS</v>
          </cell>
          <cell r="D425" t="str">
            <v>BAOVE</v>
          </cell>
          <cell r="E425">
            <v>44293</v>
          </cell>
          <cell r="G425">
            <v>0</v>
          </cell>
          <cell r="H425" t="str">
            <v>8.I</v>
          </cell>
          <cell r="I425">
            <v>4730</v>
          </cell>
          <cell r="J425">
            <v>2270</v>
          </cell>
          <cell r="K425">
            <v>7000</v>
          </cell>
          <cell r="L425">
            <v>4730</v>
          </cell>
          <cell r="M425">
            <v>2270</v>
          </cell>
          <cell r="N425">
            <v>7000</v>
          </cell>
          <cell r="Q425">
            <v>70</v>
          </cell>
        </row>
        <row r="426">
          <cell r="A426" t="str">
            <v>A1959</v>
          </cell>
          <cell r="B426" t="str">
            <v>Hoàng Thị Trang</v>
          </cell>
          <cell r="C426" t="str">
            <v>Tài chính kế toán</v>
          </cell>
          <cell r="D426" t="str">
            <v>Trưởng Phòng Kế Toán Quản Trị</v>
          </cell>
          <cell r="E426">
            <v>44298</v>
          </cell>
          <cell r="G426">
            <v>0</v>
          </cell>
          <cell r="H426" t="str">
            <v>3.I</v>
          </cell>
          <cell r="I426">
            <v>6630</v>
          </cell>
          <cell r="J426">
            <v>31370</v>
          </cell>
          <cell r="K426">
            <v>38000</v>
          </cell>
          <cell r="L426">
            <v>15470</v>
          </cell>
          <cell r="M426">
            <v>24530</v>
          </cell>
          <cell r="N426">
            <v>40000</v>
          </cell>
          <cell r="O426">
            <v>1</v>
          </cell>
        </row>
        <row r="427">
          <cell r="A427" t="str">
            <v>A1963</v>
          </cell>
          <cell r="B427" t="str">
            <v>Nguyễn Phú Điền</v>
          </cell>
          <cell r="C427" t="str">
            <v>Ép Nhựa</v>
          </cell>
          <cell r="D427" t="str">
            <v>Công Nhân Ép Nhựa</v>
          </cell>
          <cell r="E427">
            <v>44298</v>
          </cell>
          <cell r="G427">
            <v>0</v>
          </cell>
          <cell r="H427" t="str">
            <v>8.I</v>
          </cell>
          <cell r="I427">
            <v>4730</v>
          </cell>
          <cell r="K427">
            <v>4730</v>
          </cell>
          <cell r="L427">
            <v>4730</v>
          </cell>
          <cell r="N427">
            <v>4730</v>
          </cell>
          <cell r="Q427">
            <v>70</v>
          </cell>
        </row>
        <row r="428">
          <cell r="A428" t="str">
            <v>A1965</v>
          </cell>
          <cell r="B428" t="str">
            <v>Lê Long Kim Xuân</v>
          </cell>
          <cell r="C428" t="str">
            <v>QA/QC</v>
          </cell>
          <cell r="D428" t="str">
            <v>Công Nhân Pqc Masking</v>
          </cell>
          <cell r="E428">
            <v>44298</v>
          </cell>
          <cell r="G428">
            <v>0</v>
          </cell>
          <cell r="H428" t="str">
            <v>8.I</v>
          </cell>
          <cell r="I428">
            <v>4730</v>
          </cell>
          <cell r="K428">
            <v>4730</v>
          </cell>
          <cell r="L428">
            <v>4730</v>
          </cell>
          <cell r="N428">
            <v>4730</v>
          </cell>
          <cell r="Q428">
            <v>70</v>
          </cell>
        </row>
        <row r="429">
          <cell r="A429" t="str">
            <v>A1886</v>
          </cell>
          <cell r="B429" t="str">
            <v>Huỳnh Chánh Hiệu</v>
          </cell>
          <cell r="C429" t="str">
            <v>Kế Hoạch, kho</v>
          </cell>
          <cell r="D429" t="str">
            <v>Phụ Kho</v>
          </cell>
          <cell r="E429">
            <v>44298</v>
          </cell>
          <cell r="G429">
            <v>0</v>
          </cell>
          <cell r="H429" t="str">
            <v>8.I</v>
          </cell>
          <cell r="I429">
            <v>4730</v>
          </cell>
          <cell r="J429">
            <v>270</v>
          </cell>
          <cell r="K429">
            <v>5000</v>
          </cell>
          <cell r="L429">
            <v>4730</v>
          </cell>
          <cell r="M429">
            <v>270</v>
          </cell>
          <cell r="N429">
            <v>5000</v>
          </cell>
          <cell r="Q429">
            <v>70</v>
          </cell>
        </row>
        <row r="430">
          <cell r="A430" t="str">
            <v>A1918</v>
          </cell>
          <cell r="B430" t="str">
            <v>Lê Hoàng Nam</v>
          </cell>
          <cell r="C430" t="str">
            <v>Ép Nhựa</v>
          </cell>
          <cell r="D430" t="str">
            <v>Công Nhân Ép Nhựa</v>
          </cell>
          <cell r="E430">
            <v>44298</v>
          </cell>
          <cell r="G430">
            <v>0</v>
          </cell>
          <cell r="H430" t="str">
            <v>8.I</v>
          </cell>
          <cell r="I430">
            <v>4730</v>
          </cell>
          <cell r="K430">
            <v>4730</v>
          </cell>
          <cell r="L430">
            <v>4730</v>
          </cell>
          <cell r="N430">
            <v>4730</v>
          </cell>
          <cell r="Q430">
            <v>70</v>
          </cell>
        </row>
        <row r="431">
          <cell r="A431" t="str">
            <v>A1968</v>
          </cell>
          <cell r="B431" t="str">
            <v>Lê Văn Thông</v>
          </cell>
          <cell r="C431" t="str">
            <v>CII.1</v>
          </cell>
          <cell r="D431" t="str">
            <v>Công Nhân Gỡ Hàng</v>
          </cell>
          <cell r="E431">
            <v>44302</v>
          </cell>
          <cell r="G431">
            <v>0</v>
          </cell>
          <cell r="H431" t="str">
            <v>8.I</v>
          </cell>
          <cell r="I431">
            <v>4730</v>
          </cell>
          <cell r="K431">
            <v>4730</v>
          </cell>
          <cell r="L431">
            <v>4730</v>
          </cell>
          <cell r="N431">
            <v>4730</v>
          </cell>
          <cell r="Q431">
            <v>70</v>
          </cell>
        </row>
        <row r="432">
          <cell r="A432" t="str">
            <v>A1967</v>
          </cell>
          <cell r="B432" t="str">
            <v>Đỗ Trường Thành</v>
          </cell>
          <cell r="C432" t="str">
            <v>CI.1</v>
          </cell>
          <cell r="D432" t="str">
            <v>Công Nhân Gỡ Hàng</v>
          </cell>
          <cell r="E432">
            <v>44308</v>
          </cell>
          <cell r="G432">
            <v>0</v>
          </cell>
          <cell r="H432" t="str">
            <v>8.I</v>
          </cell>
          <cell r="K432">
            <v>0</v>
          </cell>
          <cell r="L432">
            <v>4730</v>
          </cell>
          <cell r="N432">
            <v>4730</v>
          </cell>
          <cell r="Q432">
            <v>70</v>
          </cell>
        </row>
        <row r="433">
          <cell r="A433" t="str">
            <v>A1982</v>
          </cell>
          <cell r="B433" t="str">
            <v>Phạm Minh Vương</v>
          </cell>
          <cell r="C433" t="str">
            <v>CII.1</v>
          </cell>
          <cell r="D433" t="str">
            <v>Công nhân gắn phôi</v>
          </cell>
          <cell r="E433">
            <v>44312</v>
          </cell>
          <cell r="G433">
            <v>0</v>
          </cell>
          <cell r="H433" t="str">
            <v>8.I</v>
          </cell>
          <cell r="I433">
            <v>4730</v>
          </cell>
          <cell r="K433">
            <v>4730</v>
          </cell>
          <cell r="L433">
            <v>4730</v>
          </cell>
          <cell r="N433">
            <v>4730</v>
          </cell>
          <cell r="Q433">
            <v>70</v>
          </cell>
        </row>
        <row r="434">
          <cell r="A434" t="str">
            <v>A1987</v>
          </cell>
          <cell r="B434" t="str">
            <v>Trần Thị Kiều Oanh</v>
          </cell>
          <cell r="C434" t="str">
            <v>Khuôn</v>
          </cell>
          <cell r="D434" t="str">
            <v>Công Nhân Lắp Ráp Đánh Bóng Khuôn</v>
          </cell>
          <cell r="E434">
            <v>44319</v>
          </cell>
          <cell r="G434">
            <v>0</v>
          </cell>
          <cell r="H434" t="str">
            <v>7.I</v>
          </cell>
          <cell r="I434">
            <v>4966</v>
          </cell>
          <cell r="K434">
            <v>4966</v>
          </cell>
          <cell r="L434">
            <v>4966.5</v>
          </cell>
          <cell r="M434">
            <v>0</v>
          </cell>
          <cell r="N434">
            <v>4966.5</v>
          </cell>
          <cell r="Q434">
            <v>70</v>
          </cell>
        </row>
        <row r="435">
          <cell r="A435" t="str">
            <v>A1977</v>
          </cell>
          <cell r="B435" t="str">
            <v>Bùi Thị Thuý Liễu</v>
          </cell>
          <cell r="C435" t="str">
            <v>Kế Hoạch, kho</v>
          </cell>
          <cell r="D435" t="str">
            <v>Nhân Viên Kế Hoạch Kho</v>
          </cell>
          <cell r="E435">
            <v>44319</v>
          </cell>
          <cell r="G435">
            <v>0</v>
          </cell>
          <cell r="H435" t="str">
            <v>5.I</v>
          </cell>
          <cell r="I435">
            <v>5166</v>
          </cell>
          <cell r="J435">
            <v>5834</v>
          </cell>
          <cell r="K435">
            <v>11000</v>
          </cell>
          <cell r="L435">
            <v>6009.4650000000011</v>
          </cell>
          <cell r="M435">
            <v>5990.5349999999999</v>
          </cell>
          <cell r="N435">
            <v>12000</v>
          </cell>
          <cell r="Q435">
            <v>150</v>
          </cell>
        </row>
        <row r="436">
          <cell r="A436" t="str">
            <v>A1981</v>
          </cell>
          <cell r="B436" t="str">
            <v>Lê Đình Toàn</v>
          </cell>
          <cell r="C436" t="str">
            <v>Thiết kế khuôn</v>
          </cell>
          <cell r="D436" t="str">
            <v>Nhân Viên Thiết Kế Khuôn</v>
          </cell>
          <cell r="E436">
            <v>44319</v>
          </cell>
          <cell r="G436">
            <v>0</v>
          </cell>
          <cell r="H436" t="str">
            <v>4.I</v>
          </cell>
          <cell r="I436">
            <v>5270</v>
          </cell>
          <cell r="J436">
            <v>2730</v>
          </cell>
          <cell r="K436">
            <v>8000</v>
          </cell>
          <cell r="L436">
            <v>6790.6954500000002</v>
          </cell>
          <cell r="M436">
            <v>2209.3045499999998</v>
          </cell>
          <cell r="N436">
            <v>9000</v>
          </cell>
          <cell r="Q436">
            <v>150</v>
          </cell>
        </row>
        <row r="437">
          <cell r="A437" t="str">
            <v>A1983</v>
          </cell>
          <cell r="B437" t="str">
            <v>Mai Thị Thủy</v>
          </cell>
          <cell r="C437" t="str">
            <v>Kế Hoạch, kho</v>
          </cell>
          <cell r="D437" t="str">
            <v>Nhân Viên Thống Kê</v>
          </cell>
          <cell r="E437">
            <v>44319</v>
          </cell>
          <cell r="G437">
            <v>0</v>
          </cell>
          <cell r="H437" t="str">
            <v>5.I</v>
          </cell>
          <cell r="I437">
            <v>5166</v>
          </cell>
          <cell r="J437">
            <v>1834</v>
          </cell>
          <cell r="K437">
            <v>7000</v>
          </cell>
          <cell r="L437">
            <v>6009</v>
          </cell>
          <cell r="M437">
            <v>1991</v>
          </cell>
          <cell r="N437">
            <v>8000</v>
          </cell>
          <cell r="Q437">
            <v>150</v>
          </cell>
        </row>
        <row r="438">
          <cell r="A438" t="str">
            <v>A1984</v>
          </cell>
          <cell r="B438" t="str">
            <v>Nguyễn Thị Mỹ Linh</v>
          </cell>
          <cell r="C438" t="str">
            <v>QA/QC</v>
          </cell>
          <cell r="D438" t="str">
            <v>Nhân Viên Qa (Iqa &amp; Oqa)</v>
          </cell>
          <cell r="E438">
            <v>44319</v>
          </cell>
          <cell r="G438">
            <v>0</v>
          </cell>
          <cell r="H438" t="str">
            <v>4.I</v>
          </cell>
          <cell r="I438">
            <v>5270</v>
          </cell>
          <cell r="J438">
            <v>2230</v>
          </cell>
          <cell r="K438">
            <v>7500</v>
          </cell>
          <cell r="L438">
            <v>6791</v>
          </cell>
          <cell r="M438">
            <v>1709</v>
          </cell>
          <cell r="N438">
            <v>8500</v>
          </cell>
          <cell r="Q438">
            <v>150</v>
          </cell>
        </row>
        <row r="439">
          <cell r="A439" t="str">
            <v>A2007</v>
          </cell>
          <cell r="B439" t="str">
            <v>Nguyễn Tấn Khương</v>
          </cell>
          <cell r="C439" t="str">
            <v>Ép Nhựa</v>
          </cell>
          <cell r="D439" t="str">
            <v>Nhân Viên Kỹ Thuật Ép Nhựa</v>
          </cell>
          <cell r="E439">
            <v>44333</v>
          </cell>
          <cell r="G439">
            <v>0</v>
          </cell>
          <cell r="H439" t="str">
            <v>5.I</v>
          </cell>
          <cell r="I439">
            <v>5166</v>
          </cell>
          <cell r="J439">
            <v>2834</v>
          </cell>
          <cell r="K439">
            <v>8000</v>
          </cell>
          <cell r="L439">
            <v>6009.4650000000011</v>
          </cell>
          <cell r="M439">
            <v>2991</v>
          </cell>
          <cell r="N439">
            <v>9000.4650000000001</v>
          </cell>
          <cell r="Q439">
            <v>150</v>
          </cell>
        </row>
        <row r="440">
          <cell r="A440" t="str">
            <v>A2010</v>
          </cell>
          <cell r="B440" t="str">
            <v>Lê Kiều My</v>
          </cell>
          <cell r="C440" t="str">
            <v>Khuôn</v>
          </cell>
          <cell r="D440" t="str">
            <v>Công Nhân Lắp Ráp Đánh Bóng Khuôn</v>
          </cell>
          <cell r="E440">
            <v>44333</v>
          </cell>
          <cell r="G440">
            <v>0</v>
          </cell>
          <cell r="H440" t="str">
            <v>7.I</v>
          </cell>
          <cell r="I440">
            <v>4966</v>
          </cell>
          <cell r="K440">
            <v>4966</v>
          </cell>
          <cell r="L440">
            <v>4966.5</v>
          </cell>
          <cell r="M440">
            <v>0</v>
          </cell>
          <cell r="N440">
            <v>4966.5</v>
          </cell>
          <cell r="Q440">
            <v>70</v>
          </cell>
        </row>
        <row r="441">
          <cell r="A441" t="str">
            <v>A1998</v>
          </cell>
          <cell r="B441" t="str">
            <v>Phạm Hồng Hải</v>
          </cell>
          <cell r="C441" t="str">
            <v>Khuôn</v>
          </cell>
          <cell r="D441" t="str">
            <v>Tổ trưởng Máy CNC</v>
          </cell>
          <cell r="E441">
            <v>44333</v>
          </cell>
          <cell r="G441">
            <v>0</v>
          </cell>
          <cell r="H441" t="str">
            <v>5.I</v>
          </cell>
          <cell r="I441">
            <v>5270</v>
          </cell>
          <cell r="J441">
            <v>6730</v>
          </cell>
          <cell r="K441">
            <v>12000</v>
          </cell>
          <cell r="L441">
            <v>6009.4650000000011</v>
          </cell>
          <cell r="M441">
            <v>6991</v>
          </cell>
          <cell r="N441">
            <v>13000.465</v>
          </cell>
          <cell r="O441">
            <v>3</v>
          </cell>
          <cell r="Q441">
            <v>150</v>
          </cell>
        </row>
        <row r="442">
          <cell r="A442" t="str">
            <v>A2006</v>
          </cell>
          <cell r="B442" t="str">
            <v>Nguyễn Phú Sỹ</v>
          </cell>
          <cell r="C442" t="str">
            <v>CI.1</v>
          </cell>
          <cell r="D442" t="str">
            <v>Kỹ Thuật Xi Mạ</v>
          </cell>
          <cell r="E442">
            <v>44333</v>
          </cell>
          <cell r="G442">
            <v>0</v>
          </cell>
          <cell r="H442" t="str">
            <v>4.I</v>
          </cell>
          <cell r="I442">
            <v>5270</v>
          </cell>
          <cell r="J442">
            <v>3230</v>
          </cell>
          <cell r="K442">
            <v>8500</v>
          </cell>
          <cell r="L442">
            <v>6790.6954500000002</v>
          </cell>
          <cell r="M442">
            <v>2209.3045499999998</v>
          </cell>
          <cell r="N442">
            <v>9000</v>
          </cell>
          <cell r="Q442">
            <v>150</v>
          </cell>
        </row>
        <row r="443">
          <cell r="A443" t="str">
            <v>A2015</v>
          </cell>
          <cell r="B443" t="str">
            <v>Đoàn Thế Ngọc</v>
          </cell>
          <cell r="C443" t="str">
            <v>GÁ</v>
          </cell>
          <cell r="D443" t="str">
            <v>Công Nhân Gá – Lên Khung</v>
          </cell>
          <cell r="E443">
            <v>44335</v>
          </cell>
          <cell r="G443">
            <v>0</v>
          </cell>
          <cell r="H443" t="str">
            <v>7.I</v>
          </cell>
          <cell r="I443">
            <v>4730</v>
          </cell>
          <cell r="K443">
            <v>4730</v>
          </cell>
          <cell r="L443">
            <v>4967</v>
          </cell>
          <cell r="N443">
            <v>4967</v>
          </cell>
          <cell r="Q443">
            <v>70</v>
          </cell>
        </row>
        <row r="444">
          <cell r="A444" t="str">
            <v>A2017</v>
          </cell>
          <cell r="B444" t="str">
            <v>Trần Nguyễn Thanh Duy</v>
          </cell>
          <cell r="C444" t="str">
            <v>CII.6</v>
          </cell>
          <cell r="D444" t="str">
            <v>Phụ kỹ thuật</v>
          </cell>
          <cell r="E444">
            <v>44337</v>
          </cell>
          <cell r="G444">
            <v>0</v>
          </cell>
          <cell r="H444" t="str">
            <v>8.I</v>
          </cell>
          <cell r="I444">
            <v>4730</v>
          </cell>
          <cell r="K444">
            <v>4730</v>
          </cell>
          <cell r="L444">
            <v>4730</v>
          </cell>
          <cell r="M444">
            <v>1000</v>
          </cell>
          <cell r="N444">
            <v>5730</v>
          </cell>
          <cell r="Q444">
            <v>70</v>
          </cell>
        </row>
        <row r="445">
          <cell r="A445" t="str">
            <v>A2001</v>
          </cell>
          <cell r="B445" t="str">
            <v>Phạm Văn Hải</v>
          </cell>
          <cell r="C445" t="str">
            <v>GÁ</v>
          </cell>
          <cell r="D445" t="str">
            <v>Công Nhân Gá – Nhúng Nhựa</v>
          </cell>
          <cell r="E445">
            <v>44337</v>
          </cell>
          <cell r="G445">
            <v>0</v>
          </cell>
          <cell r="H445" t="str">
            <v>7.I</v>
          </cell>
          <cell r="I445">
            <v>4730</v>
          </cell>
          <cell r="K445">
            <v>4730</v>
          </cell>
          <cell r="L445">
            <v>4967</v>
          </cell>
          <cell r="N445">
            <v>4967</v>
          </cell>
          <cell r="Q445">
            <v>70</v>
          </cell>
        </row>
        <row r="446">
          <cell r="A446" t="str">
            <v>A2019</v>
          </cell>
          <cell r="B446" t="str">
            <v>Nguyễn Thanh Hiệp</v>
          </cell>
          <cell r="C446" t="str">
            <v>Ép Nhựa</v>
          </cell>
          <cell r="D446" t="str">
            <v>Nhân Viên Kỹ Thuật Ép Nhựa</v>
          </cell>
          <cell r="E446">
            <v>44342</v>
          </cell>
          <cell r="G446">
            <v>0</v>
          </cell>
          <cell r="H446" t="str">
            <v>5.I</v>
          </cell>
          <cell r="I446">
            <v>5166</v>
          </cell>
          <cell r="J446">
            <v>4834</v>
          </cell>
          <cell r="K446">
            <v>10000</v>
          </cell>
          <cell r="L446">
            <v>6009</v>
          </cell>
          <cell r="M446">
            <v>4991</v>
          </cell>
          <cell r="N446">
            <v>11000</v>
          </cell>
          <cell r="Q446">
            <v>150</v>
          </cell>
        </row>
        <row r="447">
          <cell r="A447" t="str">
            <v>A2011</v>
          </cell>
          <cell r="B447" t="str">
            <v>Đỗ Trung Dương</v>
          </cell>
          <cell r="C447" t="str">
            <v>CI.1</v>
          </cell>
          <cell r="D447" t="str">
            <v>Công Nhân Gắn Phôi</v>
          </cell>
          <cell r="E447">
            <v>44343</v>
          </cell>
          <cell r="G447">
            <v>0</v>
          </cell>
          <cell r="H447" t="str">
            <v>8.I</v>
          </cell>
          <cell r="I447">
            <v>4730</v>
          </cell>
          <cell r="K447">
            <v>4730</v>
          </cell>
          <cell r="L447">
            <v>4730</v>
          </cell>
          <cell r="M447">
            <v>0</v>
          </cell>
          <cell r="N447">
            <v>4730</v>
          </cell>
          <cell r="Q447">
            <v>70</v>
          </cell>
        </row>
        <row r="448">
          <cell r="A448" t="str">
            <v>A2021</v>
          </cell>
          <cell r="B448" t="str">
            <v>Phan Mạnh Đình</v>
          </cell>
          <cell r="C448" t="str">
            <v>Phòng Kỹ Thuật</v>
          </cell>
          <cell r="D448" t="str">
            <v>Nhân Viên Ehs</v>
          </cell>
          <cell r="E448">
            <v>44348</v>
          </cell>
          <cell r="H448" t="str">
            <v>4.I</v>
          </cell>
          <cell r="I448">
            <v>6791</v>
          </cell>
          <cell r="J448">
            <v>2209</v>
          </cell>
          <cell r="K448">
            <v>9000</v>
          </cell>
          <cell r="L448">
            <v>6791</v>
          </cell>
          <cell r="M448">
            <v>3209</v>
          </cell>
          <cell r="N448">
            <v>10000</v>
          </cell>
          <cell r="Q448">
            <v>150</v>
          </cell>
        </row>
        <row r="449">
          <cell r="A449" t="str">
            <v>A2030</v>
          </cell>
          <cell r="B449" t="str">
            <v>Hoàng Thị Tuyết Trinh</v>
          </cell>
          <cell r="C449" t="str">
            <v>Ép Nhựa</v>
          </cell>
          <cell r="D449" t="str">
            <v>Công Nhân Ép Nhựa</v>
          </cell>
          <cell r="E449">
            <v>44348</v>
          </cell>
          <cell r="H449" t="str">
            <v>8.I</v>
          </cell>
          <cell r="I449">
            <v>4730</v>
          </cell>
          <cell r="K449">
            <v>4730</v>
          </cell>
          <cell r="L449">
            <v>4730</v>
          </cell>
          <cell r="N449">
            <v>4730</v>
          </cell>
          <cell r="Q449">
            <v>70</v>
          </cell>
        </row>
        <row r="450">
          <cell r="A450" t="str">
            <v>A2016</v>
          </cell>
          <cell r="B450" t="str">
            <v>Nguyễn Quang Huy</v>
          </cell>
          <cell r="C450" t="str">
            <v>Mua Hàng</v>
          </cell>
          <cell r="D450" t="str">
            <v>Phó Phòng Mua Hàng</v>
          </cell>
          <cell r="E450">
            <v>44350</v>
          </cell>
          <cell r="H450" t="str">
            <v>4.I</v>
          </cell>
          <cell r="I450">
            <v>6791</v>
          </cell>
          <cell r="J450">
            <v>11209</v>
          </cell>
          <cell r="K450">
            <v>18000</v>
          </cell>
          <cell r="L450">
            <v>6791</v>
          </cell>
          <cell r="M450">
            <v>13209</v>
          </cell>
          <cell r="N450">
            <v>20000</v>
          </cell>
          <cell r="O450">
            <v>3</v>
          </cell>
          <cell r="Q450">
            <v>150</v>
          </cell>
        </row>
        <row r="451">
          <cell r="A451" t="str">
            <v>A2034</v>
          </cell>
          <cell r="B451" t="str">
            <v>Nguyễn Tuấn Kiệt</v>
          </cell>
          <cell r="C451" t="str">
            <v>Kinh Doanh</v>
          </cell>
          <cell r="D451" t="str">
            <v>Nhân Viên Kinh Doanh</v>
          </cell>
          <cell r="E451">
            <v>44351</v>
          </cell>
          <cell r="H451" t="str">
            <v>4.I</v>
          </cell>
          <cell r="I451">
            <v>6791</v>
          </cell>
          <cell r="J451">
            <v>5209</v>
          </cell>
          <cell r="K451">
            <v>12000</v>
          </cell>
          <cell r="L451">
            <v>6791</v>
          </cell>
          <cell r="M451">
            <v>7209</v>
          </cell>
          <cell r="N451">
            <v>14000</v>
          </cell>
          <cell r="Q451">
            <v>150</v>
          </cell>
        </row>
        <row r="452">
          <cell r="A452" t="str">
            <v>A2036</v>
          </cell>
          <cell r="B452" t="str">
            <v>Trần Quang Mạnh</v>
          </cell>
          <cell r="C452" t="str">
            <v>Kinh Doanh</v>
          </cell>
          <cell r="D452" t="str">
            <v>Phó Phòng Kinh Doanh</v>
          </cell>
          <cell r="E452">
            <v>44354</v>
          </cell>
          <cell r="H452" t="str">
            <v>4.I</v>
          </cell>
          <cell r="I452">
            <v>6791</v>
          </cell>
          <cell r="J452">
            <v>19209</v>
          </cell>
          <cell r="K452">
            <v>26000</v>
          </cell>
          <cell r="L452">
            <v>6791</v>
          </cell>
          <cell r="M452">
            <v>21209</v>
          </cell>
          <cell r="N452">
            <v>28000</v>
          </cell>
          <cell r="Q452">
            <v>150</v>
          </cell>
        </row>
        <row r="453">
          <cell r="A453" t="str">
            <v>A2039</v>
          </cell>
          <cell r="B453" t="str">
            <v>Hoàng Thị Thanh Trúc</v>
          </cell>
          <cell r="C453" t="str">
            <v>QA/QC</v>
          </cell>
          <cell r="D453" t="str">
            <v>Nhân Viên Qa (Iqa &amp; Oqa)</v>
          </cell>
          <cell r="E453">
            <v>44354</v>
          </cell>
          <cell r="H453" t="str">
            <v>4.I</v>
          </cell>
          <cell r="I453">
            <v>6791</v>
          </cell>
          <cell r="J453">
            <v>209</v>
          </cell>
          <cell r="K453">
            <v>7000</v>
          </cell>
          <cell r="L453">
            <v>6791</v>
          </cell>
          <cell r="M453">
            <v>1209</v>
          </cell>
          <cell r="N453">
            <v>8000</v>
          </cell>
          <cell r="Q453">
            <v>150</v>
          </cell>
        </row>
        <row r="454">
          <cell r="A454" t="str">
            <v>A2029</v>
          </cell>
          <cell r="B454" t="str">
            <v>Huỳnh Văn Linh</v>
          </cell>
          <cell r="C454" t="str">
            <v>GÁ</v>
          </cell>
          <cell r="D454" t="str">
            <v>Công Nhân Gá – Lên Khung</v>
          </cell>
          <cell r="E454">
            <v>44358</v>
          </cell>
          <cell r="H454" t="str">
            <v>7.I</v>
          </cell>
          <cell r="I454">
            <v>4967</v>
          </cell>
          <cell r="K454">
            <v>4967</v>
          </cell>
          <cell r="L454">
            <v>4967</v>
          </cell>
          <cell r="N454">
            <v>4967</v>
          </cell>
          <cell r="Q454">
            <v>70</v>
          </cell>
        </row>
        <row r="455">
          <cell r="A455" t="str">
            <v>A2043</v>
          </cell>
          <cell r="B455" t="str">
            <v>Nguyễn Thị Mộng Thuỳ</v>
          </cell>
          <cell r="C455" t="str">
            <v>CII.4</v>
          </cell>
          <cell r="D455" t="str">
            <v>Công Nhân Gắn Phôi</v>
          </cell>
          <cell r="E455">
            <v>44364</v>
          </cell>
          <cell r="H455" t="str">
            <v>8.I</v>
          </cell>
          <cell r="I455">
            <v>4730</v>
          </cell>
          <cell r="K455">
            <v>4730</v>
          </cell>
          <cell r="L455">
            <v>4730</v>
          </cell>
          <cell r="N455">
            <v>4730</v>
          </cell>
          <cell r="Q455">
            <v>70</v>
          </cell>
        </row>
        <row r="456">
          <cell r="A456" t="str">
            <v>A2050</v>
          </cell>
          <cell r="B456" t="str">
            <v>Dương Trúc Linh</v>
          </cell>
          <cell r="C456" t="str">
            <v>QA/QC</v>
          </cell>
          <cell r="D456" t="str">
            <v>Công Nhân Qc Xưởng 2</v>
          </cell>
          <cell r="E456">
            <v>44368</v>
          </cell>
          <cell r="H456" t="str">
            <v>8.I</v>
          </cell>
          <cell r="I456">
            <v>4730</v>
          </cell>
          <cell r="K456">
            <v>4730</v>
          </cell>
          <cell r="L456">
            <v>4730</v>
          </cell>
          <cell r="N456">
            <v>4730</v>
          </cell>
          <cell r="Q456">
            <v>70</v>
          </cell>
        </row>
        <row r="457">
          <cell r="A457" t="str">
            <v>A2048</v>
          </cell>
          <cell r="B457" t="str">
            <v>Phạm Văn Hoài</v>
          </cell>
          <cell r="C457" t="str">
            <v>CI.1</v>
          </cell>
          <cell r="D457" t="str">
            <v>Công Nhân Gắn Phôi</v>
          </cell>
          <cell r="E457">
            <v>44372</v>
          </cell>
          <cell r="H457" t="str">
            <v>8.I</v>
          </cell>
          <cell r="I457">
            <v>4730</v>
          </cell>
          <cell r="K457">
            <v>4730</v>
          </cell>
          <cell r="L457">
            <v>4730</v>
          </cell>
          <cell r="N457">
            <v>4730</v>
          </cell>
          <cell r="Q457">
            <v>70</v>
          </cell>
        </row>
        <row r="458">
          <cell r="A458" t="str">
            <v>A2052</v>
          </cell>
          <cell r="B458" t="str">
            <v>Hiên Chanh Đa</v>
          </cell>
          <cell r="C458" t="str">
            <v>CI.1</v>
          </cell>
          <cell r="D458" t="str">
            <v>Công Nhân Gắn Phôi</v>
          </cell>
          <cell r="E458">
            <v>44375</v>
          </cell>
          <cell r="H458" t="str">
            <v>8.I</v>
          </cell>
          <cell r="I458">
            <v>4730</v>
          </cell>
          <cell r="K458">
            <v>4730</v>
          </cell>
          <cell r="L458">
            <v>4730</v>
          </cell>
          <cell r="N458">
            <v>4730</v>
          </cell>
          <cell r="Q458">
            <v>70</v>
          </cell>
        </row>
        <row r="459">
          <cell r="A459" t="str">
            <v>A2023</v>
          </cell>
          <cell r="B459" t="str">
            <v>Võ Xuân Phước</v>
          </cell>
          <cell r="C459" t="str">
            <v>Khuôn</v>
          </cell>
          <cell r="D459" t="str">
            <v>Nhân Viên Công Nghệ - Lập Trình Khuôn</v>
          </cell>
          <cell r="E459">
            <v>44382</v>
          </cell>
          <cell r="H459" t="str">
            <v>4.I</v>
          </cell>
          <cell r="I459">
            <v>6791</v>
          </cell>
          <cell r="J459">
            <v>5209</v>
          </cell>
          <cell r="K459">
            <v>12000</v>
          </cell>
          <cell r="L459">
            <v>6791</v>
          </cell>
          <cell r="M459">
            <v>7209</v>
          </cell>
          <cell r="N459">
            <v>14000</v>
          </cell>
          <cell r="Q459">
            <v>150</v>
          </cell>
        </row>
        <row r="460">
          <cell r="A460" t="str">
            <v>A2040</v>
          </cell>
          <cell r="B460" t="str">
            <v>Nguyễn Ngọc Thiện</v>
          </cell>
          <cell r="C460" t="str">
            <v>Khuôn</v>
          </cell>
          <cell r="D460" t="str">
            <v>Nhân Viên Vận Hành Máy Cnc</v>
          </cell>
          <cell r="E460">
            <v>44382</v>
          </cell>
          <cell r="H460" t="str">
            <v>5.I</v>
          </cell>
          <cell r="I460">
            <v>6009</v>
          </cell>
          <cell r="J460">
            <v>991</v>
          </cell>
          <cell r="K460">
            <v>7000</v>
          </cell>
          <cell r="L460">
            <v>6009</v>
          </cell>
          <cell r="M460">
            <v>1991</v>
          </cell>
          <cell r="N460">
            <v>8000</v>
          </cell>
          <cell r="Q460">
            <v>150</v>
          </cell>
        </row>
        <row r="461">
          <cell r="A461" t="str">
            <v>A2047</v>
          </cell>
          <cell r="B461" t="str">
            <v>Trương Minh Trúc</v>
          </cell>
          <cell r="C461" t="str">
            <v>HCNS</v>
          </cell>
          <cell r="D461" t="str">
            <v>BAOVE</v>
          </cell>
          <cell r="E461">
            <v>44382</v>
          </cell>
          <cell r="H461" t="str">
            <v>8.I</v>
          </cell>
          <cell r="I461">
            <v>4730</v>
          </cell>
          <cell r="J461">
            <v>1770</v>
          </cell>
          <cell r="K461">
            <v>6500</v>
          </cell>
          <cell r="L461">
            <v>4730</v>
          </cell>
          <cell r="M461">
            <v>2270</v>
          </cell>
          <cell r="N461">
            <v>7000</v>
          </cell>
          <cell r="Q461">
            <v>70</v>
          </cell>
        </row>
        <row r="462">
          <cell r="A462" t="str">
            <v>A2051</v>
          </cell>
          <cell r="B462" t="str">
            <v>Nguyễn Thị Hồng</v>
          </cell>
          <cell r="C462" t="str">
            <v>QA/QC</v>
          </cell>
          <cell r="D462" t="str">
            <v>Công Nhân Qa (Iqa &amp; Oqa)</v>
          </cell>
          <cell r="E462">
            <v>44470</v>
          </cell>
          <cell r="H462" t="str">
            <v>8.I</v>
          </cell>
          <cell r="I462">
            <v>4730</v>
          </cell>
          <cell r="K462">
            <v>4730</v>
          </cell>
          <cell r="L462">
            <v>4730</v>
          </cell>
          <cell r="N462">
            <v>4730</v>
          </cell>
          <cell r="Q462">
            <v>70</v>
          </cell>
        </row>
        <row r="463">
          <cell r="A463" t="str">
            <v>A2055</v>
          </cell>
          <cell r="B463" t="str">
            <v>Phạm Thị Nga</v>
          </cell>
          <cell r="C463" t="str">
            <v>HCNS</v>
          </cell>
          <cell r="D463" t="str">
            <v>Nhân Viên Tạp Vụ</v>
          </cell>
          <cell r="E463">
            <v>44480</v>
          </cell>
          <cell r="H463" t="str">
            <v>11.I</v>
          </cell>
          <cell r="I463">
            <v>4420</v>
          </cell>
          <cell r="J463">
            <v>580</v>
          </cell>
          <cell r="K463">
            <v>5000</v>
          </cell>
          <cell r="L463">
            <v>4420</v>
          </cell>
          <cell r="M463">
            <v>1080</v>
          </cell>
          <cell r="N463">
            <v>5500</v>
          </cell>
          <cell r="Q463">
            <v>70</v>
          </cell>
        </row>
        <row r="464">
          <cell r="A464" t="str">
            <v>A2049</v>
          </cell>
          <cell r="B464" t="str">
            <v>Huỳnh Lệ Hoa</v>
          </cell>
          <cell r="C464" t="str">
            <v>HCNS</v>
          </cell>
          <cell r="D464" t="str">
            <v>Nhân Viên Tạp Vụ</v>
          </cell>
          <cell r="E464">
            <v>44480</v>
          </cell>
          <cell r="H464" t="str">
            <v>11.I</v>
          </cell>
          <cell r="I464">
            <v>4420</v>
          </cell>
          <cell r="J464">
            <v>580</v>
          </cell>
          <cell r="K464">
            <v>5000</v>
          </cell>
          <cell r="L464">
            <v>4420</v>
          </cell>
          <cell r="M464">
            <v>1080</v>
          </cell>
          <cell r="N464">
            <v>5500</v>
          </cell>
          <cell r="Q464">
            <v>70</v>
          </cell>
        </row>
        <row r="465">
          <cell r="A465" t="str">
            <v>A1530</v>
          </cell>
          <cell r="B465" t="str">
            <v>Nguyễn Tấn Vũ</v>
          </cell>
          <cell r="C465" t="str">
            <v>Ép Nhựa</v>
          </cell>
          <cell r="D465" t="str">
            <v>Công Nhân Ép Nhựa</v>
          </cell>
          <cell r="E465">
            <v>43983</v>
          </cell>
          <cell r="G465" t="str">
            <v>B</v>
          </cell>
          <cell r="H465" t="str">
            <v>8.I</v>
          </cell>
          <cell r="I465">
            <v>4730</v>
          </cell>
          <cell r="J465">
            <v>0</v>
          </cell>
          <cell r="K465">
            <v>4730</v>
          </cell>
          <cell r="L465">
            <v>4730</v>
          </cell>
          <cell r="M465">
            <v>141.9</v>
          </cell>
          <cell r="N465">
            <v>4871.8999999999996</v>
          </cell>
          <cell r="P465">
            <v>-1</v>
          </cell>
          <cell r="Q465">
            <v>70</v>
          </cell>
        </row>
        <row r="466">
          <cell r="A466" t="str">
            <v>A1795</v>
          </cell>
          <cell r="B466" t="str">
            <v>Ngô Thị Hiền</v>
          </cell>
          <cell r="C466" t="str">
            <v>HCNS</v>
          </cell>
          <cell r="D466" t="str">
            <v>Nhân Viên Tuyển Dụng &amp; Đào Tạo</v>
          </cell>
          <cell r="E466">
            <v>44208</v>
          </cell>
          <cell r="G466" t="str">
            <v>A</v>
          </cell>
          <cell r="H466" t="str">
            <v>4.I</v>
          </cell>
          <cell r="I466">
            <v>5270</v>
          </cell>
          <cell r="K466">
            <v>5270</v>
          </cell>
          <cell r="L466">
            <v>6790.6954500000002</v>
          </cell>
          <cell r="M466">
            <v>8209.3045500000007</v>
          </cell>
          <cell r="N466">
            <v>15000</v>
          </cell>
          <cell r="O466">
            <v>1</v>
          </cell>
          <cell r="Q466">
            <v>150</v>
          </cell>
        </row>
        <row r="467">
          <cell r="A467" t="str">
            <v>A1993</v>
          </cell>
          <cell r="B467" t="str">
            <v>Phạm Phúc Hậu</v>
          </cell>
          <cell r="C467" t="str">
            <v>Phòng Kỹ Thuật</v>
          </cell>
          <cell r="D467" t="str">
            <v>Kỹ Sư Pc &amp; Is Engineer</v>
          </cell>
          <cell r="E467">
            <v>44501</v>
          </cell>
          <cell r="H467" t="str">
            <v>4.I</v>
          </cell>
          <cell r="I467">
            <v>6791</v>
          </cell>
          <cell r="J467">
            <v>3209</v>
          </cell>
          <cell r="K467">
            <v>10000</v>
          </cell>
          <cell r="L467">
            <v>6791</v>
          </cell>
          <cell r="M467">
            <v>3209</v>
          </cell>
          <cell r="N467">
            <v>10000</v>
          </cell>
          <cell r="Q467">
            <v>150</v>
          </cell>
        </row>
        <row r="468">
          <cell r="A468" t="str">
            <v>A2058</v>
          </cell>
          <cell r="B468" t="str">
            <v>Nguyễn Thái Công</v>
          </cell>
          <cell r="C468" t="str">
            <v>Phòng Kỹ Thuật</v>
          </cell>
          <cell r="D468" t="str">
            <v>Kỹ Sư Pc &amp; Is Engineer</v>
          </cell>
          <cell r="E468">
            <v>44501</v>
          </cell>
          <cell r="H468" t="str">
            <v>4.I</v>
          </cell>
          <cell r="I468">
            <v>6791</v>
          </cell>
          <cell r="J468">
            <v>6209</v>
          </cell>
          <cell r="K468">
            <v>13000</v>
          </cell>
          <cell r="L468">
            <v>6791</v>
          </cell>
          <cell r="M468">
            <v>7209</v>
          </cell>
          <cell r="N468">
            <v>14000</v>
          </cell>
          <cell r="Q468">
            <v>150</v>
          </cell>
        </row>
        <row r="469">
          <cell r="A469" t="str">
            <v>A2062</v>
          </cell>
          <cell r="B469" t="str">
            <v>Phạm Hoàng Minh</v>
          </cell>
          <cell r="C469" t="str">
            <v>Khuôn</v>
          </cell>
          <cell r="D469" t="str">
            <v>Nhân Viên Vận Hành Máy Cnc</v>
          </cell>
          <cell r="E469">
            <v>44501</v>
          </cell>
          <cell r="H469" t="str">
            <v>6.I</v>
          </cell>
          <cell r="I469">
            <v>5463</v>
          </cell>
          <cell r="J469">
            <v>2537</v>
          </cell>
          <cell r="K469">
            <v>8000</v>
          </cell>
          <cell r="L469">
            <v>5463</v>
          </cell>
          <cell r="M469">
            <v>3537</v>
          </cell>
          <cell r="N469">
            <v>9000</v>
          </cell>
          <cell r="O469">
            <v>2</v>
          </cell>
          <cell r="Q469">
            <v>150</v>
          </cell>
        </row>
        <row r="470">
          <cell r="A470" t="str">
            <v>A2063</v>
          </cell>
          <cell r="B470" t="str">
            <v>Nguyễn Hồng Phương Uyên</v>
          </cell>
          <cell r="C470" t="str">
            <v>QA/QC</v>
          </cell>
          <cell r="D470" t="str">
            <v>Công Nhân Qa Sơn In</v>
          </cell>
          <cell r="E470">
            <v>44501</v>
          </cell>
          <cell r="H470" t="str">
            <v>8.I</v>
          </cell>
          <cell r="I470">
            <v>4730</v>
          </cell>
          <cell r="K470">
            <v>4730</v>
          </cell>
          <cell r="L470">
            <v>4730</v>
          </cell>
          <cell r="N470">
            <v>4730</v>
          </cell>
          <cell r="Q470">
            <v>70</v>
          </cell>
        </row>
        <row r="471">
          <cell r="A471" t="str">
            <v>A2064</v>
          </cell>
          <cell r="B471" t="str">
            <v>Nguyễn Thị Kim Ngân</v>
          </cell>
          <cell r="C471" t="str">
            <v>QA/QC</v>
          </cell>
          <cell r="D471" t="str">
            <v>Công Nhân Qa Sơn In</v>
          </cell>
          <cell r="E471">
            <v>44501</v>
          </cell>
          <cell r="H471" t="str">
            <v>8.I</v>
          </cell>
          <cell r="I471">
            <v>4730</v>
          </cell>
          <cell r="K471">
            <v>4730</v>
          </cell>
          <cell r="L471">
            <v>4730</v>
          </cell>
          <cell r="N471">
            <v>4730</v>
          </cell>
          <cell r="Q471">
            <v>70</v>
          </cell>
        </row>
        <row r="472">
          <cell r="A472" t="str">
            <v>A2065</v>
          </cell>
          <cell r="B472" t="str">
            <v>Triệu Quang Ngọc</v>
          </cell>
          <cell r="C472" t="str">
            <v>Phòng Kỹ Thuật</v>
          </cell>
          <cell r="D472" t="str">
            <v>Nhân Viên It</v>
          </cell>
          <cell r="E472">
            <v>44503</v>
          </cell>
          <cell r="H472" t="str">
            <v>4.I</v>
          </cell>
          <cell r="I472">
            <v>6791</v>
          </cell>
          <cell r="J472">
            <v>1209</v>
          </cell>
          <cell r="K472">
            <v>8000</v>
          </cell>
          <cell r="L472">
            <v>6791</v>
          </cell>
          <cell r="M472">
            <v>3209</v>
          </cell>
          <cell r="N472">
            <v>10000</v>
          </cell>
          <cell r="Q472">
            <v>150</v>
          </cell>
        </row>
        <row r="473">
          <cell r="A473" t="str">
            <v>A2067</v>
          </cell>
          <cell r="B473" t="str">
            <v>Nguyễn Thị Huệ</v>
          </cell>
          <cell r="C473" t="str">
            <v>QA/QC</v>
          </cell>
          <cell r="D473" t="str">
            <v>Công Nhân Qc Xưởng 2</v>
          </cell>
          <cell r="E473">
            <v>44503</v>
          </cell>
          <cell r="H473" t="str">
            <v>8.I</v>
          </cell>
          <cell r="I473">
            <v>4730</v>
          </cell>
          <cell r="K473">
            <v>4730</v>
          </cell>
          <cell r="L473">
            <v>4730</v>
          </cell>
          <cell r="N473">
            <v>4730</v>
          </cell>
          <cell r="Q473">
            <v>70</v>
          </cell>
        </row>
        <row r="474">
          <cell r="A474" t="str">
            <v>A2070</v>
          </cell>
          <cell r="B474" t="str">
            <v>Phạm Minh Tính</v>
          </cell>
          <cell r="C474" t="str">
            <v>QA/QC</v>
          </cell>
          <cell r="D474" t="str">
            <v>Công Nhân Qc Xưởng 2</v>
          </cell>
          <cell r="E474">
            <v>44503</v>
          </cell>
          <cell r="H474" t="str">
            <v>8.I</v>
          </cell>
          <cell r="I474">
            <v>4730</v>
          </cell>
          <cell r="K474">
            <v>4730</v>
          </cell>
          <cell r="L474">
            <v>4730</v>
          </cell>
          <cell r="N474">
            <v>4730</v>
          </cell>
          <cell r="Q474">
            <v>70</v>
          </cell>
        </row>
        <row r="475">
          <cell r="A475" t="str">
            <v>A2071</v>
          </cell>
          <cell r="B475" t="str">
            <v>Nguyễn Chí Tâm</v>
          </cell>
          <cell r="C475" t="str">
            <v>Phòng Kỹ Thuật</v>
          </cell>
          <cell r="D475" t="str">
            <v>Nhân Viên It</v>
          </cell>
          <cell r="E475">
            <v>44504</v>
          </cell>
          <cell r="H475" t="str">
            <v>4.I</v>
          </cell>
          <cell r="I475">
            <v>6791</v>
          </cell>
          <cell r="J475">
            <v>2209</v>
          </cell>
          <cell r="K475">
            <v>9000</v>
          </cell>
          <cell r="L475">
            <v>6791</v>
          </cell>
          <cell r="M475">
            <v>3209</v>
          </cell>
          <cell r="N475">
            <v>10000</v>
          </cell>
          <cell r="Q475">
            <v>150</v>
          </cell>
        </row>
        <row r="476">
          <cell r="A476" t="str">
            <v>A2077</v>
          </cell>
          <cell r="B476" t="str">
            <v>Lê Minh Quý</v>
          </cell>
          <cell r="C476" t="str">
            <v>GÁ</v>
          </cell>
          <cell r="D476" t="str">
            <v>Công Nhân Gá – Lên Khung</v>
          </cell>
          <cell r="E476">
            <v>44508</v>
          </cell>
          <cell r="H476" t="str">
            <v>7.I</v>
          </cell>
          <cell r="I476">
            <v>4967</v>
          </cell>
          <cell r="K476">
            <v>4967</v>
          </cell>
          <cell r="L476">
            <v>4967</v>
          </cell>
          <cell r="N476">
            <v>4967</v>
          </cell>
          <cell r="Q476">
            <v>70</v>
          </cell>
        </row>
        <row r="477">
          <cell r="A477" t="str">
            <v>A2074</v>
          </cell>
          <cell r="B477" t="str">
            <v>Nguyễn Phạm Hồng Thoại</v>
          </cell>
          <cell r="C477" t="str">
            <v>CII.1</v>
          </cell>
          <cell r="D477" t="str">
            <v>Công Nhân Gắn Phôi</v>
          </cell>
          <cell r="E477">
            <v>44510</v>
          </cell>
          <cell r="H477" t="str">
            <v>8.I</v>
          </cell>
          <cell r="I477">
            <v>4730</v>
          </cell>
          <cell r="K477">
            <v>4730</v>
          </cell>
          <cell r="L477">
            <v>4730</v>
          </cell>
          <cell r="N477">
            <v>4730</v>
          </cell>
          <cell r="Q477">
            <v>70</v>
          </cell>
        </row>
        <row r="478">
          <cell r="A478" t="str">
            <v>A2080</v>
          </cell>
          <cell r="B478" t="str">
            <v>Nguyễn Kim Anh</v>
          </cell>
          <cell r="C478" t="str">
            <v>QA/QC</v>
          </cell>
          <cell r="D478" t="str">
            <v>Công Nhân Qc Xưởng 2</v>
          </cell>
          <cell r="E478">
            <v>44515</v>
          </cell>
          <cell r="H478" t="str">
            <v>8.I</v>
          </cell>
          <cell r="I478">
            <v>4730</v>
          </cell>
          <cell r="K478">
            <v>4730</v>
          </cell>
          <cell r="L478">
            <v>4730</v>
          </cell>
          <cell r="N478">
            <v>4730</v>
          </cell>
          <cell r="Q478">
            <v>70</v>
          </cell>
        </row>
        <row r="479">
          <cell r="A479" t="str">
            <v>A2084</v>
          </cell>
          <cell r="B479" t="str">
            <v>Ngô Đình Tuấn Lạc</v>
          </cell>
          <cell r="C479" t="str">
            <v>Phòng R&amp;D Xi, Sơn in</v>
          </cell>
          <cell r="D479" t="str">
            <v>Nhân Viên R&amp;D</v>
          </cell>
          <cell r="E479">
            <v>44517</v>
          </cell>
          <cell r="H479" t="str">
            <v>4.I</v>
          </cell>
          <cell r="I479">
            <v>6791</v>
          </cell>
          <cell r="J479">
            <v>3209</v>
          </cell>
          <cell r="K479">
            <v>10000</v>
          </cell>
          <cell r="L479">
            <v>6791</v>
          </cell>
          <cell r="M479">
            <v>5209</v>
          </cell>
          <cell r="N479">
            <v>12000</v>
          </cell>
          <cell r="Q479">
            <v>150</v>
          </cell>
        </row>
        <row r="480">
          <cell r="A480" t="str">
            <v>A2085</v>
          </cell>
          <cell r="B480" t="str">
            <v>Phạm Văn Huyện</v>
          </cell>
          <cell r="C480" t="str">
            <v>Khuôn</v>
          </cell>
          <cell r="D480" t="str">
            <v>Nhân Viên Vận Hành Máy Cnc</v>
          </cell>
          <cell r="E480">
            <v>44517</v>
          </cell>
          <cell r="H480" t="str">
            <v>5.I</v>
          </cell>
          <cell r="I480">
            <v>6009</v>
          </cell>
          <cell r="J480">
            <v>1491</v>
          </cell>
          <cell r="K480">
            <v>7500</v>
          </cell>
          <cell r="L480">
            <v>6009</v>
          </cell>
          <cell r="M480">
            <v>2491</v>
          </cell>
          <cell r="N480">
            <v>8500</v>
          </cell>
          <cell r="Q480">
            <v>150</v>
          </cell>
        </row>
        <row r="481">
          <cell r="A481" t="str">
            <v>A2086</v>
          </cell>
          <cell r="B481" t="str">
            <v>Phan Thị Thúy Trúc</v>
          </cell>
          <cell r="C481" t="str">
            <v>QA/QC</v>
          </cell>
          <cell r="D481" t="str">
            <v>Công Nhân Pqc Ép Nhựa</v>
          </cell>
          <cell r="E481">
            <v>44517</v>
          </cell>
          <cell r="H481" t="str">
            <v>8.I</v>
          </cell>
          <cell r="I481">
            <v>4730</v>
          </cell>
          <cell r="K481">
            <v>4730</v>
          </cell>
          <cell r="L481">
            <v>4730</v>
          </cell>
          <cell r="N481">
            <v>4730</v>
          </cell>
          <cell r="Q481">
            <v>70</v>
          </cell>
        </row>
        <row r="482">
          <cell r="A482" t="str">
            <v>A2090</v>
          </cell>
          <cell r="B482" t="str">
            <v>Hà Công Minh Tùng</v>
          </cell>
          <cell r="C482" t="str">
            <v>GÁ</v>
          </cell>
          <cell r="D482" t="str">
            <v>Công Nhân Gá – Lên Khung</v>
          </cell>
          <cell r="E482">
            <v>44522</v>
          </cell>
          <cell r="H482" t="str">
            <v>7.I</v>
          </cell>
          <cell r="I482">
            <v>4967</v>
          </cell>
          <cell r="K482">
            <v>4967</v>
          </cell>
          <cell r="L482">
            <v>4967</v>
          </cell>
          <cell r="N482">
            <v>4967</v>
          </cell>
          <cell r="Q482">
            <v>70</v>
          </cell>
        </row>
        <row r="483">
          <cell r="A483" t="str">
            <v>A2091</v>
          </cell>
          <cell r="B483" t="str">
            <v>Hoàng Thị Bích Huệ</v>
          </cell>
          <cell r="C483" t="str">
            <v>Ép Nhựa</v>
          </cell>
          <cell r="D483" t="str">
            <v>Công Nhân Ép Nhựa</v>
          </cell>
          <cell r="E483">
            <v>44522</v>
          </cell>
          <cell r="H483" t="str">
            <v>7.I</v>
          </cell>
          <cell r="I483">
            <v>4967</v>
          </cell>
          <cell r="K483">
            <v>4967</v>
          </cell>
          <cell r="L483">
            <v>4730</v>
          </cell>
          <cell r="N483">
            <v>4730</v>
          </cell>
          <cell r="Q483">
            <v>70</v>
          </cell>
        </row>
        <row r="484">
          <cell r="A484" t="str">
            <v>A2094</v>
          </cell>
          <cell r="B484" t="str">
            <v>Đoàn Minh Quốc Việt</v>
          </cell>
          <cell r="C484" t="str">
            <v>CII.1</v>
          </cell>
          <cell r="D484" t="str">
            <v>Công Nhân Gắn Phôi</v>
          </cell>
          <cell r="E484">
            <v>44524</v>
          </cell>
          <cell r="H484" t="str">
            <v>8.I</v>
          </cell>
          <cell r="I484">
            <v>4730</v>
          </cell>
          <cell r="K484">
            <v>4730</v>
          </cell>
          <cell r="L484">
            <v>4730</v>
          </cell>
          <cell r="N484">
            <v>4730</v>
          </cell>
          <cell r="Q484">
            <v>70</v>
          </cell>
        </row>
        <row r="485">
          <cell r="A485" t="str">
            <v>A2095</v>
          </cell>
          <cell r="B485" t="str">
            <v>Trần Lý Quản</v>
          </cell>
          <cell r="C485" t="str">
            <v>CII.1</v>
          </cell>
          <cell r="D485" t="str">
            <v>Công Nhân Gắn Phôi</v>
          </cell>
          <cell r="E485">
            <v>44524</v>
          </cell>
          <cell r="H485" t="str">
            <v>8.I</v>
          </cell>
          <cell r="I485">
            <v>4730</v>
          </cell>
          <cell r="K485">
            <v>4730</v>
          </cell>
          <cell r="L485">
            <v>4730</v>
          </cell>
          <cell r="N485">
            <v>4730</v>
          </cell>
          <cell r="Q485">
            <v>70</v>
          </cell>
        </row>
        <row r="486">
          <cell r="A486" t="str">
            <v>A2096</v>
          </cell>
          <cell r="B486" t="str">
            <v>Nguyễn Cẩm Tú</v>
          </cell>
          <cell r="C486" t="str">
            <v>Ép Nhựa</v>
          </cell>
          <cell r="D486" t="str">
            <v>Công Nhân Ép Nhựa</v>
          </cell>
          <cell r="E486">
            <v>44524</v>
          </cell>
          <cell r="H486" t="str">
            <v>8.I</v>
          </cell>
          <cell r="I486">
            <v>4730</v>
          </cell>
          <cell r="K486">
            <v>4730</v>
          </cell>
          <cell r="L486">
            <v>4730</v>
          </cell>
          <cell r="N486">
            <v>4730</v>
          </cell>
          <cell r="Q486">
            <v>70</v>
          </cell>
        </row>
        <row r="487">
          <cell r="A487" t="str">
            <v>A2097</v>
          </cell>
          <cell r="B487" t="str">
            <v>Nguyễn Thị Kiều Oanh</v>
          </cell>
          <cell r="C487" t="str">
            <v>QA/QC</v>
          </cell>
          <cell r="D487" t="str">
            <v>Công Nhân Pqc</v>
          </cell>
          <cell r="E487">
            <v>44524</v>
          </cell>
          <cell r="H487" t="str">
            <v>8.I</v>
          </cell>
          <cell r="I487">
            <v>4730</v>
          </cell>
          <cell r="K487">
            <v>4730</v>
          </cell>
          <cell r="L487">
            <v>4730</v>
          </cell>
          <cell r="N487">
            <v>4730</v>
          </cell>
          <cell r="Q487">
            <v>70</v>
          </cell>
        </row>
        <row r="488">
          <cell r="A488" t="str">
            <v>A2098</v>
          </cell>
          <cell r="B488" t="str">
            <v>Trần Minh Tâm</v>
          </cell>
          <cell r="C488" t="str">
            <v>GÁ</v>
          </cell>
          <cell r="D488" t="str">
            <v>Công Nhân Gá – Lên Khung</v>
          </cell>
          <cell r="E488">
            <v>44526</v>
          </cell>
          <cell r="H488" t="str">
            <v>7.I</v>
          </cell>
          <cell r="I488">
            <v>4967</v>
          </cell>
          <cell r="K488">
            <v>4967</v>
          </cell>
          <cell r="L488">
            <v>4967</v>
          </cell>
          <cell r="N488">
            <v>4967</v>
          </cell>
          <cell r="Q488">
            <v>70</v>
          </cell>
        </row>
        <row r="489">
          <cell r="A489" t="str">
            <v>A2101</v>
          </cell>
          <cell r="B489" t="str">
            <v>Trần Minh Giang</v>
          </cell>
          <cell r="C489" t="str">
            <v>Kế Hoạch, kho</v>
          </cell>
          <cell r="D489" t="str">
            <v>Tài Xế Xe Tải</v>
          </cell>
          <cell r="E489">
            <v>44526</v>
          </cell>
          <cell r="H489" t="str">
            <v>8.I</v>
          </cell>
          <cell r="I489">
            <v>4730</v>
          </cell>
          <cell r="J489">
            <v>2270</v>
          </cell>
          <cell r="K489">
            <v>7000</v>
          </cell>
          <cell r="L489">
            <v>4730</v>
          </cell>
          <cell r="M489">
            <v>3270</v>
          </cell>
          <cell r="N489">
            <v>8000</v>
          </cell>
          <cell r="Q489">
            <v>70</v>
          </cell>
        </row>
        <row r="490">
          <cell r="A490" t="str">
            <v>A2099</v>
          </cell>
          <cell r="B490" t="str">
            <v>Nguyễn Thị Hữu Nghi</v>
          </cell>
          <cell r="C490" t="str">
            <v>QA/QC</v>
          </cell>
          <cell r="D490" t="str">
            <v>Nhân Viên Qa (Iqa &amp; Oqa)</v>
          </cell>
          <cell r="E490">
            <v>44531</v>
          </cell>
          <cell r="H490" t="str">
            <v>4.I</v>
          </cell>
          <cell r="I490">
            <v>6791</v>
          </cell>
          <cell r="J490">
            <v>1209</v>
          </cell>
          <cell r="K490">
            <v>8000</v>
          </cell>
          <cell r="L490">
            <v>6791</v>
          </cell>
          <cell r="M490">
            <v>1709</v>
          </cell>
          <cell r="N490">
            <v>8500</v>
          </cell>
          <cell r="Q490">
            <v>150</v>
          </cell>
        </row>
        <row r="491">
          <cell r="A491" t="str">
            <v>A2100</v>
          </cell>
          <cell r="B491" t="str">
            <v>Võ Thị Tú Uyên</v>
          </cell>
          <cell r="C491" t="str">
            <v>Tài chính kế toán</v>
          </cell>
          <cell r="D491" t="str">
            <v>Kế Toán Kho</v>
          </cell>
          <cell r="E491">
            <v>44531</v>
          </cell>
          <cell r="H491" t="str">
            <v>4.I</v>
          </cell>
          <cell r="I491">
            <v>6791</v>
          </cell>
          <cell r="J491">
            <v>2709</v>
          </cell>
          <cell r="K491">
            <v>9500</v>
          </cell>
          <cell r="L491">
            <v>6791</v>
          </cell>
          <cell r="M491">
            <v>3709</v>
          </cell>
          <cell r="N491">
            <v>10500</v>
          </cell>
          <cell r="Q491">
            <v>150</v>
          </cell>
        </row>
        <row r="492">
          <cell r="A492" t="str">
            <v>A2089</v>
          </cell>
          <cell r="B492" t="str">
            <v>Lê Quốc Khái</v>
          </cell>
          <cell r="C492" t="str">
            <v>QA/QC</v>
          </cell>
          <cell r="D492" t="str">
            <v>Công Nhân Qc Xưởng 2</v>
          </cell>
          <cell r="E492">
            <v>44536</v>
          </cell>
          <cell r="H492" t="str">
            <v>8.I</v>
          </cell>
          <cell r="I492">
            <v>4730</v>
          </cell>
          <cell r="K492">
            <v>4730</v>
          </cell>
          <cell r="L492">
            <v>4730</v>
          </cell>
          <cell r="N492">
            <v>4730</v>
          </cell>
          <cell r="Q492">
            <v>70</v>
          </cell>
        </row>
        <row r="493">
          <cell r="A493" t="str">
            <v>A2102</v>
          </cell>
          <cell r="B493" t="str">
            <v>Trần Thị Yến Nhi</v>
          </cell>
          <cell r="C493" t="str">
            <v>QA/QC</v>
          </cell>
          <cell r="D493" t="str">
            <v>Công Nhân Qa Sơn In</v>
          </cell>
          <cell r="E493">
            <v>44536</v>
          </cell>
          <cell r="H493" t="str">
            <v>8.I</v>
          </cell>
          <cell r="I493">
            <v>4730</v>
          </cell>
          <cell r="K493">
            <v>4730</v>
          </cell>
          <cell r="L493">
            <v>4730</v>
          </cell>
          <cell r="N493">
            <v>4730</v>
          </cell>
          <cell r="Q493">
            <v>70</v>
          </cell>
        </row>
        <row r="494">
          <cell r="A494" t="str">
            <v>A2103</v>
          </cell>
          <cell r="B494" t="str">
            <v>Đỗ Xuân Hòa</v>
          </cell>
          <cell r="C494" t="str">
            <v>Ép Nhựa</v>
          </cell>
          <cell r="D494" t="str">
            <v>Công Nhân lên xuống khuôn</v>
          </cell>
          <cell r="E494">
            <v>44536</v>
          </cell>
          <cell r="H494" t="str">
            <v>8.I</v>
          </cell>
          <cell r="I494">
            <v>4730</v>
          </cell>
          <cell r="K494">
            <v>4730</v>
          </cell>
          <cell r="L494">
            <v>4730</v>
          </cell>
          <cell r="M494">
            <v>1000</v>
          </cell>
          <cell r="N494">
            <v>5730</v>
          </cell>
          <cell r="Q494">
            <v>70</v>
          </cell>
        </row>
        <row r="495">
          <cell r="A495" t="str">
            <v>A2104</v>
          </cell>
          <cell r="B495" t="str">
            <v>Nguyễn Văn Thuận</v>
          </cell>
          <cell r="C495" t="str">
            <v>Khuôn</v>
          </cell>
          <cell r="D495" t="str">
            <v>Nhân Viên Lắp Ráp Khuôn</v>
          </cell>
          <cell r="E495">
            <v>44538</v>
          </cell>
          <cell r="H495" t="str">
            <v>5.I</v>
          </cell>
          <cell r="I495">
            <v>6009</v>
          </cell>
          <cell r="J495">
            <v>991</v>
          </cell>
          <cell r="K495">
            <v>7000</v>
          </cell>
          <cell r="L495">
            <v>6009</v>
          </cell>
          <cell r="M495">
            <v>1991</v>
          </cell>
          <cell r="N495">
            <v>8000</v>
          </cell>
          <cell r="Q495">
            <v>150</v>
          </cell>
        </row>
        <row r="496">
          <cell r="A496" t="str">
            <v>A2105</v>
          </cell>
          <cell r="B496" t="str">
            <v>Hồ Anh Dũng</v>
          </cell>
          <cell r="C496" t="str">
            <v>Xưởng I</v>
          </cell>
          <cell r="D496" t="str">
            <v>Quản Đốc Xưởng 1</v>
          </cell>
          <cell r="E496">
            <v>44538</v>
          </cell>
          <cell r="H496" t="str">
            <v>3.I</v>
          </cell>
          <cell r="I496">
            <v>15470</v>
          </cell>
          <cell r="J496">
            <v>34530</v>
          </cell>
          <cell r="K496">
            <v>50000</v>
          </cell>
          <cell r="L496">
            <v>15470</v>
          </cell>
          <cell r="M496">
            <v>41887</v>
          </cell>
          <cell r="N496">
            <v>57357</v>
          </cell>
        </row>
        <row r="497">
          <cell r="A497" t="str">
            <v>A2110</v>
          </cell>
          <cell r="B497" t="str">
            <v>Từ Chí Linh</v>
          </cell>
          <cell r="C497" t="str">
            <v>Kế Hoạch, kho</v>
          </cell>
          <cell r="D497" t="str">
            <v>Phụ Kho</v>
          </cell>
          <cell r="E497">
            <v>44539</v>
          </cell>
          <cell r="H497" t="str">
            <v>8.I</v>
          </cell>
          <cell r="I497">
            <v>4730</v>
          </cell>
          <cell r="J497">
            <v>270</v>
          </cell>
          <cell r="K497">
            <v>5000</v>
          </cell>
          <cell r="L497">
            <v>4730</v>
          </cell>
          <cell r="M497">
            <v>270</v>
          </cell>
          <cell r="N497">
            <v>5000</v>
          </cell>
          <cell r="Q497">
            <v>70</v>
          </cell>
        </row>
        <row r="498">
          <cell r="A498" t="str">
            <v>A2041</v>
          </cell>
          <cell r="B498" t="str">
            <v>Lê Văn Vũ</v>
          </cell>
          <cell r="C498" t="str">
            <v>Bảo trì</v>
          </cell>
          <cell r="D498" t="str">
            <v>Nhân Viên Gia Công</v>
          </cell>
          <cell r="E498">
            <v>44539</v>
          </cell>
          <cell r="H498" t="str">
            <v>7.I</v>
          </cell>
          <cell r="I498">
            <v>4967</v>
          </cell>
          <cell r="J498">
            <v>533</v>
          </cell>
          <cell r="K498">
            <v>5500</v>
          </cell>
          <cell r="L498">
            <v>4967</v>
          </cell>
          <cell r="M498">
            <v>1533</v>
          </cell>
          <cell r="N498">
            <v>6500</v>
          </cell>
          <cell r="Q498">
            <v>70</v>
          </cell>
        </row>
        <row r="499">
          <cell r="A499" t="str">
            <v>A2115</v>
          </cell>
          <cell r="B499" t="str">
            <v>Đinh Tấn Kiệt</v>
          </cell>
          <cell r="C499" t="str">
            <v>Kế Hoạch, kho</v>
          </cell>
          <cell r="D499" t="str">
            <v>Phụ Kho</v>
          </cell>
          <cell r="E499">
            <v>44543</v>
          </cell>
          <cell r="H499" t="str">
            <v>8.I</v>
          </cell>
          <cell r="I499">
            <v>4730</v>
          </cell>
          <cell r="J499">
            <v>270</v>
          </cell>
          <cell r="K499">
            <v>5000</v>
          </cell>
          <cell r="L499">
            <v>4730</v>
          </cell>
          <cell r="M499">
            <v>270</v>
          </cell>
          <cell r="N499">
            <v>5000</v>
          </cell>
          <cell r="Q499">
            <v>70</v>
          </cell>
        </row>
        <row r="500">
          <cell r="A500" t="str">
            <v>A2108</v>
          </cell>
          <cell r="B500" t="str">
            <v>Nguyễn Thiện Minh Thông</v>
          </cell>
          <cell r="C500" t="str">
            <v>HCNS</v>
          </cell>
          <cell r="D500" t="str">
            <v>Nhân Viên Tuyển Dụng &amp; Đào Tạo</v>
          </cell>
          <cell r="E500">
            <v>44545</v>
          </cell>
          <cell r="H500" t="str">
            <v>4.I</v>
          </cell>
          <cell r="I500">
            <v>6791</v>
          </cell>
          <cell r="J500">
            <v>4209</v>
          </cell>
          <cell r="K500">
            <v>11000</v>
          </cell>
          <cell r="L500">
            <v>6791</v>
          </cell>
          <cell r="M500">
            <v>5209</v>
          </cell>
          <cell r="N500">
            <v>12000</v>
          </cell>
          <cell r="Q500">
            <v>150</v>
          </cell>
        </row>
        <row r="501">
          <cell r="A501" t="str">
            <v>A2112</v>
          </cell>
          <cell r="B501" t="str">
            <v>Phạm Minh Mẫn</v>
          </cell>
          <cell r="C501" t="str">
            <v>Phòng Kỹ Thuật</v>
          </cell>
          <cell r="D501" t="str">
            <v>Kỹ Sư Pc &amp; Is Engineer</v>
          </cell>
          <cell r="E501">
            <v>44545</v>
          </cell>
          <cell r="H501" t="str">
            <v>4.I</v>
          </cell>
          <cell r="I501">
            <v>6791</v>
          </cell>
          <cell r="J501">
            <v>2209</v>
          </cell>
          <cell r="K501">
            <v>9000</v>
          </cell>
          <cell r="L501">
            <v>6791</v>
          </cell>
          <cell r="M501">
            <v>3209</v>
          </cell>
          <cell r="N501">
            <v>10000</v>
          </cell>
          <cell r="Q501">
            <v>150</v>
          </cell>
        </row>
        <row r="502">
          <cell r="A502" t="str">
            <v>A2118</v>
          </cell>
          <cell r="B502" t="str">
            <v>Nguyễn Thị Ngọc Nhi</v>
          </cell>
          <cell r="C502" t="str">
            <v>Khuôn</v>
          </cell>
          <cell r="D502" t="str">
            <v>Công Nhân Lắp Ráp Đánh Bóng Khuôn</v>
          </cell>
          <cell r="E502">
            <v>44545</v>
          </cell>
          <cell r="H502" t="str">
            <v>7.I</v>
          </cell>
          <cell r="I502">
            <v>4967</v>
          </cell>
          <cell r="K502">
            <v>4967</v>
          </cell>
          <cell r="L502">
            <v>4967</v>
          </cell>
          <cell r="N502">
            <v>4967</v>
          </cell>
          <cell r="Q502">
            <v>70</v>
          </cell>
        </row>
        <row r="503">
          <cell r="A503" t="str">
            <v>A2121</v>
          </cell>
          <cell r="B503" t="str">
            <v>Phạm Hải Dương</v>
          </cell>
          <cell r="C503" t="str">
            <v>Ép Nhựa</v>
          </cell>
          <cell r="D503" t="str">
            <v>Công Nhân lên xuống khuôn</v>
          </cell>
          <cell r="E503">
            <v>44545</v>
          </cell>
          <cell r="H503" t="str">
            <v>8.I</v>
          </cell>
          <cell r="I503">
            <v>4730</v>
          </cell>
          <cell r="K503">
            <v>4730</v>
          </cell>
          <cell r="L503">
            <v>4730</v>
          </cell>
          <cell r="M503">
            <v>1000</v>
          </cell>
          <cell r="N503">
            <v>5730</v>
          </cell>
          <cell r="Q503">
            <v>70</v>
          </cell>
        </row>
        <row r="504">
          <cell r="A504" t="str">
            <v>A2119</v>
          </cell>
          <cell r="B504" t="str">
            <v>Hứa Kim Long</v>
          </cell>
          <cell r="C504" t="str">
            <v>Kinh Doanh</v>
          </cell>
          <cell r="D504" t="str">
            <v>Nhân Viên Kinh Doanh</v>
          </cell>
          <cell r="E504">
            <v>44550</v>
          </cell>
          <cell r="H504" t="str">
            <v>4.I</v>
          </cell>
          <cell r="I504">
            <v>6791</v>
          </cell>
          <cell r="J504">
            <v>6209</v>
          </cell>
          <cell r="K504">
            <v>13000</v>
          </cell>
          <cell r="L504">
            <v>6791</v>
          </cell>
          <cell r="M504">
            <v>8209</v>
          </cell>
          <cell r="N504">
            <v>15000</v>
          </cell>
          <cell r="Q504">
            <v>150</v>
          </cell>
        </row>
        <row r="505">
          <cell r="A505" t="str">
            <v>A2123</v>
          </cell>
          <cell r="B505" t="str">
            <v>Võ Trung Chánh</v>
          </cell>
          <cell r="C505" t="str">
            <v>Phòng Kỹ Thuật</v>
          </cell>
          <cell r="D505" t="str">
            <v>Kỹ Sư Pc &amp; Is Engineer</v>
          </cell>
          <cell r="E505">
            <v>44552</v>
          </cell>
          <cell r="H505" t="str">
            <v>4.I</v>
          </cell>
          <cell r="I505">
            <v>6791</v>
          </cell>
          <cell r="J505">
            <v>2209</v>
          </cell>
          <cell r="K505">
            <v>9000</v>
          </cell>
          <cell r="L505">
            <v>6791</v>
          </cell>
          <cell r="M505">
            <v>3209</v>
          </cell>
          <cell r="N505">
            <v>10000</v>
          </cell>
          <cell r="Q505">
            <v>150</v>
          </cell>
        </row>
        <row r="506">
          <cell r="A506" t="str">
            <v>A2116</v>
          </cell>
          <cell r="B506" t="str">
            <v>Phan Quốc Bửu</v>
          </cell>
          <cell r="C506" t="str">
            <v>Thiết kế khuôn</v>
          </cell>
          <cell r="D506" t="str">
            <v>Nhân Viên Thiết Kế Khuôn</v>
          </cell>
          <cell r="E506">
            <v>44552</v>
          </cell>
          <cell r="H506" t="str">
            <v>4.I</v>
          </cell>
          <cell r="I506">
            <v>6791</v>
          </cell>
          <cell r="J506">
            <v>8209</v>
          </cell>
          <cell r="K506">
            <v>15000</v>
          </cell>
          <cell r="L506">
            <v>6791</v>
          </cell>
          <cell r="M506">
            <v>10209</v>
          </cell>
          <cell r="N506">
            <v>17000</v>
          </cell>
          <cell r="Q506">
            <v>150</v>
          </cell>
        </row>
        <row r="507">
          <cell r="A507" t="str">
            <v>A2128</v>
          </cell>
          <cell r="B507" t="str">
            <v>Nguyễn Thị Lê Nga</v>
          </cell>
          <cell r="C507" t="str">
            <v>Kế Hoạch, kho</v>
          </cell>
          <cell r="D507" t="str">
            <v>Nhân Viên Kế Hoạch Kho</v>
          </cell>
          <cell r="E507">
            <v>44557</v>
          </cell>
          <cell r="H507" t="str">
            <v>4.I</v>
          </cell>
          <cell r="I507">
            <v>6791</v>
          </cell>
          <cell r="J507">
            <v>2709</v>
          </cell>
          <cell r="K507">
            <v>9500</v>
          </cell>
          <cell r="L507">
            <v>6791</v>
          </cell>
          <cell r="M507">
            <v>4209</v>
          </cell>
          <cell r="N507">
            <v>11000</v>
          </cell>
          <cell r="Q507">
            <v>150</v>
          </cell>
        </row>
        <row r="508">
          <cell r="A508" t="str">
            <v>A2134</v>
          </cell>
          <cell r="B508" t="str">
            <v>Hữu Minh Văn</v>
          </cell>
          <cell r="C508" t="str">
            <v>Ép Nhựa</v>
          </cell>
          <cell r="D508" t="str">
            <v>Công Nhân Ép Nhựa</v>
          </cell>
          <cell r="E508">
            <v>44560</v>
          </cell>
          <cell r="H508" t="str">
            <v>8.I</v>
          </cell>
          <cell r="I508">
            <v>4730</v>
          </cell>
          <cell r="K508">
            <v>4730</v>
          </cell>
          <cell r="L508">
            <v>4730</v>
          </cell>
          <cell r="N508">
            <v>4730</v>
          </cell>
          <cell r="Q508">
            <v>70</v>
          </cell>
        </row>
        <row r="509">
          <cell r="A509" t="str">
            <v>A2127</v>
          </cell>
          <cell r="B509" t="str">
            <v>Nguyễn Quốc Huy</v>
          </cell>
          <cell r="C509" t="str">
            <v>Thiết kế khuôn</v>
          </cell>
          <cell r="D509" t="str">
            <v>Nhân Viên Thiết Kế Khuôn</v>
          </cell>
          <cell r="E509">
            <v>44564</v>
          </cell>
          <cell r="H509" t="str">
            <v>4.I</v>
          </cell>
          <cell r="I509">
            <v>6791</v>
          </cell>
          <cell r="J509">
            <v>15209</v>
          </cell>
          <cell r="K509">
            <v>22000</v>
          </cell>
          <cell r="L509">
            <v>6791</v>
          </cell>
          <cell r="M509">
            <v>15209</v>
          </cell>
          <cell r="N509">
            <v>22000</v>
          </cell>
          <cell r="Q509">
            <v>150</v>
          </cell>
        </row>
        <row r="510">
          <cell r="A510" t="str">
            <v>A2132</v>
          </cell>
          <cell r="B510" t="str">
            <v>Phạm Thị Mai Lan</v>
          </cell>
          <cell r="C510" t="str">
            <v>Tài chính kế toán</v>
          </cell>
          <cell r="D510" t="str">
            <v>Kế Toán Quản Tri</v>
          </cell>
          <cell r="E510">
            <v>44564</v>
          </cell>
          <cell r="H510" t="str">
            <v>4.I</v>
          </cell>
          <cell r="I510">
            <v>6791</v>
          </cell>
          <cell r="J510">
            <v>1209</v>
          </cell>
          <cell r="K510">
            <v>8000</v>
          </cell>
          <cell r="L510">
            <v>6791</v>
          </cell>
          <cell r="M510">
            <v>1209</v>
          </cell>
          <cell r="N510">
            <v>8000</v>
          </cell>
          <cell r="Q510">
            <v>150</v>
          </cell>
        </row>
        <row r="511">
          <cell r="A511" t="str">
            <v>A2137</v>
          </cell>
          <cell r="B511" t="str">
            <v>Phạm Đình Tấn Phát</v>
          </cell>
          <cell r="C511" t="str">
            <v>Phòng R&amp;D Xi, Sơn in</v>
          </cell>
          <cell r="D511" t="str">
            <v>Nhân Viên R&amp;D</v>
          </cell>
          <cell r="E511">
            <v>44567</v>
          </cell>
          <cell r="H511" t="str">
            <v>4.I</v>
          </cell>
          <cell r="I511">
            <v>6791</v>
          </cell>
          <cell r="J511">
            <v>3209</v>
          </cell>
          <cell r="K511">
            <v>10000</v>
          </cell>
          <cell r="L511">
            <v>6791</v>
          </cell>
          <cell r="M511">
            <v>3209</v>
          </cell>
          <cell r="N511">
            <v>10000</v>
          </cell>
          <cell r="Q511">
            <v>150</v>
          </cell>
        </row>
        <row r="512">
          <cell r="A512" t="str">
            <v>A2122</v>
          </cell>
          <cell r="B512" t="str">
            <v>Trần Trung Tín</v>
          </cell>
          <cell r="C512" t="str">
            <v>Phòng R&amp;D Xi, Sơn in</v>
          </cell>
          <cell r="D512" t="str">
            <v>Nhân Viên R&amp;D</v>
          </cell>
          <cell r="E512">
            <v>44571</v>
          </cell>
          <cell r="H512" t="str">
            <v>4.I</v>
          </cell>
          <cell r="I512">
            <v>6791</v>
          </cell>
          <cell r="J512">
            <v>2709</v>
          </cell>
          <cell r="K512">
            <v>9500</v>
          </cell>
          <cell r="L512">
            <v>6791</v>
          </cell>
          <cell r="M512">
            <v>2709</v>
          </cell>
          <cell r="N512">
            <v>9500</v>
          </cell>
          <cell r="Q512">
            <v>150</v>
          </cell>
        </row>
        <row r="513">
          <cell r="A513" t="str">
            <v>A2143</v>
          </cell>
          <cell r="B513" t="str">
            <v>Nguyễn Trung Hiếu</v>
          </cell>
          <cell r="C513" t="str">
            <v>Ép Nhựa</v>
          </cell>
          <cell r="D513" t="str">
            <v>Công Nhân Ép Nhựa</v>
          </cell>
          <cell r="E513">
            <v>44581</v>
          </cell>
          <cell r="H513" t="str">
            <v>8.I</v>
          </cell>
          <cell r="I513">
            <v>4730</v>
          </cell>
          <cell r="K513">
            <v>4730</v>
          </cell>
          <cell r="L513">
            <v>4730</v>
          </cell>
          <cell r="N513">
            <v>4730</v>
          </cell>
          <cell r="Q513">
            <v>70</v>
          </cell>
        </row>
        <row r="514">
          <cell r="A514" t="str">
            <v>A2109</v>
          </cell>
          <cell r="B514" t="str">
            <v>Nguyễn Hải Tùng</v>
          </cell>
          <cell r="C514" t="str">
            <v>QA/QC</v>
          </cell>
          <cell r="D514" t="str">
            <v>Công Nhân Pqc</v>
          </cell>
          <cell r="E514">
            <v>44539</v>
          </cell>
          <cell r="H514" t="str">
            <v>8.I</v>
          </cell>
          <cell r="I514">
            <v>4730</v>
          </cell>
          <cell r="K514">
            <v>4730</v>
          </cell>
          <cell r="L514">
            <v>4730</v>
          </cell>
          <cell r="N514">
            <v>4730</v>
          </cell>
          <cell r="Q514">
            <v>70</v>
          </cell>
        </row>
        <row r="515">
          <cell r="A515" t="str">
            <v>A2145</v>
          </cell>
          <cell r="B515" t="str">
            <v>Trần Ngọc Hưng</v>
          </cell>
          <cell r="C515" t="str">
            <v>Kinh Doanh</v>
          </cell>
          <cell r="D515" t="str">
            <v>Phó Phòng Kinh Doanh</v>
          </cell>
          <cell r="E515">
            <v>44602</v>
          </cell>
          <cell r="H515" t="str">
            <v>4.I</v>
          </cell>
          <cell r="I515">
            <v>6791</v>
          </cell>
          <cell r="J515">
            <v>19209</v>
          </cell>
          <cell r="K515">
            <v>26000</v>
          </cell>
          <cell r="L515">
            <v>6791</v>
          </cell>
          <cell r="M515">
            <v>19209</v>
          </cell>
          <cell r="N515">
            <v>26000</v>
          </cell>
        </row>
        <row r="516">
          <cell r="A516" t="str">
            <v>A2146</v>
          </cell>
          <cell r="B516" t="str">
            <v>Võ Lương Duyên</v>
          </cell>
          <cell r="C516" t="str">
            <v>QA/QC</v>
          </cell>
          <cell r="D516" t="str">
            <v>Nhân Viên Quản Lý Chất Lượng</v>
          </cell>
          <cell r="E516">
            <v>44602</v>
          </cell>
          <cell r="H516" t="str">
            <v>4.I</v>
          </cell>
          <cell r="I516">
            <v>6791</v>
          </cell>
          <cell r="J516">
            <v>709</v>
          </cell>
          <cell r="K516">
            <v>7500</v>
          </cell>
          <cell r="L516">
            <v>6791</v>
          </cell>
          <cell r="M516">
            <v>709</v>
          </cell>
          <cell r="N516">
            <v>7500</v>
          </cell>
          <cell r="Q516">
            <v>150</v>
          </cell>
        </row>
        <row r="517">
          <cell r="A517" t="str">
            <v>A2154</v>
          </cell>
          <cell r="B517" t="str">
            <v>Huỳnh Thị Diễm Hương</v>
          </cell>
          <cell r="C517" t="str">
            <v>Ép Nhựa</v>
          </cell>
          <cell r="D517" t="str">
            <v>Công Nhân Ép Nhựa</v>
          </cell>
          <cell r="E517">
            <v>44602</v>
          </cell>
          <cell r="H517" t="str">
            <v>8.I</v>
          </cell>
          <cell r="I517">
            <v>4730</v>
          </cell>
          <cell r="K517">
            <v>4730</v>
          </cell>
          <cell r="L517">
            <v>4730</v>
          </cell>
          <cell r="N517">
            <v>4730</v>
          </cell>
          <cell r="Q517">
            <v>70</v>
          </cell>
        </row>
        <row r="518">
          <cell r="A518" t="str">
            <v>A2155</v>
          </cell>
          <cell r="B518" t="str">
            <v>Cao Văn Tài</v>
          </cell>
          <cell r="C518" t="str">
            <v>CII.1</v>
          </cell>
          <cell r="D518" t="str">
            <v>Công Nhân Gỡ Hàng</v>
          </cell>
          <cell r="E518">
            <v>44602</v>
          </cell>
          <cell r="H518" t="str">
            <v>8.I</v>
          </cell>
          <cell r="I518">
            <v>4730</v>
          </cell>
          <cell r="K518">
            <v>4730</v>
          </cell>
          <cell r="L518">
            <v>4730</v>
          </cell>
          <cell r="N518">
            <v>4730</v>
          </cell>
          <cell r="Q518">
            <v>70</v>
          </cell>
        </row>
        <row r="519">
          <cell r="A519" t="str">
            <v>A2156</v>
          </cell>
          <cell r="B519" t="str">
            <v>Nguyễn Văn Quẹo</v>
          </cell>
          <cell r="C519" t="str">
            <v>CII.1</v>
          </cell>
          <cell r="D519" t="str">
            <v>Công Nhân Gỡ Hàng</v>
          </cell>
          <cell r="E519">
            <v>44602</v>
          </cell>
          <cell r="H519" t="str">
            <v>8.I</v>
          </cell>
          <cell r="I519">
            <v>4730</v>
          </cell>
          <cell r="K519">
            <v>4730</v>
          </cell>
          <cell r="L519">
            <v>4730</v>
          </cell>
          <cell r="N519">
            <v>4730</v>
          </cell>
          <cell r="Q519">
            <v>70</v>
          </cell>
        </row>
        <row r="520">
          <cell r="A520" t="str">
            <v>A2152</v>
          </cell>
          <cell r="B520" t="str">
            <v>Trần Thị Ngân</v>
          </cell>
          <cell r="C520" t="str">
            <v>QA/QC</v>
          </cell>
          <cell r="D520" t="str">
            <v>Công Nhân Pqc Ép Nhựa</v>
          </cell>
          <cell r="E520">
            <v>44602</v>
          </cell>
          <cell r="H520" t="str">
            <v>8.I</v>
          </cell>
          <cell r="I520">
            <v>4730</v>
          </cell>
          <cell r="K520">
            <v>4730</v>
          </cell>
          <cell r="L520">
            <v>4730</v>
          </cell>
          <cell r="N520">
            <v>4730</v>
          </cell>
          <cell r="Q520">
            <v>70</v>
          </cell>
        </row>
        <row r="521">
          <cell r="A521" t="str">
            <v>A2158</v>
          </cell>
          <cell r="B521" t="str">
            <v>Nguyễn Trung Thảo</v>
          </cell>
          <cell r="C521" t="str">
            <v>Ép Nhựa</v>
          </cell>
          <cell r="D521" t="str">
            <v>Công Nhân Ép Nhựa</v>
          </cell>
          <cell r="E521">
            <v>44602</v>
          </cell>
          <cell r="H521" t="str">
            <v>8.I</v>
          </cell>
          <cell r="I521">
            <v>4730</v>
          </cell>
          <cell r="K521">
            <v>4730</v>
          </cell>
          <cell r="L521">
            <v>4730</v>
          </cell>
          <cell r="N521">
            <v>4730</v>
          </cell>
          <cell r="Q521">
            <v>70</v>
          </cell>
        </row>
        <row r="522">
          <cell r="A522" t="str">
            <v>A2159</v>
          </cell>
          <cell r="B522" t="str">
            <v>Nguyễn Hoàng Lâm</v>
          </cell>
          <cell r="C522" t="str">
            <v>Ép Nhựa</v>
          </cell>
          <cell r="D522" t="str">
            <v>Công Nhân Ép Nhựa</v>
          </cell>
          <cell r="E522">
            <v>44602</v>
          </cell>
          <cell r="H522" t="str">
            <v>8.I</v>
          </cell>
          <cell r="I522">
            <v>4730</v>
          </cell>
          <cell r="K522">
            <v>4730</v>
          </cell>
          <cell r="L522">
            <v>4730</v>
          </cell>
          <cell r="N522">
            <v>4730</v>
          </cell>
          <cell r="Q522">
            <v>70</v>
          </cell>
        </row>
        <row r="523">
          <cell r="A523" t="str">
            <v>A2162</v>
          </cell>
          <cell r="B523" t="str">
            <v>Lê Xuân Hương</v>
          </cell>
          <cell r="C523" t="str">
            <v>QA/QC</v>
          </cell>
          <cell r="D523" t="str">
            <v>Công Nhân Pqc Ép Nhựa</v>
          </cell>
          <cell r="E523">
            <v>44606</v>
          </cell>
          <cell r="H523" t="str">
            <v>8.I</v>
          </cell>
          <cell r="I523">
            <v>4730</v>
          </cell>
          <cell r="K523">
            <v>4730</v>
          </cell>
          <cell r="L523">
            <v>4730</v>
          </cell>
          <cell r="N523">
            <v>4730</v>
          </cell>
          <cell r="Q523">
            <v>70</v>
          </cell>
        </row>
        <row r="524">
          <cell r="A524" t="str">
            <v>A2164</v>
          </cell>
          <cell r="B524" t="str">
            <v>Lê Văn Hiếu</v>
          </cell>
          <cell r="C524" t="str">
            <v>CII.1</v>
          </cell>
          <cell r="D524" t="str">
            <v>Công Nhân Gỡ Hàng – Sấy Hàng</v>
          </cell>
          <cell r="E524">
            <v>44606</v>
          </cell>
          <cell r="H524" t="str">
            <v>8.I</v>
          </cell>
          <cell r="I524">
            <v>4730</v>
          </cell>
          <cell r="K524">
            <v>4730</v>
          </cell>
          <cell r="L524">
            <v>4730</v>
          </cell>
          <cell r="N524">
            <v>4730</v>
          </cell>
          <cell r="Q524">
            <v>70</v>
          </cell>
        </row>
        <row r="525">
          <cell r="A525" t="str">
            <v>A2160</v>
          </cell>
          <cell r="B525" t="str">
            <v>Nguyễn Thị Như Quỳnh</v>
          </cell>
          <cell r="C525" t="str">
            <v>Kế Hoạch, kho</v>
          </cell>
          <cell r="D525" t="str">
            <v>Nhân Viên Kế Hoạch Kho</v>
          </cell>
          <cell r="E525">
            <v>44606</v>
          </cell>
          <cell r="H525" t="str">
            <v>4.I</v>
          </cell>
          <cell r="I525">
            <v>6791</v>
          </cell>
          <cell r="J525">
            <v>3209</v>
          </cell>
          <cell r="K525">
            <v>10000</v>
          </cell>
          <cell r="L525">
            <v>6791</v>
          </cell>
          <cell r="M525">
            <v>3209</v>
          </cell>
          <cell r="N525">
            <v>10000</v>
          </cell>
          <cell r="Q525">
            <v>150</v>
          </cell>
        </row>
        <row r="526">
          <cell r="A526" t="str">
            <v>A2157</v>
          </cell>
          <cell r="B526" t="str">
            <v>Trần Thanh Nhàn</v>
          </cell>
          <cell r="C526" t="str">
            <v>Ép Nhựa</v>
          </cell>
          <cell r="D526" t="str">
            <v>Nhân Viên Kỹ Thuật Ép Nhựa</v>
          </cell>
          <cell r="E526">
            <v>44606</v>
          </cell>
          <cell r="H526" t="str">
            <v>5.I</v>
          </cell>
          <cell r="I526">
            <v>6009</v>
          </cell>
          <cell r="J526">
            <v>1991</v>
          </cell>
          <cell r="K526">
            <v>8000</v>
          </cell>
          <cell r="L526">
            <v>6009</v>
          </cell>
          <cell r="M526">
            <v>1991</v>
          </cell>
          <cell r="N526">
            <v>8000</v>
          </cell>
          <cell r="Q526">
            <v>150</v>
          </cell>
        </row>
        <row r="527">
          <cell r="A527" t="str">
            <v>A2166</v>
          </cell>
          <cell r="B527" t="str">
            <v>Nguyễn Văn Hầu</v>
          </cell>
          <cell r="C527" t="str">
            <v>Ép Nhựa</v>
          </cell>
          <cell r="D527" t="str">
            <v>Công Nhân Ép Nhựa</v>
          </cell>
          <cell r="E527">
            <v>44606</v>
          </cell>
          <cell r="H527" t="str">
            <v>8.I</v>
          </cell>
          <cell r="I527">
            <v>4730</v>
          </cell>
          <cell r="K527">
            <v>4730</v>
          </cell>
          <cell r="L527">
            <v>4730</v>
          </cell>
          <cell r="N527">
            <v>4730</v>
          </cell>
          <cell r="Q527">
            <v>70</v>
          </cell>
        </row>
        <row r="528">
          <cell r="A528" t="str">
            <v>A2167</v>
          </cell>
          <cell r="B528" t="str">
            <v>Nguyễn Cao Bằng</v>
          </cell>
          <cell r="C528" t="str">
            <v>Ép Nhựa</v>
          </cell>
          <cell r="D528" t="str">
            <v>Công Nhân Ép Nhựa</v>
          </cell>
          <cell r="E528">
            <v>44606</v>
          </cell>
          <cell r="H528" t="str">
            <v>8.I</v>
          </cell>
          <cell r="I528">
            <v>4730</v>
          </cell>
          <cell r="K528">
            <v>4730</v>
          </cell>
          <cell r="L528">
            <v>4730</v>
          </cell>
          <cell r="N528">
            <v>4730</v>
          </cell>
          <cell r="Q528">
            <v>70</v>
          </cell>
        </row>
        <row r="529">
          <cell r="A529" t="str">
            <v>A2168</v>
          </cell>
          <cell r="B529" t="str">
            <v>Nguyễn Trí Tâm</v>
          </cell>
          <cell r="C529" t="str">
            <v>Ép Nhựa</v>
          </cell>
          <cell r="D529" t="str">
            <v>Công Nhân Ép Nhựa</v>
          </cell>
          <cell r="E529">
            <v>44606</v>
          </cell>
          <cell r="H529" t="str">
            <v>8.I</v>
          </cell>
          <cell r="I529">
            <v>4730</v>
          </cell>
          <cell r="K529">
            <v>4730</v>
          </cell>
          <cell r="L529">
            <v>4730</v>
          </cell>
          <cell r="N529">
            <v>4730</v>
          </cell>
          <cell r="Q529">
            <v>70</v>
          </cell>
        </row>
        <row r="530">
          <cell r="A530" t="str">
            <v>A2169</v>
          </cell>
          <cell r="B530" t="str">
            <v>Nguyễn Bá Phúc</v>
          </cell>
          <cell r="C530" t="str">
            <v>Kế Hoạch, kho</v>
          </cell>
          <cell r="D530" t="str">
            <v>Phụ Kho</v>
          </cell>
          <cell r="E530">
            <v>44606</v>
          </cell>
          <cell r="H530" t="str">
            <v>8.I</v>
          </cell>
          <cell r="I530">
            <v>4730</v>
          </cell>
          <cell r="J530">
            <v>270</v>
          </cell>
          <cell r="K530">
            <v>5000</v>
          </cell>
          <cell r="L530">
            <v>4730</v>
          </cell>
          <cell r="M530">
            <v>270</v>
          </cell>
          <cell r="N530">
            <v>5000</v>
          </cell>
          <cell r="Q530">
            <v>70</v>
          </cell>
        </row>
        <row r="531">
          <cell r="A531" t="str">
            <v>A2171</v>
          </cell>
          <cell r="B531" t="str">
            <v>Lê Duy Khánh</v>
          </cell>
          <cell r="C531" t="str">
            <v>Ép Nhựa</v>
          </cell>
          <cell r="D531" t="str">
            <v>Công Nhân Ép Nhựa</v>
          </cell>
          <cell r="E531">
            <v>44608</v>
          </cell>
          <cell r="H531" t="str">
            <v>8.I</v>
          </cell>
          <cell r="I531">
            <v>4730</v>
          </cell>
          <cell r="K531">
            <v>4730</v>
          </cell>
          <cell r="L531">
            <v>4730</v>
          </cell>
          <cell r="N531">
            <v>4730</v>
          </cell>
          <cell r="Q531">
            <v>70</v>
          </cell>
        </row>
        <row r="532">
          <cell r="A532" t="str">
            <v>A2176</v>
          </cell>
          <cell r="B532" t="str">
            <v>Nguyễn Thị Kim Nhanh</v>
          </cell>
          <cell r="C532" t="str">
            <v>Ép Nhựa</v>
          </cell>
          <cell r="D532" t="str">
            <v>Công Nhân Ép Nhựa</v>
          </cell>
          <cell r="E532">
            <v>44608</v>
          </cell>
          <cell r="H532" t="str">
            <v>8.I</v>
          </cell>
          <cell r="I532">
            <v>4730</v>
          </cell>
          <cell r="K532">
            <v>4730</v>
          </cell>
          <cell r="L532">
            <v>4730</v>
          </cell>
          <cell r="N532">
            <v>4730</v>
          </cell>
          <cell r="Q532">
            <v>70</v>
          </cell>
        </row>
        <row r="533">
          <cell r="A533" t="str">
            <v>A2178</v>
          </cell>
          <cell r="B533" t="str">
            <v>Lê Thị Cẩm Phượng</v>
          </cell>
          <cell r="C533" t="str">
            <v>Ép Nhựa</v>
          </cell>
          <cell r="D533" t="str">
            <v>Công Nhân Ép Nhựa</v>
          </cell>
          <cell r="E533">
            <v>44608</v>
          </cell>
          <cell r="H533" t="str">
            <v>8.I</v>
          </cell>
          <cell r="I533">
            <v>4730</v>
          </cell>
          <cell r="K533">
            <v>4730</v>
          </cell>
          <cell r="L533">
            <v>4730</v>
          </cell>
          <cell r="N533">
            <v>4730</v>
          </cell>
          <cell r="Q533">
            <v>70</v>
          </cell>
        </row>
        <row r="534">
          <cell r="A534" t="str">
            <v>A2181</v>
          </cell>
          <cell r="B534" t="str">
            <v>Đỗ Văn Thảo</v>
          </cell>
          <cell r="C534" t="str">
            <v>CII.1</v>
          </cell>
          <cell r="D534" t="str">
            <v>Công Nhân Gắn Phôi</v>
          </cell>
          <cell r="E534">
            <v>44608</v>
          </cell>
          <cell r="H534" t="str">
            <v>8.I</v>
          </cell>
          <cell r="I534">
            <v>4730</v>
          </cell>
          <cell r="K534">
            <v>4730</v>
          </cell>
          <cell r="L534">
            <v>4730</v>
          </cell>
          <cell r="N534">
            <v>4730</v>
          </cell>
          <cell r="Q534">
            <v>70</v>
          </cell>
        </row>
        <row r="535">
          <cell r="A535" t="str">
            <v>A2182</v>
          </cell>
          <cell r="B535" t="str">
            <v>Đinh Minh Sơn</v>
          </cell>
          <cell r="C535" t="str">
            <v>CII.1</v>
          </cell>
          <cell r="D535" t="str">
            <v>Công Nhân Gắn Phôi</v>
          </cell>
          <cell r="E535">
            <v>44608</v>
          </cell>
          <cell r="H535" t="str">
            <v>8.I</v>
          </cell>
          <cell r="I535">
            <v>4730</v>
          </cell>
          <cell r="K535">
            <v>4730</v>
          </cell>
          <cell r="L535">
            <v>4730</v>
          </cell>
          <cell r="N535">
            <v>4730</v>
          </cell>
          <cell r="Q535">
            <v>70</v>
          </cell>
        </row>
        <row r="536">
          <cell r="A536" t="str">
            <v>A2183</v>
          </cell>
          <cell r="B536" t="str">
            <v>Thạch Ngọc Thi</v>
          </cell>
          <cell r="C536" t="str">
            <v>CII.1</v>
          </cell>
          <cell r="D536" t="str">
            <v>Công Nhân Gắn Phôi</v>
          </cell>
          <cell r="E536">
            <v>44608</v>
          </cell>
          <cell r="H536" t="str">
            <v>8.I</v>
          </cell>
          <cell r="I536">
            <v>4730</v>
          </cell>
          <cell r="K536">
            <v>4730</v>
          </cell>
          <cell r="L536">
            <v>4730</v>
          </cell>
          <cell r="N536">
            <v>4730</v>
          </cell>
          <cell r="Q536">
            <v>70</v>
          </cell>
        </row>
        <row r="537">
          <cell r="A537" t="str">
            <v>A2185</v>
          </cell>
          <cell r="B537" t="str">
            <v>Nguyễn Thị Duyên</v>
          </cell>
          <cell r="C537" t="str">
            <v>Ép Nhựa</v>
          </cell>
          <cell r="D537" t="str">
            <v>Công Nhân Ép Nhựa</v>
          </cell>
          <cell r="E537">
            <v>44608</v>
          </cell>
          <cell r="H537" t="str">
            <v>8.I</v>
          </cell>
          <cell r="I537">
            <v>4730</v>
          </cell>
          <cell r="K537">
            <v>4730</v>
          </cell>
          <cell r="L537">
            <v>4730</v>
          </cell>
          <cell r="N537">
            <v>4730</v>
          </cell>
          <cell r="Q537">
            <v>70</v>
          </cell>
        </row>
        <row r="538">
          <cell r="A538" t="str">
            <v>A2186</v>
          </cell>
          <cell r="B538" t="str">
            <v>Liêu Tuấn</v>
          </cell>
          <cell r="C538" t="str">
            <v>Ép Nhựa</v>
          </cell>
          <cell r="D538" t="str">
            <v>Công Nhân Ép Nhựa</v>
          </cell>
          <cell r="E538">
            <v>44608</v>
          </cell>
          <cell r="H538" t="str">
            <v>8.I</v>
          </cell>
          <cell r="I538">
            <v>4730</v>
          </cell>
          <cell r="K538">
            <v>4730</v>
          </cell>
          <cell r="L538">
            <v>4730</v>
          </cell>
          <cell r="N538">
            <v>4730</v>
          </cell>
          <cell r="Q538">
            <v>70</v>
          </cell>
        </row>
        <row r="539">
          <cell r="A539" t="str">
            <v>A2187</v>
          </cell>
          <cell r="B539" t="str">
            <v>Nguyễn Văn Tuấn Linh</v>
          </cell>
          <cell r="C539" t="str">
            <v>Ép Nhựa</v>
          </cell>
          <cell r="D539" t="str">
            <v>Công Nhân lên xuống khuôn</v>
          </cell>
          <cell r="E539">
            <v>44608</v>
          </cell>
          <cell r="H539" t="str">
            <v>7.III</v>
          </cell>
          <cell r="I539">
            <v>5476</v>
          </cell>
          <cell r="K539">
            <v>5476</v>
          </cell>
          <cell r="L539">
            <v>5476</v>
          </cell>
          <cell r="N539">
            <v>5476</v>
          </cell>
          <cell r="Q539">
            <v>70</v>
          </cell>
        </row>
        <row r="540">
          <cell r="A540" t="str">
            <v>A2193</v>
          </cell>
          <cell r="B540" t="str">
            <v>Thạch Bảo Luân</v>
          </cell>
          <cell r="C540" t="str">
            <v>CII.1</v>
          </cell>
          <cell r="D540" t="str">
            <v>Công Nhân Gắn Phôi</v>
          </cell>
          <cell r="E540">
            <v>44608</v>
          </cell>
          <cell r="H540" t="str">
            <v>8.I</v>
          </cell>
          <cell r="I540">
            <v>4730</v>
          </cell>
          <cell r="K540">
            <v>4730</v>
          </cell>
          <cell r="L540">
            <v>4730</v>
          </cell>
          <cell r="N540">
            <v>4730</v>
          </cell>
          <cell r="Q540">
            <v>70</v>
          </cell>
        </row>
        <row r="541">
          <cell r="A541" t="str">
            <v>A2173</v>
          </cell>
          <cell r="B541" t="str">
            <v>Vỏ Đức Tài</v>
          </cell>
          <cell r="C541" t="str">
            <v>Ép Nhựa</v>
          </cell>
          <cell r="D541" t="str">
            <v>Công Nhân Ép Nhựa</v>
          </cell>
          <cell r="E541">
            <v>44608</v>
          </cell>
          <cell r="H541" t="str">
            <v>8.I</v>
          </cell>
          <cell r="I541">
            <v>4730</v>
          </cell>
          <cell r="K541">
            <v>4730</v>
          </cell>
          <cell r="L541">
            <v>4730</v>
          </cell>
          <cell r="N541">
            <v>4730</v>
          </cell>
          <cell r="Q541">
            <v>70</v>
          </cell>
        </row>
        <row r="542">
          <cell r="A542" t="str">
            <v>A2174</v>
          </cell>
          <cell r="B542" t="str">
            <v>Trương Chí Linh</v>
          </cell>
          <cell r="C542" t="str">
            <v>Ép Nhựa</v>
          </cell>
          <cell r="D542" t="str">
            <v>Công Nhân Ép Nhựa</v>
          </cell>
          <cell r="E542">
            <v>44608</v>
          </cell>
          <cell r="H542" t="str">
            <v>8.I</v>
          </cell>
          <cell r="I542">
            <v>4730</v>
          </cell>
          <cell r="K542">
            <v>4730</v>
          </cell>
          <cell r="L542">
            <v>4730</v>
          </cell>
          <cell r="N542">
            <v>4730</v>
          </cell>
          <cell r="Q542">
            <v>70</v>
          </cell>
        </row>
        <row r="543">
          <cell r="A543" t="str">
            <v>A2190</v>
          </cell>
          <cell r="B543" t="str">
            <v>Nguyễn Minh Tiến</v>
          </cell>
          <cell r="C543" t="str">
            <v>QA/QC</v>
          </cell>
          <cell r="D543" t="str">
            <v>Công Nhân Pqc</v>
          </cell>
          <cell r="E543">
            <v>44608</v>
          </cell>
          <cell r="H543" t="str">
            <v>8.I</v>
          </cell>
          <cell r="I543">
            <v>4730</v>
          </cell>
          <cell r="K543">
            <v>4730</v>
          </cell>
          <cell r="L543">
            <v>4730</v>
          </cell>
          <cell r="N543">
            <v>4730</v>
          </cell>
          <cell r="Q543">
            <v>70</v>
          </cell>
        </row>
        <row r="544">
          <cell r="A544" t="str">
            <v>A2184</v>
          </cell>
          <cell r="B544" t="str">
            <v>Đàm Văn Nhật</v>
          </cell>
          <cell r="C544" t="str">
            <v>CII.1</v>
          </cell>
          <cell r="D544" t="str">
            <v>Công Nhân Gắn Phôi</v>
          </cell>
          <cell r="E544">
            <v>44609</v>
          </cell>
          <cell r="H544" t="str">
            <v>8.I</v>
          </cell>
          <cell r="I544">
            <v>4730</v>
          </cell>
          <cell r="K544">
            <v>4730</v>
          </cell>
          <cell r="L544">
            <v>4730</v>
          </cell>
          <cell r="N544">
            <v>4730</v>
          </cell>
          <cell r="Q544">
            <v>70</v>
          </cell>
        </row>
        <row r="545">
          <cell r="A545" t="str">
            <v>A2179</v>
          </cell>
          <cell r="B545" t="str">
            <v>Trần Hồng Tươi</v>
          </cell>
          <cell r="C545" t="str">
            <v>Ép Nhựa</v>
          </cell>
          <cell r="D545" t="str">
            <v>Công Nhân Ép Nhựa</v>
          </cell>
          <cell r="E545">
            <v>44609</v>
          </cell>
          <cell r="H545" t="str">
            <v>8.I</v>
          </cell>
          <cell r="I545">
            <v>4730</v>
          </cell>
          <cell r="K545">
            <v>4730</v>
          </cell>
          <cell r="L545">
            <v>4730</v>
          </cell>
          <cell r="N545">
            <v>4730</v>
          </cell>
          <cell r="Q545">
            <v>70</v>
          </cell>
        </row>
        <row r="546">
          <cell r="A546" t="str">
            <v>A2180</v>
          </cell>
          <cell r="B546" t="str">
            <v>Trần Hồng Thắm</v>
          </cell>
          <cell r="C546" t="str">
            <v>Khuôn</v>
          </cell>
          <cell r="D546" t="str">
            <v>Công Nhân Lắp Ráp Đánh Bóng Khuôn</v>
          </cell>
          <cell r="E546">
            <v>44609</v>
          </cell>
          <cell r="H546" t="str">
            <v>7.I</v>
          </cell>
          <cell r="I546">
            <v>4967</v>
          </cell>
          <cell r="K546">
            <v>4967</v>
          </cell>
          <cell r="L546">
            <v>4967</v>
          </cell>
          <cell r="N546">
            <v>4967</v>
          </cell>
          <cell r="Q546">
            <v>70</v>
          </cell>
        </row>
        <row r="547">
          <cell r="A547" t="str">
            <v>A2189</v>
          </cell>
          <cell r="B547" t="str">
            <v>Lê Gia Huy</v>
          </cell>
          <cell r="C547" t="str">
            <v>QA/QC</v>
          </cell>
          <cell r="D547" t="str">
            <v>Công Nhân QC Sơn in</v>
          </cell>
          <cell r="E547">
            <v>44610</v>
          </cell>
          <cell r="H547" t="str">
            <v>8.I</v>
          </cell>
          <cell r="I547">
            <v>4730</v>
          </cell>
          <cell r="K547">
            <v>4730</v>
          </cell>
          <cell r="L547">
            <v>4730</v>
          </cell>
          <cell r="N547">
            <v>4730</v>
          </cell>
          <cell r="Q547">
            <v>70</v>
          </cell>
        </row>
        <row r="548">
          <cell r="A548" t="str">
            <v>A2191</v>
          </cell>
          <cell r="B548" t="str">
            <v>Đinh Sơn Tùng</v>
          </cell>
          <cell r="C548" t="str">
            <v>QA/QC</v>
          </cell>
          <cell r="D548" t="str">
            <v>Công Nhân IQC</v>
          </cell>
          <cell r="E548">
            <v>44610</v>
          </cell>
          <cell r="H548" t="str">
            <v>8.I</v>
          </cell>
          <cell r="I548">
            <v>4730</v>
          </cell>
          <cell r="K548">
            <v>4730</v>
          </cell>
          <cell r="L548">
            <v>4730</v>
          </cell>
          <cell r="N548">
            <v>4730</v>
          </cell>
          <cell r="Q548">
            <v>70</v>
          </cell>
        </row>
        <row r="549">
          <cell r="A549" t="str">
            <v>A2172</v>
          </cell>
          <cell r="B549" t="str">
            <v>Phan Thị Kim Tiền</v>
          </cell>
          <cell r="C549" t="str">
            <v>QA/QC</v>
          </cell>
          <cell r="D549" t="str">
            <v>Công Nhân Pqc</v>
          </cell>
          <cell r="E549">
            <v>44611</v>
          </cell>
          <cell r="H549" t="str">
            <v>8.I</v>
          </cell>
          <cell r="I549">
            <v>4730</v>
          </cell>
          <cell r="K549">
            <v>4730</v>
          </cell>
          <cell r="L549">
            <v>4730</v>
          </cell>
          <cell r="N549">
            <v>4730</v>
          </cell>
          <cell r="Q549">
            <v>70</v>
          </cell>
        </row>
        <row r="550">
          <cell r="A550" t="str">
            <v>A2175</v>
          </cell>
          <cell r="B550" t="str">
            <v>Bùi Văn Vinh</v>
          </cell>
          <cell r="C550" t="str">
            <v>Ép Nhựa</v>
          </cell>
          <cell r="D550" t="str">
            <v>Công Nhân Ép Nhựa</v>
          </cell>
          <cell r="E550">
            <v>44613</v>
          </cell>
          <cell r="H550" t="str">
            <v>8.I</v>
          </cell>
          <cell r="I550">
            <v>4730</v>
          </cell>
          <cell r="K550">
            <v>4730</v>
          </cell>
          <cell r="L550">
            <v>4730</v>
          </cell>
          <cell r="N550">
            <v>4730</v>
          </cell>
          <cell r="Q550">
            <v>70</v>
          </cell>
        </row>
        <row r="551">
          <cell r="A551" t="str">
            <v>A2200</v>
          </cell>
          <cell r="B551" t="str">
            <v>Trần Kim Hiếu</v>
          </cell>
          <cell r="C551" t="str">
            <v>QA/QC</v>
          </cell>
          <cell r="D551" t="str">
            <v>Công Nhân Qc Xưởng 2</v>
          </cell>
          <cell r="E551">
            <v>44613</v>
          </cell>
          <cell r="H551" t="str">
            <v>8.I</v>
          </cell>
          <cell r="I551">
            <v>4730</v>
          </cell>
          <cell r="K551">
            <v>4730</v>
          </cell>
          <cell r="L551">
            <v>4730</v>
          </cell>
          <cell r="N551">
            <v>4730</v>
          </cell>
          <cell r="Q551">
            <v>70</v>
          </cell>
        </row>
        <row r="552">
          <cell r="A552" t="str">
            <v>A2201</v>
          </cell>
          <cell r="B552" t="str">
            <v>Trần Thanh Minh</v>
          </cell>
          <cell r="C552" t="str">
            <v>CII.1</v>
          </cell>
          <cell r="D552" t="str">
            <v>Công Nhân Gắn Phôi</v>
          </cell>
          <cell r="E552">
            <v>44613</v>
          </cell>
          <cell r="H552" t="str">
            <v>8.I</v>
          </cell>
          <cell r="I552">
            <v>4730</v>
          </cell>
          <cell r="K552">
            <v>4730</v>
          </cell>
          <cell r="L552">
            <v>4730</v>
          </cell>
          <cell r="N552">
            <v>4730</v>
          </cell>
          <cell r="Q552">
            <v>70</v>
          </cell>
        </row>
        <row r="553">
          <cell r="A553" t="str">
            <v>A2194</v>
          </cell>
          <cell r="B553" t="str">
            <v>Trương Thị Ngọc Linh</v>
          </cell>
          <cell r="C553" t="str">
            <v>Ép Nhựa</v>
          </cell>
          <cell r="D553" t="str">
            <v>Công Nhân Ép Nhựa</v>
          </cell>
          <cell r="E553">
            <v>44613</v>
          </cell>
          <cell r="H553" t="str">
            <v>8.I</v>
          </cell>
          <cell r="I553">
            <v>4730</v>
          </cell>
          <cell r="K553">
            <v>4730</v>
          </cell>
          <cell r="L553">
            <v>4730</v>
          </cell>
          <cell r="N553">
            <v>4730</v>
          </cell>
          <cell r="Q553">
            <v>70</v>
          </cell>
        </row>
        <row r="554">
          <cell r="A554" t="str">
            <v>A2195</v>
          </cell>
          <cell r="B554" t="str">
            <v>Nguyễn Minh Hiền</v>
          </cell>
          <cell r="C554" t="str">
            <v>Khuôn</v>
          </cell>
          <cell r="D554" t="str">
            <v>Nhân Viên Vận Hành Máy Cnc</v>
          </cell>
          <cell r="E554">
            <v>44613</v>
          </cell>
          <cell r="H554" t="str">
            <v>5.I</v>
          </cell>
          <cell r="I554">
            <v>6009</v>
          </cell>
          <cell r="J554">
            <v>991</v>
          </cell>
          <cell r="K554">
            <v>7000</v>
          </cell>
          <cell r="L554">
            <v>6009</v>
          </cell>
          <cell r="M554">
            <v>991</v>
          </cell>
          <cell r="N554">
            <v>7000</v>
          </cell>
          <cell r="Q554">
            <v>150</v>
          </cell>
        </row>
        <row r="555">
          <cell r="A555" t="str">
            <v>A2197</v>
          </cell>
          <cell r="B555" t="str">
            <v>Nguyễn Thị Ngọc Quyền</v>
          </cell>
          <cell r="C555" t="str">
            <v>HCNS</v>
          </cell>
          <cell r="D555" t="str">
            <v>Nhân Viên Hành Chánh</v>
          </cell>
          <cell r="E555">
            <v>44613</v>
          </cell>
          <cell r="H555" t="str">
            <v>4.I</v>
          </cell>
          <cell r="I555">
            <v>6791</v>
          </cell>
          <cell r="J555">
            <v>3209</v>
          </cell>
          <cell r="K555">
            <v>10000</v>
          </cell>
          <cell r="L555">
            <v>6791</v>
          </cell>
          <cell r="M555">
            <v>3209</v>
          </cell>
          <cell r="N555">
            <v>10000</v>
          </cell>
          <cell r="Q555">
            <v>150</v>
          </cell>
        </row>
        <row r="556">
          <cell r="A556" t="str">
            <v>A2198</v>
          </cell>
          <cell r="B556" t="str">
            <v>Lê Văn Chít</v>
          </cell>
          <cell r="C556" t="str">
            <v>QA/QC</v>
          </cell>
          <cell r="D556" t="str">
            <v>Công Nhân Pqc</v>
          </cell>
          <cell r="E556">
            <v>44613</v>
          </cell>
          <cell r="H556" t="str">
            <v>8.I</v>
          </cell>
          <cell r="I556">
            <v>4730</v>
          </cell>
          <cell r="K556">
            <v>4730</v>
          </cell>
          <cell r="L556">
            <v>4730</v>
          </cell>
          <cell r="N556">
            <v>4730</v>
          </cell>
          <cell r="Q556">
            <v>70</v>
          </cell>
        </row>
        <row r="557">
          <cell r="A557" t="str">
            <v>A2206</v>
          </cell>
          <cell r="B557" t="str">
            <v>Nguyễn Chí Cường</v>
          </cell>
          <cell r="C557" t="str">
            <v>Ép Nhựa</v>
          </cell>
          <cell r="D557" t="str">
            <v>Công Nhân Ép Nhựa</v>
          </cell>
          <cell r="E557">
            <v>44614</v>
          </cell>
          <cell r="H557" t="str">
            <v>8.I</v>
          </cell>
          <cell r="I557">
            <v>4730</v>
          </cell>
          <cell r="K557">
            <v>4730</v>
          </cell>
          <cell r="L557">
            <v>4730</v>
          </cell>
          <cell r="N557">
            <v>4730</v>
          </cell>
          <cell r="Q557">
            <v>70</v>
          </cell>
        </row>
        <row r="558">
          <cell r="A558" t="str">
            <v>A2199</v>
          </cell>
          <cell r="B558" t="str">
            <v>Dương Ngọc Trí</v>
          </cell>
          <cell r="C558" t="str">
            <v>Khuôn</v>
          </cell>
          <cell r="D558" t="str">
            <v>Tổ Trưởng Công Nghệ</v>
          </cell>
          <cell r="E558">
            <v>44615</v>
          </cell>
          <cell r="H558" t="str">
            <v>4.I</v>
          </cell>
          <cell r="I558">
            <v>6791</v>
          </cell>
          <cell r="J558">
            <v>6709</v>
          </cell>
          <cell r="K558">
            <v>13500</v>
          </cell>
          <cell r="L558">
            <v>6791</v>
          </cell>
          <cell r="M558">
            <v>6709</v>
          </cell>
          <cell r="N558">
            <v>13500</v>
          </cell>
          <cell r="Q558">
            <v>150</v>
          </cell>
        </row>
        <row r="559">
          <cell r="A559" t="str">
            <v>A2209</v>
          </cell>
          <cell r="B559" t="str">
            <v>Nguyễn Quang Nhựt</v>
          </cell>
          <cell r="C559" t="str">
            <v>QA/QC</v>
          </cell>
          <cell r="D559" t="str">
            <v>Công Nhân Qc Xưởng 2</v>
          </cell>
          <cell r="E559">
            <v>44617</v>
          </cell>
          <cell r="H559" t="str">
            <v>8.I</v>
          </cell>
          <cell r="I559">
            <v>4730</v>
          </cell>
          <cell r="K559">
            <v>4730</v>
          </cell>
          <cell r="L559">
            <v>4730</v>
          </cell>
          <cell r="N559">
            <v>4730</v>
          </cell>
          <cell r="Q559">
            <v>70</v>
          </cell>
        </row>
        <row r="560">
          <cell r="A560" t="str">
            <v>A2204</v>
          </cell>
          <cell r="B560" t="str">
            <v>Lê Nhĩ Khang</v>
          </cell>
          <cell r="C560" t="str">
            <v>QA/QC</v>
          </cell>
          <cell r="D560" t="str">
            <v>Công Nhân Qc Xưởng 2</v>
          </cell>
          <cell r="E560">
            <v>44617</v>
          </cell>
          <cell r="H560" t="str">
            <v>8.I</v>
          </cell>
          <cell r="I560">
            <v>4730</v>
          </cell>
          <cell r="K560">
            <v>4730</v>
          </cell>
          <cell r="L560">
            <v>4730</v>
          </cell>
          <cell r="N560">
            <v>4730</v>
          </cell>
          <cell r="Q560">
            <v>70</v>
          </cell>
        </row>
        <row r="561">
          <cell r="A561" t="str">
            <v>A2202</v>
          </cell>
          <cell r="B561" t="str">
            <v>Nguyễn Hoàng Phúc</v>
          </cell>
          <cell r="C561" t="str">
            <v>QA/QC</v>
          </cell>
          <cell r="D561" t="str">
            <v>Công Nhân Qc Xưởng 2</v>
          </cell>
          <cell r="E561">
            <v>44617</v>
          </cell>
          <cell r="H561" t="str">
            <v>8.I</v>
          </cell>
          <cell r="I561">
            <v>4730</v>
          </cell>
          <cell r="K561">
            <v>4730</v>
          </cell>
          <cell r="L561">
            <v>4730</v>
          </cell>
          <cell r="N561">
            <v>4730</v>
          </cell>
          <cell r="Q561">
            <v>70</v>
          </cell>
        </row>
        <row r="562">
          <cell r="A562" t="str">
            <v>A2211</v>
          </cell>
          <cell r="B562" t="str">
            <v>Nguyễn Thiện Chí</v>
          </cell>
          <cell r="C562" t="str">
            <v>Khuôn</v>
          </cell>
          <cell r="D562" t="str">
            <v>Nhân Viên Vận Hành Máy Cnc</v>
          </cell>
          <cell r="E562">
            <v>44621</v>
          </cell>
          <cell r="Q562">
            <v>150</v>
          </cell>
        </row>
        <row r="563">
          <cell r="A563" t="str">
            <v>A2212</v>
          </cell>
          <cell r="B563" t="str">
            <v>Trần Huỳnh Tấn</v>
          </cell>
          <cell r="C563" t="str">
            <v>Kế Hoạch, kho</v>
          </cell>
          <cell r="D563" t="str">
            <v>Nhân Viên Kế Hoạch Kho</v>
          </cell>
          <cell r="E563">
            <v>44621</v>
          </cell>
          <cell r="Q563">
            <v>150</v>
          </cell>
        </row>
        <row r="564">
          <cell r="A564" t="str">
            <v>A2213</v>
          </cell>
          <cell r="B564" t="str">
            <v>Nguyễn Hữu Mạnh</v>
          </cell>
          <cell r="C564" t="str">
            <v>Bảo trì</v>
          </cell>
          <cell r="D564" t="str">
            <v>Nhân Viên Bảo Trì X1</v>
          </cell>
          <cell r="E564">
            <v>44621</v>
          </cell>
          <cell r="Q564">
            <v>150</v>
          </cell>
        </row>
        <row r="565">
          <cell r="A565" t="str">
            <v>A2214</v>
          </cell>
          <cell r="B565" t="str">
            <v>Nguyễn Hữu Kiên</v>
          </cell>
          <cell r="C565" t="str">
            <v>Bảo trì</v>
          </cell>
          <cell r="D565" t="str">
            <v>Nhân Viên Bảo Trì X2</v>
          </cell>
          <cell r="E565">
            <v>44621</v>
          </cell>
          <cell r="Q565">
            <v>150</v>
          </cell>
        </row>
        <row r="566">
          <cell r="A566" t="str">
            <v>A2215</v>
          </cell>
          <cell r="B566" t="str">
            <v>Ôn Phú Quí</v>
          </cell>
          <cell r="C566" t="str">
            <v>Khuôn</v>
          </cell>
          <cell r="D566" t="str">
            <v>Nhân Viên Vận Hành Máy Cnc</v>
          </cell>
          <cell r="E566">
            <v>44621</v>
          </cell>
          <cell r="Q566">
            <v>150</v>
          </cell>
        </row>
        <row r="567">
          <cell r="A567" t="str">
            <v>A2216</v>
          </cell>
          <cell r="B567" t="str">
            <v>Phan Thanh Phong</v>
          </cell>
          <cell r="C567" t="str">
            <v>Khuôn</v>
          </cell>
          <cell r="D567" t="str">
            <v>Nhân Viên Vận Hành Máy Cnc</v>
          </cell>
          <cell r="E567">
            <v>44621</v>
          </cell>
          <cell r="Q567">
            <v>150</v>
          </cell>
        </row>
        <row r="568">
          <cell r="A568" t="str">
            <v>A2217</v>
          </cell>
          <cell r="B568" t="str">
            <v>Nguyễn Thị Thanh Tuyền</v>
          </cell>
          <cell r="C568" t="str">
            <v>Kế Hoạch, kho</v>
          </cell>
          <cell r="D568" t="str">
            <v>Nhân Viên Kế Hoạch Kho</v>
          </cell>
          <cell r="E568">
            <v>44621</v>
          </cell>
          <cell r="Q568">
            <v>150</v>
          </cell>
        </row>
        <row r="569">
          <cell r="A569" t="str">
            <v>A2218</v>
          </cell>
          <cell r="B569" t="str">
            <v>Ngô Hồng Trúc</v>
          </cell>
          <cell r="C569" t="str">
            <v>QA/QC</v>
          </cell>
          <cell r="D569" t="str">
            <v>Công Nhân Qa (Iqa &amp; Oqa)</v>
          </cell>
          <cell r="E569">
            <v>44621</v>
          </cell>
          <cell r="Q569">
            <v>70</v>
          </cell>
        </row>
        <row r="570">
          <cell r="A570" t="str">
            <v>A2219</v>
          </cell>
          <cell r="B570" t="str">
            <v>Lê Nhật Quan</v>
          </cell>
          <cell r="C570" t="str">
            <v>QA/QC</v>
          </cell>
          <cell r="D570" t="str">
            <v>Công Nhân Qa Line I-1</v>
          </cell>
          <cell r="E570">
            <v>44621</v>
          </cell>
          <cell r="Q570">
            <v>70</v>
          </cell>
        </row>
        <row r="571">
          <cell r="A571" t="str">
            <v>A2220</v>
          </cell>
          <cell r="B571" t="str">
            <v>Dương Quốc Vương</v>
          </cell>
          <cell r="C571" t="str">
            <v>QA/QC</v>
          </cell>
          <cell r="D571" t="str">
            <v>Công Nhân Qa Line I-1</v>
          </cell>
          <cell r="E571">
            <v>44621</v>
          </cell>
          <cell r="Q571">
            <v>70</v>
          </cell>
        </row>
        <row r="572">
          <cell r="A572" t="str">
            <v>A2221</v>
          </cell>
          <cell r="B572" t="str">
            <v>La Thanh Nhàn</v>
          </cell>
          <cell r="C572" t="str">
            <v>CII.1</v>
          </cell>
          <cell r="D572" t="str">
            <v>Công Nhân Gắn Phôi</v>
          </cell>
          <cell r="E572">
            <v>44621</v>
          </cell>
          <cell r="Q572">
            <v>70</v>
          </cell>
        </row>
        <row r="573">
          <cell r="A573" t="str">
            <v>A2246</v>
          </cell>
          <cell r="B573" t="str">
            <v>Đinh Thị Len</v>
          </cell>
          <cell r="C573" t="str">
            <v>QA/QC</v>
          </cell>
          <cell r="D573" t="str">
            <v>Công Nhân Qc Vĩnh Phúc</v>
          </cell>
          <cell r="E573">
            <v>44621</v>
          </cell>
          <cell r="Q573">
            <v>70</v>
          </cell>
        </row>
        <row r="574">
          <cell r="A574" t="str">
            <v>A2223</v>
          </cell>
          <cell r="B574" t="str">
            <v>Huỳnh Văn Kiên</v>
          </cell>
          <cell r="C574" t="str">
            <v>Ép Nhựa</v>
          </cell>
          <cell r="D574" t="str">
            <v>Công Nhân Ép Nhựa</v>
          </cell>
          <cell r="E574">
            <v>44622</v>
          </cell>
          <cell r="Q574">
            <v>70</v>
          </cell>
        </row>
        <row r="575">
          <cell r="A575" t="str">
            <v>A2224</v>
          </cell>
          <cell r="B575" t="str">
            <v>Bùi Thị Ngọc Trâm</v>
          </cell>
          <cell r="C575" t="str">
            <v>Ép Nhựa</v>
          </cell>
          <cell r="D575" t="str">
            <v>Công Nhân Ép Nhựa</v>
          </cell>
          <cell r="E575">
            <v>44622</v>
          </cell>
          <cell r="Q575">
            <v>70</v>
          </cell>
        </row>
        <row r="576">
          <cell r="A576" t="str">
            <v>A2225</v>
          </cell>
          <cell r="B576" t="str">
            <v>Dương Ngọc Quan</v>
          </cell>
          <cell r="C576" t="str">
            <v>Ép Nhựa</v>
          </cell>
          <cell r="D576" t="str">
            <v>Công Nhân Ép Nhựa</v>
          </cell>
          <cell r="E576">
            <v>44622</v>
          </cell>
          <cell r="Q576">
            <v>70</v>
          </cell>
        </row>
        <row r="577">
          <cell r="A577" t="str">
            <v>A2229</v>
          </cell>
          <cell r="B577" t="str">
            <v>Vi Thành Phước</v>
          </cell>
          <cell r="C577" t="str">
            <v>QA/QC</v>
          </cell>
          <cell r="D577" t="str">
            <v>Công Nhân Qa Line I-1</v>
          </cell>
          <cell r="E577">
            <v>44622</v>
          </cell>
          <cell r="Q577">
            <v>70</v>
          </cell>
        </row>
        <row r="578">
          <cell r="A578" t="str">
            <v>A2230</v>
          </cell>
          <cell r="B578" t="str">
            <v>Nguyễn Hồ Minh Đức</v>
          </cell>
          <cell r="C578" t="str">
            <v>QA/QC</v>
          </cell>
          <cell r="D578" t="str">
            <v>Công Nhân Pqc Ép Nhựa</v>
          </cell>
          <cell r="E578">
            <v>44622</v>
          </cell>
          <cell r="Q578">
            <v>70</v>
          </cell>
        </row>
        <row r="579">
          <cell r="A579" t="str">
            <v>A2231</v>
          </cell>
          <cell r="B579" t="str">
            <v>Nguyễn Thị Trúc Ngân</v>
          </cell>
          <cell r="C579" t="str">
            <v>QA/QC</v>
          </cell>
          <cell r="D579" t="str">
            <v>Công Nhân Pqc Ép Nhựa</v>
          </cell>
          <cell r="E579">
            <v>44622</v>
          </cell>
          <cell r="Q579">
            <v>70</v>
          </cell>
        </row>
        <row r="580">
          <cell r="A580" t="str">
            <v>A2233</v>
          </cell>
          <cell r="B580" t="str">
            <v>Nguyễn Thị Thu Hồng</v>
          </cell>
          <cell r="C580" t="str">
            <v>QA/QC</v>
          </cell>
          <cell r="D580" t="str">
            <v>Công Nhân Pqc Ép Nhựa</v>
          </cell>
          <cell r="E580">
            <v>44622</v>
          </cell>
          <cell r="Q580">
            <v>70</v>
          </cell>
        </row>
        <row r="581">
          <cell r="A581" t="str">
            <v>A2226</v>
          </cell>
          <cell r="B581" t="str">
            <v>Nguyễn Cẩm Tuyền</v>
          </cell>
          <cell r="C581" t="str">
            <v>Kế Hoạch, kho</v>
          </cell>
          <cell r="D581" t="str">
            <v>Phụ Kho</v>
          </cell>
          <cell r="E581">
            <v>44623</v>
          </cell>
          <cell r="Q581">
            <v>70</v>
          </cell>
        </row>
        <row r="582">
          <cell r="A582" t="str">
            <v>A2234</v>
          </cell>
          <cell r="B582" t="str">
            <v>Nguyễn Hữu Trường</v>
          </cell>
          <cell r="C582" t="str">
            <v>Kế Hoạch, kho</v>
          </cell>
          <cell r="D582" t="str">
            <v>Phụ Kho</v>
          </cell>
          <cell r="E582">
            <v>44624</v>
          </cell>
          <cell r="Q582">
            <v>70</v>
          </cell>
        </row>
        <row r="583">
          <cell r="A583" t="str">
            <v>A2235</v>
          </cell>
          <cell r="B583" t="str">
            <v>Phạm Chí Linh</v>
          </cell>
          <cell r="C583" t="str">
            <v>Kế Hoạch, kho</v>
          </cell>
          <cell r="D583" t="str">
            <v>Phụ Kho</v>
          </cell>
          <cell r="E583">
            <v>44624</v>
          </cell>
          <cell r="Q583">
            <v>70</v>
          </cell>
        </row>
        <row r="584">
          <cell r="A584" t="str">
            <v>A2232</v>
          </cell>
          <cell r="B584" t="str">
            <v>Tăng Văn Thiện</v>
          </cell>
          <cell r="C584" t="str">
            <v>Ép Nhựa</v>
          </cell>
          <cell r="D584" t="str">
            <v>Công Nhân Ép Nhựa</v>
          </cell>
          <cell r="E584">
            <v>44624</v>
          </cell>
          <cell r="Q584">
            <v>70</v>
          </cell>
        </row>
        <row r="585">
          <cell r="A585" t="str">
            <v>A2237</v>
          </cell>
          <cell r="B585" t="str">
            <v>Võ Hoài Nam</v>
          </cell>
          <cell r="C585" t="str">
            <v>Ép Nhựa</v>
          </cell>
          <cell r="D585" t="str">
            <v>Công Nhân Ép Nhựa</v>
          </cell>
          <cell r="E585">
            <v>44624</v>
          </cell>
          <cell r="Q585">
            <v>70</v>
          </cell>
        </row>
        <row r="586">
          <cell r="A586" t="str">
            <v>A2239</v>
          </cell>
          <cell r="B586" t="str">
            <v>Đặng Thị Mỹ Duyên</v>
          </cell>
          <cell r="C586" t="str">
            <v>QA/QC</v>
          </cell>
          <cell r="D586" t="str">
            <v>Công Nhân Qa Line I-1</v>
          </cell>
          <cell r="E586">
            <v>44624</v>
          </cell>
          <cell r="Q586">
            <v>70</v>
          </cell>
        </row>
        <row r="587">
          <cell r="A587" t="str">
            <v>A2247</v>
          </cell>
          <cell r="B587" t="str">
            <v>Võ Minh Tâm</v>
          </cell>
          <cell r="C587" t="str">
            <v>Kế Hoạch, kho</v>
          </cell>
          <cell r="D587" t="str">
            <v>Phụ Kho</v>
          </cell>
          <cell r="E587">
            <v>44624</v>
          </cell>
          <cell r="Q587">
            <v>70</v>
          </cell>
        </row>
        <row r="588">
          <cell r="A588" t="str">
            <v>A2248</v>
          </cell>
          <cell r="B588" t="str">
            <v>Nguyễn Thị Oanh</v>
          </cell>
          <cell r="C588" t="str">
            <v>Ép Nhựa</v>
          </cell>
          <cell r="D588" t="str">
            <v>Công Nhân Ép Nhựa</v>
          </cell>
          <cell r="E588">
            <v>44624</v>
          </cell>
          <cell r="Q588">
            <v>70</v>
          </cell>
        </row>
        <row r="589">
          <cell r="A589" t="str">
            <v>A2227</v>
          </cell>
          <cell r="B589" t="str">
            <v>Kiên Thanh Tùng</v>
          </cell>
          <cell r="C589" t="str">
            <v>HCNS</v>
          </cell>
          <cell r="D589" t="str">
            <v>Nhân Viên Bảo Vệ</v>
          </cell>
          <cell r="E589">
            <v>44625</v>
          </cell>
          <cell r="Q589">
            <v>70</v>
          </cell>
        </row>
        <row r="590">
          <cell r="A590" t="str">
            <v>A2242</v>
          </cell>
          <cell r="B590" t="str">
            <v>Trần Thị Thiên Hương</v>
          </cell>
          <cell r="C590" t="str">
            <v>Tài chính kế toán</v>
          </cell>
          <cell r="D590" t="str">
            <v>Kế Toán Trưởng</v>
          </cell>
          <cell r="E590">
            <v>44627</v>
          </cell>
        </row>
        <row r="591">
          <cell r="A591" t="str">
            <v>A2244</v>
          </cell>
          <cell r="B591" t="str">
            <v>Huỳnh Thị Hoa</v>
          </cell>
          <cell r="C591" t="str">
            <v>Kế Hoạch, kho</v>
          </cell>
          <cell r="D591" t="str">
            <v>Nhân Viên Thống Kê</v>
          </cell>
          <cell r="E591">
            <v>44627</v>
          </cell>
          <cell r="Q591">
            <v>150</v>
          </cell>
        </row>
        <row r="592">
          <cell r="A592" t="str">
            <v>A2245</v>
          </cell>
          <cell r="B592" t="str">
            <v>Nguyễn Thị Lệ Giang</v>
          </cell>
          <cell r="C592" t="str">
            <v>R&amp;D vật liệu mới</v>
          </cell>
          <cell r="D592" t="str">
            <v>Trưởng Phòng R&amp;D</v>
          </cell>
          <cell r="E592">
            <v>44627</v>
          </cell>
        </row>
        <row r="593">
          <cell r="A593" t="str">
            <v>A2236</v>
          </cell>
          <cell r="B593" t="str">
            <v>Nguyễn Thị Huệ</v>
          </cell>
          <cell r="C593" t="str">
            <v>Tài chính kế toán</v>
          </cell>
          <cell r="D593" t="str">
            <v>Kế Toán Kho</v>
          </cell>
          <cell r="E593">
            <v>44627</v>
          </cell>
          <cell r="Q593">
            <v>150</v>
          </cell>
        </row>
        <row r="594">
          <cell r="A594" t="str">
            <v>A2250</v>
          </cell>
          <cell r="B594" t="str">
            <v>Phan Thanh Minh</v>
          </cell>
          <cell r="C594" t="str">
            <v>Khuôn</v>
          </cell>
          <cell r="D594" t="str">
            <v>Nhân Viên Vận Hành Máy Cnc</v>
          </cell>
          <cell r="E594">
            <v>44627</v>
          </cell>
          <cell r="Q594">
            <v>150</v>
          </cell>
        </row>
        <row r="595">
          <cell r="A595" t="str">
            <v>A2251</v>
          </cell>
          <cell r="B595" t="str">
            <v>Nguyễn Chí Dững</v>
          </cell>
          <cell r="C595" t="str">
            <v>QA/QC</v>
          </cell>
          <cell r="D595" t="str">
            <v>Công Nhân Qc Xưởng 2</v>
          </cell>
          <cell r="E595">
            <v>44627</v>
          </cell>
          <cell r="Q595">
            <v>70</v>
          </cell>
        </row>
        <row r="596">
          <cell r="A596" t="str">
            <v>A2252</v>
          </cell>
          <cell r="B596" t="str">
            <v>Nguyễn Phước Huy</v>
          </cell>
          <cell r="C596" t="str">
            <v>Kế Hoạch, kho</v>
          </cell>
          <cell r="D596" t="str">
            <v>Phụ Kho</v>
          </cell>
          <cell r="E596">
            <v>44627</v>
          </cell>
          <cell r="Q596">
            <v>70</v>
          </cell>
        </row>
        <row r="597">
          <cell r="A597" t="str">
            <v>A2255</v>
          </cell>
          <cell r="B597" t="str">
            <v>Nguyễn Xuân Quang</v>
          </cell>
          <cell r="C597" t="str">
            <v>QA/QC</v>
          </cell>
          <cell r="D597" t="str">
            <v>Công Nhân Qc Xưởng 2</v>
          </cell>
          <cell r="E597">
            <v>44627</v>
          </cell>
          <cell r="Q597">
            <v>70</v>
          </cell>
        </row>
        <row r="598">
          <cell r="A598" t="str">
            <v>A2256</v>
          </cell>
          <cell r="B598" t="str">
            <v>Phạm Văn Đoàn</v>
          </cell>
          <cell r="C598" t="str">
            <v>Ép Nhựa</v>
          </cell>
          <cell r="D598" t="str">
            <v>Công Nhân Ép Nhựa</v>
          </cell>
          <cell r="E598">
            <v>44627</v>
          </cell>
          <cell r="Q598">
            <v>70</v>
          </cell>
        </row>
        <row r="599">
          <cell r="A599" t="str">
            <v>A2203</v>
          </cell>
          <cell r="B599" t="str">
            <v>Trần Văn Pha</v>
          </cell>
          <cell r="C599" t="str">
            <v>Ép Nhựa</v>
          </cell>
          <cell r="D599" t="str">
            <v>Công Nhân Ép Nhựa</v>
          </cell>
          <cell r="E599">
            <v>44627</v>
          </cell>
          <cell r="Q599">
            <v>70</v>
          </cell>
        </row>
        <row r="600">
          <cell r="A600" t="str">
            <v>A2260</v>
          </cell>
          <cell r="B600" t="str">
            <v>Nguyễn Tấn Đạt</v>
          </cell>
          <cell r="C600" t="str">
            <v>QA/QC</v>
          </cell>
          <cell r="D600" t="str">
            <v>Công Nhân Qc Xưởng 2</v>
          </cell>
          <cell r="E600">
            <v>44627</v>
          </cell>
          <cell r="Q600">
            <v>70</v>
          </cell>
        </row>
        <row r="601">
          <cell r="A601" t="str">
            <v>A2261</v>
          </cell>
          <cell r="B601" t="str">
            <v>Nguyễn Hữu Đức</v>
          </cell>
          <cell r="C601" t="str">
            <v>QA/QC</v>
          </cell>
          <cell r="D601" t="str">
            <v>Nhân Viên Quản Lý Chất Lượng</v>
          </cell>
          <cell r="E601">
            <v>44629</v>
          </cell>
          <cell r="Q601">
            <v>150</v>
          </cell>
        </row>
        <row r="602">
          <cell r="A602" t="str">
            <v>A2253</v>
          </cell>
          <cell r="B602" t="str">
            <v>Hoàng Thị Bưởi</v>
          </cell>
          <cell r="C602" t="str">
            <v>QA/QC</v>
          </cell>
          <cell r="D602" t="str">
            <v>Công Nhân Qc Xưởng 2</v>
          </cell>
          <cell r="E602">
            <v>44629</v>
          </cell>
          <cell r="Q602">
            <v>70</v>
          </cell>
        </row>
        <row r="603">
          <cell r="A603" t="str">
            <v>A2254</v>
          </cell>
          <cell r="B603" t="str">
            <v>Huỳnh Thị Thanh Thảo</v>
          </cell>
          <cell r="C603" t="str">
            <v>QA/QC</v>
          </cell>
          <cell r="D603" t="str">
            <v>Công Nhân Qc Xưởng 2</v>
          </cell>
          <cell r="E603">
            <v>44629</v>
          </cell>
          <cell r="Q603">
            <v>70</v>
          </cell>
        </row>
        <row r="604">
          <cell r="A604" t="str">
            <v>A2249</v>
          </cell>
          <cell r="B604" t="str">
            <v>Nguyễn Văn Thái</v>
          </cell>
          <cell r="C604" t="str">
            <v>QA/QC</v>
          </cell>
          <cell r="D604" t="str">
            <v>Nhân Viên Quản Lý Chất Lượng</v>
          </cell>
          <cell r="E604">
            <v>44629</v>
          </cell>
          <cell r="Q604">
            <v>150</v>
          </cell>
        </row>
        <row r="605">
          <cell r="A605" t="str">
            <v>A2240</v>
          </cell>
          <cell r="B605" t="str">
            <v>Nguyễn Thị Thúy Hồng</v>
          </cell>
          <cell r="C605" t="str">
            <v>Ép Nhựa</v>
          </cell>
          <cell r="D605" t="str">
            <v>Công Nhân Ép Nhựa</v>
          </cell>
          <cell r="E605">
            <v>44629</v>
          </cell>
          <cell r="Q605">
            <v>70</v>
          </cell>
        </row>
        <row r="606">
          <cell r="A606" t="str">
            <v>A2257</v>
          </cell>
          <cell r="B606" t="str">
            <v>Nguyễn Thị Hồng Mai</v>
          </cell>
          <cell r="C606" t="str">
            <v>Ép Nhựa</v>
          </cell>
          <cell r="D606" t="str">
            <v>Công Nhân Ép Nhựa</v>
          </cell>
          <cell r="E606">
            <v>44631</v>
          </cell>
          <cell r="Q606">
            <v>70</v>
          </cell>
        </row>
        <row r="607">
          <cell r="A607" t="str">
            <v>A2263</v>
          </cell>
          <cell r="B607" t="str">
            <v>Nguyễn Thị Hà</v>
          </cell>
          <cell r="C607" t="str">
            <v>Khuôn</v>
          </cell>
          <cell r="D607" t="str">
            <v>Công Nhân Lắp Ráp Đánh Bóng Khuôn</v>
          </cell>
          <cell r="E607">
            <v>44631</v>
          </cell>
          <cell r="Q607">
            <v>70</v>
          </cell>
        </row>
        <row r="608">
          <cell r="A608" t="str">
            <v>A2264</v>
          </cell>
          <cell r="B608" t="str">
            <v>Nguyễn Thị Thu Hà</v>
          </cell>
          <cell r="C608" t="str">
            <v>Khuôn</v>
          </cell>
          <cell r="D608" t="str">
            <v>Công Nhân Lắp Ráp Đánh Bóng Khuôn</v>
          </cell>
          <cell r="E608">
            <v>44631</v>
          </cell>
          <cell r="Q608">
            <v>70</v>
          </cell>
        </row>
        <row r="609">
          <cell r="A609" t="str">
            <v>A2265</v>
          </cell>
          <cell r="B609" t="str">
            <v>Trương Thị Minh Trang</v>
          </cell>
          <cell r="C609" t="str">
            <v>Khuôn</v>
          </cell>
          <cell r="D609" t="str">
            <v>Công Nhân Lắp Ráp Đánh Bóng Khuôn</v>
          </cell>
          <cell r="E609">
            <v>44631</v>
          </cell>
          <cell r="Q609">
            <v>70</v>
          </cell>
        </row>
        <row r="610">
          <cell r="A610" t="str">
            <v>A2267</v>
          </cell>
          <cell r="B610" t="str">
            <v>Trần Phát Triển</v>
          </cell>
          <cell r="C610" t="str">
            <v>QA/QC</v>
          </cell>
          <cell r="D610" t="str">
            <v>Công Nhân Qa Line I-1</v>
          </cell>
          <cell r="E610">
            <v>44631</v>
          </cell>
          <cell r="Q610">
            <v>70</v>
          </cell>
        </row>
        <row r="611">
          <cell r="A611" t="str">
            <v>A2271</v>
          </cell>
          <cell r="B611" t="str">
            <v>Nguyễn Nhật Ghi</v>
          </cell>
          <cell r="C611" t="str">
            <v>CII.2</v>
          </cell>
          <cell r="D611" t="str">
            <v>Công Nhân Gắn Phôi</v>
          </cell>
          <cell r="E611">
            <v>44631</v>
          </cell>
          <cell r="Q611">
            <v>70</v>
          </cell>
        </row>
        <row r="612">
          <cell r="A612" t="str">
            <v>A2269</v>
          </cell>
          <cell r="B612" t="str">
            <v>Lê Thị Kim Oanh</v>
          </cell>
          <cell r="C612" t="str">
            <v>Khuôn</v>
          </cell>
          <cell r="D612" t="str">
            <v>Công Nhân Lắp Ráp Đánh Bóng Khuôn</v>
          </cell>
          <cell r="E612">
            <v>44631</v>
          </cell>
          <cell r="Q612">
            <v>70</v>
          </cell>
        </row>
        <row r="613">
          <cell r="A613" t="str">
            <v>A2270</v>
          </cell>
          <cell r="B613" t="str">
            <v>Nguyễn Văn Quốc</v>
          </cell>
          <cell r="C613" t="str">
            <v>QA/QC</v>
          </cell>
          <cell r="D613" t="str">
            <v>Công Nhân Qa Line I-1</v>
          </cell>
          <cell r="E613">
            <v>44634</v>
          </cell>
          <cell r="Q613">
            <v>70</v>
          </cell>
        </row>
        <row r="614">
          <cell r="A614" t="str">
            <v>A2275</v>
          </cell>
          <cell r="B614" t="str">
            <v>Cao Trí Mẫn</v>
          </cell>
          <cell r="C614" t="str">
            <v>Ép Nhựa</v>
          </cell>
          <cell r="D614" t="str">
            <v>Công Nhân Ép Nhựa</v>
          </cell>
          <cell r="E614">
            <v>44634</v>
          </cell>
          <cell r="Q614">
            <v>70</v>
          </cell>
        </row>
        <row r="615">
          <cell r="A615" t="str">
            <v>A2262</v>
          </cell>
          <cell r="B615" t="str">
            <v>Nguyễn Ngọc Hiếu</v>
          </cell>
          <cell r="C615" t="str">
            <v>Kế Hoạch, kho</v>
          </cell>
          <cell r="D615" t="str">
            <v>Nhân Viên Kế Hoạch Kho</v>
          </cell>
          <cell r="E615">
            <v>44634</v>
          </cell>
          <cell r="Q615">
            <v>150</v>
          </cell>
        </row>
        <row r="616">
          <cell r="A616" t="str">
            <v>A2228</v>
          </cell>
          <cell r="B616" t="str">
            <v>Phan Mạnh Tường</v>
          </cell>
          <cell r="C616" t="str">
            <v>Tài chính kế toán</v>
          </cell>
          <cell r="D616" t="str">
            <v>Kế Toán Kho</v>
          </cell>
          <cell r="E616">
            <v>44634</v>
          </cell>
          <cell r="Q616">
            <v>150</v>
          </cell>
        </row>
        <row r="617">
          <cell r="A617" t="str">
            <v>A2238</v>
          </cell>
          <cell r="B617" t="str">
            <v>Trần Văn Linh</v>
          </cell>
          <cell r="C617" t="str">
            <v>QA/QC</v>
          </cell>
          <cell r="D617" t="str">
            <v>Nhân Viên Qa (Iqa &amp; Oqa)</v>
          </cell>
          <cell r="E617">
            <v>44636</v>
          </cell>
          <cell r="Q617">
            <v>150</v>
          </cell>
        </row>
        <row r="618">
          <cell r="A618" t="str">
            <v>A2243</v>
          </cell>
          <cell r="B618" t="str">
            <v>Nguyễn Thị Xuân</v>
          </cell>
          <cell r="C618" t="str">
            <v>QA/QC</v>
          </cell>
          <cell r="D618" t="str">
            <v>Nhân Viên Qa (Iqa &amp; Oqa)</v>
          </cell>
          <cell r="E618">
            <v>44636</v>
          </cell>
          <cell r="Q618">
            <v>150</v>
          </cell>
        </row>
        <row r="619">
          <cell r="A619" t="str">
            <v>A2277</v>
          </cell>
          <cell r="B619" t="str">
            <v>Lâm Thị Phương Thảo</v>
          </cell>
          <cell r="C619" t="str">
            <v>CI.1</v>
          </cell>
          <cell r="D619" t="str">
            <v>Công Nhân Masking</v>
          </cell>
          <cell r="E619">
            <v>44636</v>
          </cell>
          <cell r="Q619">
            <v>70</v>
          </cell>
        </row>
        <row r="620">
          <cell r="A620" t="str">
            <v>A2278</v>
          </cell>
          <cell r="B620" t="str">
            <v>Lâm Bội Ngọc</v>
          </cell>
          <cell r="C620" t="str">
            <v>QA/QC</v>
          </cell>
          <cell r="D620" t="str">
            <v>Công Nhân Qa Line I-1</v>
          </cell>
          <cell r="E620">
            <v>44636</v>
          </cell>
          <cell r="Q620">
            <v>70</v>
          </cell>
        </row>
        <row r="621">
          <cell r="A621" t="str">
            <v>A2272</v>
          </cell>
          <cell r="B621" t="str">
            <v>Huỳnh Thị Tuyết Trâm</v>
          </cell>
          <cell r="C621" t="str">
            <v>QA/QC</v>
          </cell>
          <cell r="D621" t="str">
            <v>Công Nhân Qa Line I-1</v>
          </cell>
          <cell r="E621">
            <v>44636</v>
          </cell>
          <cell r="Q621">
            <v>70</v>
          </cell>
        </row>
        <row r="622">
          <cell r="A622" t="str">
            <v>A2273</v>
          </cell>
          <cell r="B622" t="str">
            <v>Đặng Thị Ngọc Hạnh</v>
          </cell>
          <cell r="C622" t="str">
            <v>QA/QC</v>
          </cell>
          <cell r="D622" t="str">
            <v>Công Nhân Pqc Ép Nhựa</v>
          </cell>
          <cell r="E622">
            <v>44636</v>
          </cell>
          <cell r="Q622">
            <v>70</v>
          </cell>
        </row>
        <row r="623">
          <cell r="A623" t="str">
            <v>A2274</v>
          </cell>
          <cell r="B623" t="str">
            <v>Hồ Thanh Toàn</v>
          </cell>
          <cell r="C623" t="str">
            <v>QA/QC</v>
          </cell>
          <cell r="D623" t="str">
            <v>Công Nhân Qa Line I-1</v>
          </cell>
          <cell r="E623">
            <v>44636</v>
          </cell>
          <cell r="Q623">
            <v>70</v>
          </cell>
        </row>
        <row r="624">
          <cell r="A624" t="str">
            <v>A2268</v>
          </cell>
          <cell r="B624" t="str">
            <v>Nguyễn Thanh Quốc Dương</v>
          </cell>
          <cell r="C624" t="str">
            <v>Khuôn</v>
          </cell>
          <cell r="D624" t="str">
            <v>Nhân Viên Lắp Ráp Khuôn</v>
          </cell>
          <cell r="E624">
            <v>44636</v>
          </cell>
          <cell r="Q624">
            <v>150</v>
          </cell>
        </row>
        <row r="625">
          <cell r="A625" t="str">
            <v>A2279</v>
          </cell>
          <cell r="B625" t="str">
            <v>Nguyễn Thị Mỹ Xuyên</v>
          </cell>
          <cell r="C625" t="str">
            <v>QA/QC</v>
          </cell>
          <cell r="D625" t="str">
            <v>Công Nhân Pqc Ép Nhựa</v>
          </cell>
          <cell r="E625">
            <v>44637</v>
          </cell>
          <cell r="Q625">
            <v>70</v>
          </cell>
        </row>
        <row r="626">
          <cell r="A626" t="str">
            <v>A2280</v>
          </cell>
          <cell r="B626" t="str">
            <v>Võ Thanh Thuận</v>
          </cell>
          <cell r="C626" t="str">
            <v>CII.2</v>
          </cell>
          <cell r="D626" t="str">
            <v>Công Nhân Gỡ Hàng</v>
          </cell>
          <cell r="E626">
            <v>44637</v>
          </cell>
          <cell r="Q626">
            <v>70</v>
          </cell>
        </row>
        <row r="627">
          <cell r="A627" t="str">
            <v>A2286</v>
          </cell>
          <cell r="B627" t="str">
            <v>Nguyễn Thị Phương Đài</v>
          </cell>
          <cell r="C627" t="str">
            <v>QA/QC</v>
          </cell>
          <cell r="D627" t="str">
            <v>Công Nhân Pqc Ép Nhựa</v>
          </cell>
          <cell r="E627">
            <v>44639</v>
          </cell>
          <cell r="Q627">
            <v>70</v>
          </cell>
        </row>
        <row r="628">
          <cell r="A628" t="str">
            <v>A2287</v>
          </cell>
          <cell r="B628" t="str">
            <v>Nguyễn Thị Kim Lý</v>
          </cell>
          <cell r="C628" t="str">
            <v>QA/QC</v>
          </cell>
          <cell r="D628" t="str">
            <v>Tổ Trưởng Qc Xưởng 2</v>
          </cell>
          <cell r="E628">
            <v>44641</v>
          </cell>
          <cell r="Q628">
            <v>70</v>
          </cell>
        </row>
        <row r="629">
          <cell r="A629" t="str">
            <v>A2288</v>
          </cell>
          <cell r="B629" t="str">
            <v>Huỳnh Quang Qui</v>
          </cell>
          <cell r="C629" t="str">
            <v>QA/QC</v>
          </cell>
          <cell r="D629" t="str">
            <v>Công Nhân Qc Xưởng 2</v>
          </cell>
          <cell r="E629">
            <v>44641</v>
          </cell>
          <cell r="Q629">
            <v>70</v>
          </cell>
        </row>
        <row r="630">
          <cell r="A630" t="str">
            <v>A2289</v>
          </cell>
          <cell r="B630" t="str">
            <v>Trần Thi Mộng Thu</v>
          </cell>
          <cell r="C630" t="str">
            <v>HCNS</v>
          </cell>
          <cell r="D630" t="str">
            <v>Nhân Viên Tạp Vụ</v>
          </cell>
          <cell r="E630">
            <v>44641</v>
          </cell>
          <cell r="Q630">
            <v>70</v>
          </cell>
        </row>
        <row r="631">
          <cell r="A631" t="str">
            <v>A2282</v>
          </cell>
          <cell r="B631" t="str">
            <v>Nguyễn Tiểu My</v>
          </cell>
          <cell r="C631" t="str">
            <v>Khuôn</v>
          </cell>
          <cell r="D631" t="str">
            <v>Công Nhân Lắp Ráp Đánh Bóng Khuôn</v>
          </cell>
          <cell r="E631">
            <v>44641</v>
          </cell>
          <cell r="Q631">
            <v>70</v>
          </cell>
        </row>
        <row r="632">
          <cell r="A632" t="str">
            <v>A2285</v>
          </cell>
          <cell r="B632" t="str">
            <v>Hồ Trọng Nhân</v>
          </cell>
          <cell r="C632" t="str">
            <v>R&amp;D Xi, Sơn in</v>
          </cell>
          <cell r="D632" t="str">
            <v>Nhân Viên R&amp;D</v>
          </cell>
          <cell r="E632">
            <v>44641</v>
          </cell>
          <cell r="Q632">
            <v>150</v>
          </cell>
        </row>
        <row r="633">
          <cell r="A633" t="str">
            <v>A2276</v>
          </cell>
          <cell r="B633" t="str">
            <v>Nguyễn Trọng Tuyền</v>
          </cell>
          <cell r="C633" t="str">
            <v>Bảo trì</v>
          </cell>
          <cell r="D633" t="str">
            <v>Nhân Viên Bảo Trì X1</v>
          </cell>
          <cell r="E633">
            <v>44641</v>
          </cell>
          <cell r="Q633">
            <v>150</v>
          </cell>
        </row>
        <row r="634">
          <cell r="A634" t="str">
            <v>A2259</v>
          </cell>
          <cell r="B634" t="str">
            <v>Lê Hoàng Minh Tân</v>
          </cell>
          <cell r="C634" t="str">
            <v>Kinh Doanh</v>
          </cell>
          <cell r="D634" t="str">
            <v>Sales Admin</v>
          </cell>
          <cell r="E634">
            <v>44641</v>
          </cell>
          <cell r="Q634">
            <v>150</v>
          </cell>
        </row>
        <row r="635">
          <cell r="A635" t="str">
            <v>A2258</v>
          </cell>
          <cell r="B635" t="str">
            <v>Nguyễn Chí Tín</v>
          </cell>
          <cell r="C635" t="str">
            <v>QA/QC</v>
          </cell>
          <cell r="D635" t="str">
            <v>Nhân Viên Qa (Iqa &amp; Oqa)</v>
          </cell>
          <cell r="E635">
            <v>44643</v>
          </cell>
          <cell r="Q635">
            <v>150</v>
          </cell>
        </row>
        <row r="636">
          <cell r="A636" t="str">
            <v>A2283</v>
          </cell>
          <cell r="B636" t="str">
            <v>Nguyễn Mạnh Quỳnh</v>
          </cell>
          <cell r="C636" t="str">
            <v>CII.1</v>
          </cell>
          <cell r="D636" t="str">
            <v>Kỹ Thuật Xi Mạ</v>
          </cell>
          <cell r="E636">
            <v>44643</v>
          </cell>
          <cell r="Q636">
            <v>150</v>
          </cell>
        </row>
        <row r="637">
          <cell r="A637" t="str">
            <v>A2298</v>
          </cell>
          <cell r="B637" t="str">
            <v>Nguyễn Văn Cảnh</v>
          </cell>
          <cell r="C637" t="str">
            <v>CII.1</v>
          </cell>
          <cell r="D637" t="str">
            <v>Công Nhân Gỡ Hàng</v>
          </cell>
          <cell r="E637">
            <v>44643</v>
          </cell>
          <cell r="Q637">
            <v>70</v>
          </cell>
        </row>
        <row r="638">
          <cell r="A638" t="str">
            <v>A2299</v>
          </cell>
          <cell r="B638" t="str">
            <v>Phạm Hoàng Phương</v>
          </cell>
          <cell r="C638" t="str">
            <v>CII.1</v>
          </cell>
          <cell r="D638" t="str">
            <v>Công Nhân Gỡ Hàng</v>
          </cell>
          <cell r="E638">
            <v>44643</v>
          </cell>
          <cell r="Q638">
            <v>70</v>
          </cell>
        </row>
        <row r="639">
          <cell r="A639" t="str">
            <v>A2291</v>
          </cell>
          <cell r="B639" t="str">
            <v>Nguyễn Thị Bích Trâm</v>
          </cell>
          <cell r="C639" t="str">
            <v>Khuôn</v>
          </cell>
          <cell r="D639" t="str">
            <v>Công Nhân Lắp Ráp Đánh Bóng Khuôn</v>
          </cell>
          <cell r="E639">
            <v>44643</v>
          </cell>
          <cell r="Q639">
            <v>70</v>
          </cell>
        </row>
        <row r="640">
          <cell r="A640" t="str">
            <v>A2292</v>
          </cell>
          <cell r="B640" t="str">
            <v>Phan Tài Ngân</v>
          </cell>
          <cell r="C640" t="str">
            <v>QA/QC</v>
          </cell>
          <cell r="D640" t="str">
            <v>Công Nhân Qc Xưởng 2</v>
          </cell>
          <cell r="E640">
            <v>44643</v>
          </cell>
          <cell r="Q640">
            <v>70</v>
          </cell>
        </row>
        <row r="641">
          <cell r="A641" t="str">
            <v>A2293</v>
          </cell>
          <cell r="B641" t="str">
            <v>Nguyễn Thanh Long</v>
          </cell>
          <cell r="C641" t="str">
            <v>CII.1</v>
          </cell>
          <cell r="D641" t="str">
            <v>Công Nhân Gắn Phôi</v>
          </cell>
          <cell r="E641">
            <v>44643</v>
          </cell>
          <cell r="Q641">
            <v>70</v>
          </cell>
        </row>
        <row r="642">
          <cell r="A642" t="str">
            <v>A2294</v>
          </cell>
          <cell r="B642" t="str">
            <v>Phan Văn Ten</v>
          </cell>
          <cell r="C642" t="str">
            <v>CII.1</v>
          </cell>
          <cell r="D642" t="str">
            <v>Công Nhân Gắn Phôi</v>
          </cell>
          <cell r="E642">
            <v>44643</v>
          </cell>
          <cell r="Q642">
            <v>70</v>
          </cell>
        </row>
        <row r="643">
          <cell r="A643" t="str">
            <v>A2296</v>
          </cell>
          <cell r="B643" t="str">
            <v>Lê Út Hồng</v>
          </cell>
          <cell r="C643" t="str">
            <v>CII.1</v>
          </cell>
          <cell r="D643" t="str">
            <v>Công Nhân Gắn Phôi</v>
          </cell>
          <cell r="E643">
            <v>44643</v>
          </cell>
          <cell r="Q643">
            <v>70</v>
          </cell>
        </row>
        <row r="644">
          <cell r="A644" t="str">
            <v>A2297</v>
          </cell>
          <cell r="B644" t="str">
            <v>Phạm Việt Lộc</v>
          </cell>
          <cell r="C644" t="str">
            <v>Kế Hoạch, kho</v>
          </cell>
          <cell r="D644" t="str">
            <v>Phụ Kho</v>
          </cell>
          <cell r="E644">
            <v>44644</v>
          </cell>
          <cell r="Q644">
            <v>70</v>
          </cell>
        </row>
        <row r="645">
          <cell r="A645" t="str">
            <v>A2300</v>
          </cell>
          <cell r="B645" t="str">
            <v>Lê Toàn Thắng</v>
          </cell>
          <cell r="C645" t="str">
            <v>QA/QC</v>
          </cell>
          <cell r="D645" t="str">
            <v>Công Nhân Qc Xưởng 2</v>
          </cell>
          <cell r="E645">
            <v>44644</v>
          </cell>
          <cell r="Q645">
            <v>70</v>
          </cell>
        </row>
        <row r="646">
          <cell r="A646" t="str">
            <v>A2301</v>
          </cell>
          <cell r="B646" t="str">
            <v>Trần Anh Kiệt</v>
          </cell>
          <cell r="C646" t="str">
            <v>Kế Hoạch, kho</v>
          </cell>
          <cell r="D646" t="str">
            <v>Phụ Kho</v>
          </cell>
          <cell r="E646">
            <v>44644</v>
          </cell>
          <cell r="Q646">
            <v>70</v>
          </cell>
        </row>
        <row r="647">
          <cell r="A647" t="str">
            <v>A2303</v>
          </cell>
          <cell r="B647" t="str">
            <v>Võ Thanh Tân</v>
          </cell>
          <cell r="C647" t="str">
            <v>Ép Nhựa</v>
          </cell>
          <cell r="D647" t="str">
            <v>Công Nhân Ép Nhựa</v>
          </cell>
          <cell r="E647">
            <v>44648</v>
          </cell>
          <cell r="Q647">
            <v>70</v>
          </cell>
        </row>
        <row r="648">
          <cell r="A648" t="str">
            <v>A2305</v>
          </cell>
          <cell r="B648" t="str">
            <v>Nguyễn Văn Tâm</v>
          </cell>
          <cell r="C648" t="str">
            <v>Ép Nhựa</v>
          </cell>
          <cell r="D648" t="str">
            <v>Công Nhân Ép Nhựa</v>
          </cell>
          <cell r="E648">
            <v>44648</v>
          </cell>
          <cell r="Q648">
            <v>70</v>
          </cell>
        </row>
        <row r="649">
          <cell r="A649" t="str">
            <v>A2307</v>
          </cell>
          <cell r="B649" t="str">
            <v>Nguyễn Thị Thanh Thảo</v>
          </cell>
          <cell r="C649" t="str">
            <v>Kế Hoạch, kho</v>
          </cell>
          <cell r="D649" t="str">
            <v>Phụ Kho</v>
          </cell>
          <cell r="E649">
            <v>44648</v>
          </cell>
          <cell r="Q649">
            <v>70</v>
          </cell>
        </row>
        <row r="650">
          <cell r="A650" t="str">
            <v>A010</v>
          </cell>
          <cell r="B650" t="str">
            <v>Dương Khánh Linh</v>
          </cell>
          <cell r="C650" t="str">
            <v>Tài chính kế toán</v>
          </cell>
          <cell r="D650" t="str">
            <v>Thủ quỹ</v>
          </cell>
          <cell r="E650">
            <v>38412</v>
          </cell>
          <cell r="G650" t="str">
            <v>A</v>
          </cell>
          <cell r="H650" t="str">
            <v>4.IV</v>
          </cell>
          <cell r="I650">
            <v>5495</v>
          </cell>
          <cell r="J650">
            <v>10505.373802640004</v>
          </cell>
          <cell r="K650">
            <v>16000.373802640004</v>
          </cell>
          <cell r="L650">
            <v>7861</v>
          </cell>
          <cell r="M650">
            <v>10457.827966642541</v>
          </cell>
          <cell r="N650">
            <v>18318.827966642541</v>
          </cell>
          <cell r="P650">
            <v>-1</v>
          </cell>
          <cell r="Q650">
            <v>150</v>
          </cell>
        </row>
        <row r="651">
          <cell r="A651" t="str">
            <v>A1964</v>
          </cell>
          <cell r="B651" t="str">
            <v>Lê Mạnh Huấn</v>
          </cell>
          <cell r="C651" t="str">
            <v>Freelance</v>
          </cell>
          <cell r="D651" t="str">
            <v>Cố vấn</v>
          </cell>
          <cell r="E651">
            <v>44258</v>
          </cell>
          <cell r="K651">
            <v>0</v>
          </cell>
          <cell r="L651">
            <v>50000</v>
          </cell>
          <cell r="N651">
            <v>50000</v>
          </cell>
        </row>
        <row r="652">
          <cell r="A652" t="str">
            <v>A2161</v>
          </cell>
          <cell r="B652" t="str">
            <v>Đoàn Thị Ngọc Nhung</v>
          </cell>
          <cell r="C652" t="str">
            <v>THỜI VỤ</v>
          </cell>
          <cell r="D652" t="str">
            <v>Công Nhân Gắn Phôi</v>
          </cell>
          <cell r="E652">
            <v>44603</v>
          </cell>
          <cell r="H652" t="str">
            <v>8.I</v>
          </cell>
          <cell r="I652">
            <v>4730</v>
          </cell>
          <cell r="K652">
            <v>4730</v>
          </cell>
          <cell r="L652">
            <v>4730</v>
          </cell>
          <cell r="N652">
            <v>4730</v>
          </cell>
          <cell r="Q652">
            <v>70</v>
          </cell>
        </row>
        <row r="653">
          <cell r="A653" t="str">
            <v>A2170</v>
          </cell>
          <cell r="B653" t="str">
            <v>Lê Cẩm Hồng</v>
          </cell>
          <cell r="C653" t="str">
            <v>THỜI VỤ</v>
          </cell>
          <cell r="D653" t="str">
            <v>Công Nhân Gắn Phôi</v>
          </cell>
          <cell r="E653">
            <v>44608</v>
          </cell>
          <cell r="H653" t="str">
            <v>8.I</v>
          </cell>
          <cell r="I653">
            <v>4730</v>
          </cell>
          <cell r="K653">
            <v>4730</v>
          </cell>
          <cell r="L653">
            <v>4730</v>
          </cell>
          <cell r="N653">
            <v>4730</v>
          </cell>
          <cell r="Q653">
            <v>70</v>
          </cell>
        </row>
        <row r="654">
          <cell r="A654" t="str">
            <v>A2222</v>
          </cell>
          <cell r="B654" t="str">
            <v>Phạm Hữu Đức</v>
          </cell>
          <cell r="C654" t="str">
            <v>Thực tập</v>
          </cell>
          <cell r="D654" t="str">
            <v>Sinh Viên Thực Tập</v>
          </cell>
          <cell r="E654">
            <v>44616</v>
          </cell>
          <cell r="K654">
            <v>0</v>
          </cell>
          <cell r="L654">
            <v>3000</v>
          </cell>
          <cell r="N654">
            <v>3000</v>
          </cell>
        </row>
        <row r="655">
          <cell r="A655">
            <v>649</v>
          </cell>
          <cell r="I655">
            <v>2917612.4015439348</v>
          </cell>
          <cell r="J655">
            <v>1397503.6818494964</v>
          </cell>
          <cell r="K655">
            <v>4315116.0833934359</v>
          </cell>
          <cell r="L655">
            <v>3244135.5889500002</v>
          </cell>
          <cell r="M655">
            <v>1478080.0756815795</v>
          </cell>
          <cell r="N655">
            <v>4722215.6646315735</v>
          </cell>
          <cell r="O655">
            <v>131</v>
          </cell>
          <cell r="P655">
            <v>113536</v>
          </cell>
          <cell r="Q655">
            <v>57520</v>
          </cell>
        </row>
        <row r="656">
          <cell r="M656" t="e">
            <v>#REF!</v>
          </cell>
        </row>
        <row r="657">
          <cell r="N657">
            <v>10683.745847582746</v>
          </cell>
        </row>
        <row r="659">
          <cell r="N659">
            <v>2361107.8323157867</v>
          </cell>
        </row>
        <row r="660">
          <cell r="M660">
            <v>27</v>
          </cell>
          <cell r="N660">
            <v>3305550.9652421013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outlinePr summaryBelow="0"/>
  </sheetPr>
  <dimension ref="A2:CN1298"/>
  <sheetViews>
    <sheetView showGridLines="0" tabSelected="1" zoomScale="93" zoomScaleNormal="93" zoomScaleSheetLayoutView="90" workbookViewId="0">
      <pane xSplit="6" ySplit="10" topLeftCell="G11" activePane="bottomRight" state="frozen"/>
      <selection pane="topRight" activeCell="G1" sqref="G1"/>
      <selection pane="bottomLeft" activeCell="A7" sqref="A7"/>
      <selection pane="bottomRight" activeCell="L17" sqref="L17"/>
    </sheetView>
  </sheetViews>
  <sheetFormatPr defaultColWidth="9.125" defaultRowHeight="15" outlineLevelRow="3" x14ac:dyDescent="0.25"/>
  <cols>
    <col min="1" max="1" width="8.375" style="1" customWidth="1"/>
    <col min="2" max="2" width="24.875" style="2" customWidth="1"/>
    <col min="3" max="3" width="14.875" style="3" customWidth="1"/>
    <col min="4" max="4" width="6.375" style="14" customWidth="1"/>
    <col min="5" max="5" width="12.375" style="1" customWidth="1"/>
    <col min="6" max="6" width="6.125" style="1" customWidth="1"/>
    <col min="7" max="7" width="5" style="6" customWidth="1"/>
    <col min="8" max="8" width="5.25" style="7" customWidth="1"/>
    <col min="9" max="9" width="5" style="8" customWidth="1"/>
    <col min="10" max="10" width="5" style="9" customWidth="1"/>
    <col min="11" max="11" width="5" style="6" customWidth="1"/>
    <col min="12" max="12" width="5" style="10" customWidth="1"/>
    <col min="13" max="13" width="5" style="6" customWidth="1"/>
    <col min="14" max="14" width="5" style="10" customWidth="1"/>
    <col min="15" max="15" width="5" style="8" customWidth="1"/>
    <col min="16" max="16" width="5" style="9" customWidth="1"/>
    <col min="17" max="17" width="5" style="6" customWidth="1"/>
    <col min="18" max="18" width="5" style="10" customWidth="1"/>
    <col min="19" max="19" width="5" style="6" customWidth="1"/>
    <col min="20" max="20" width="5" style="10" customWidth="1"/>
    <col min="21" max="21" width="5" style="6" customWidth="1"/>
    <col min="22" max="22" width="5" style="7" customWidth="1"/>
    <col min="23" max="23" width="5" style="6" customWidth="1"/>
    <col min="24" max="24" width="5" style="10" customWidth="1"/>
    <col min="25" max="25" width="5" style="6" customWidth="1"/>
    <col min="26" max="26" width="5" style="10" customWidth="1"/>
    <col min="27" max="27" width="5" style="6" customWidth="1"/>
    <col min="28" max="28" width="5" style="10" customWidth="1"/>
    <col min="29" max="29" width="5" style="6" customWidth="1"/>
    <col min="30" max="30" width="5" style="10" customWidth="1"/>
    <col min="31" max="31" width="5" style="6" customWidth="1"/>
    <col min="32" max="32" width="5" style="10" customWidth="1"/>
    <col min="33" max="33" width="5" style="6" customWidth="1"/>
    <col min="34" max="34" width="5" style="10" customWidth="1"/>
    <col min="35" max="35" width="5" style="6" customWidth="1"/>
    <col min="36" max="36" width="5" style="10" customWidth="1"/>
    <col min="37" max="37" width="5" style="6" customWidth="1"/>
    <col min="38" max="38" width="5" style="10" customWidth="1"/>
    <col min="39" max="39" width="5" style="6" customWidth="1"/>
    <col min="40" max="40" width="5" style="10" customWidth="1"/>
    <col min="41" max="41" width="5" style="6" customWidth="1"/>
    <col min="42" max="42" width="5" style="10" customWidth="1"/>
    <col min="43" max="43" width="5" style="6" customWidth="1"/>
    <col min="44" max="44" width="5" style="10" customWidth="1"/>
    <col min="45" max="45" width="5" style="6" customWidth="1"/>
    <col min="46" max="46" width="5" style="10" customWidth="1"/>
    <col min="47" max="47" width="5" style="6" customWidth="1"/>
    <col min="48" max="48" width="5" style="10" customWidth="1"/>
    <col min="49" max="49" width="5" style="6" customWidth="1"/>
    <col min="50" max="50" width="5" style="10" customWidth="1"/>
    <col min="51" max="51" width="5" style="6" customWidth="1"/>
    <col min="52" max="52" width="5" style="10" customWidth="1"/>
    <col min="53" max="53" width="5" style="6" customWidth="1"/>
    <col min="54" max="54" width="5" style="10" customWidth="1"/>
    <col min="55" max="55" width="5" style="6" customWidth="1"/>
    <col min="56" max="56" width="5" style="10" customWidth="1"/>
    <col min="57" max="57" width="5" style="6" customWidth="1"/>
    <col min="58" max="58" width="5" style="7" customWidth="1"/>
    <col min="59" max="59" width="5" style="6" customWidth="1"/>
    <col min="60" max="60" width="5" style="10" customWidth="1"/>
    <col min="61" max="61" width="5" style="6" customWidth="1"/>
    <col min="62" max="62" width="5" style="10" customWidth="1"/>
    <col min="63" max="63" width="5" style="6" customWidth="1"/>
    <col min="64" max="64" width="5" style="10" customWidth="1"/>
    <col min="65" max="65" width="5" style="6" customWidth="1"/>
    <col min="66" max="66" width="5" style="10" customWidth="1"/>
    <col min="67" max="67" width="4.875" style="6" customWidth="1"/>
    <col min="68" max="68" width="5" style="10" customWidth="1"/>
    <col min="69" max="69" width="8.875" style="1" customWidth="1"/>
    <col min="70" max="70" width="8.375" style="1" customWidth="1"/>
    <col min="71" max="71" width="6.125" style="1" customWidth="1"/>
    <col min="72" max="72" width="8.875" style="1" customWidth="1"/>
    <col min="73" max="73" width="7.375" style="1" customWidth="1"/>
    <col min="74" max="74" width="5.625" style="1" hidden="1" customWidth="1"/>
    <col min="75" max="75" width="6.875" style="1" customWidth="1"/>
    <col min="76" max="76" width="6.375" style="1" customWidth="1"/>
    <col min="77" max="77" width="6.875" style="1" customWidth="1"/>
    <col min="78" max="78" width="9.125" style="11" customWidth="1"/>
    <col min="79" max="79" width="9.625" style="1" customWidth="1"/>
    <col min="80" max="80" width="9" style="11" customWidth="1"/>
    <col min="81" max="81" width="7.125" style="11" customWidth="1"/>
    <col min="82" max="82" width="7.625" style="11" customWidth="1"/>
    <col min="83" max="84" width="8.875" style="11" customWidth="1"/>
    <col min="85" max="85" width="7.875" style="11" customWidth="1"/>
    <col min="86" max="86" width="9.125" style="11" customWidth="1"/>
    <col min="87" max="87" width="8.125" style="12" customWidth="1"/>
    <col min="88" max="88" width="9.625" style="12" customWidth="1"/>
    <col min="89" max="91" width="11.625" style="13" customWidth="1"/>
    <col min="92" max="16384" width="9.125" style="13"/>
  </cols>
  <sheetData>
    <row r="2" spans="1:92" ht="17.649999999999999" customHeight="1" x14ac:dyDescent="0.25">
      <c r="D2" s="4" t="s">
        <v>0</v>
      </c>
      <c r="E2" s="5" t="s">
        <v>1</v>
      </c>
    </row>
    <row r="5" spans="1:92" ht="15.75" customHeight="1" x14ac:dyDescent="0.25">
      <c r="E5" s="1">
        <f>36/8</f>
        <v>4.5</v>
      </c>
    </row>
    <row r="6" spans="1:92" s="25" customFormat="1" ht="15" customHeight="1" x14ac:dyDescent="0.25">
      <c r="A6" s="15"/>
      <c r="B6" s="16" t="s">
        <v>2</v>
      </c>
      <c r="C6" s="17"/>
      <c r="D6" s="18"/>
      <c r="E6" s="15"/>
      <c r="F6" s="15"/>
      <c r="G6" s="19"/>
      <c r="H6" s="20"/>
      <c r="I6" s="17"/>
      <c r="J6" s="21"/>
      <c r="K6" s="19"/>
      <c r="L6" s="22"/>
      <c r="M6" s="19"/>
      <c r="N6" s="22"/>
      <c r="O6" s="17"/>
      <c r="P6" s="21"/>
      <c r="Q6" s="19"/>
      <c r="R6" s="22"/>
      <c r="S6" s="19"/>
      <c r="T6" s="22"/>
      <c r="U6" s="19"/>
      <c r="V6" s="20"/>
      <c r="W6" s="19"/>
      <c r="X6" s="22"/>
      <c r="Y6" s="19"/>
      <c r="Z6" s="22"/>
      <c r="AA6" s="19"/>
      <c r="AB6" s="22"/>
      <c r="AC6" s="19"/>
      <c r="AD6" s="22"/>
      <c r="AE6" s="19"/>
      <c r="AF6" s="22"/>
      <c r="AG6" s="19"/>
      <c r="AH6" s="22"/>
      <c r="AI6" s="19"/>
      <c r="AJ6" s="22"/>
      <c r="AK6" s="19"/>
      <c r="AL6" s="22"/>
      <c r="AM6" s="19"/>
      <c r="AN6" s="22"/>
      <c r="AO6" s="19"/>
      <c r="AP6" s="22"/>
      <c r="AQ6" s="19"/>
      <c r="AR6" s="22"/>
      <c r="AS6" s="19"/>
      <c r="AT6" s="22"/>
      <c r="AU6" s="19"/>
      <c r="AV6" s="22"/>
      <c r="AW6" s="19"/>
      <c r="AX6" s="22"/>
      <c r="AY6" s="19"/>
      <c r="AZ6" s="22"/>
      <c r="BA6" s="19"/>
      <c r="BB6" s="22"/>
      <c r="BC6" s="19"/>
      <c r="BD6" s="22"/>
      <c r="BE6" s="19"/>
      <c r="BF6" s="20"/>
      <c r="BG6" s="19"/>
      <c r="BH6" s="22"/>
      <c r="BI6" s="19"/>
      <c r="BJ6" s="22"/>
      <c r="BK6" s="19"/>
      <c r="BL6" s="22"/>
      <c r="BM6" s="19"/>
      <c r="BN6" s="22"/>
      <c r="BO6" s="19"/>
      <c r="BP6" s="22"/>
      <c r="BQ6" s="15"/>
      <c r="BR6" s="15"/>
      <c r="BS6" s="15"/>
      <c r="BT6" s="15"/>
      <c r="BU6" s="15"/>
      <c r="BV6" s="15"/>
      <c r="BW6" s="15"/>
      <c r="BX6" s="15"/>
      <c r="BY6" s="15"/>
      <c r="BZ6" s="23"/>
      <c r="CA6" s="1"/>
      <c r="CB6" s="23"/>
      <c r="CC6" s="23"/>
      <c r="CD6" s="23"/>
      <c r="CE6" s="23"/>
      <c r="CF6" s="23"/>
      <c r="CG6" s="23"/>
      <c r="CH6" s="23"/>
      <c r="CI6" s="24"/>
      <c r="CJ6" s="24"/>
    </row>
    <row r="7" spans="1:92" s="23" customFormat="1" ht="24.75" customHeight="1" thickBot="1" x14ac:dyDescent="0.25">
      <c r="A7" s="26">
        <v>1</v>
      </c>
      <c r="B7" s="27">
        <v>2</v>
      </c>
      <c r="C7" s="28">
        <v>3</v>
      </c>
      <c r="D7" s="27">
        <v>4</v>
      </c>
      <c r="E7" s="27">
        <v>5</v>
      </c>
      <c r="F7" s="27">
        <v>6</v>
      </c>
      <c r="G7" s="29">
        <v>7</v>
      </c>
      <c r="H7" s="29">
        <v>8</v>
      </c>
      <c r="I7" s="29">
        <v>9</v>
      </c>
      <c r="J7" s="29">
        <v>10</v>
      </c>
      <c r="K7" s="29">
        <v>11</v>
      </c>
      <c r="L7" s="29">
        <v>12</v>
      </c>
      <c r="M7" s="29">
        <v>13</v>
      </c>
      <c r="N7" s="29">
        <v>14</v>
      </c>
      <c r="O7" s="29">
        <v>15</v>
      </c>
      <c r="P7" s="30">
        <v>16</v>
      </c>
      <c r="Q7" s="31">
        <v>17</v>
      </c>
      <c r="R7" s="31">
        <v>18</v>
      </c>
      <c r="S7" s="29">
        <v>19</v>
      </c>
      <c r="T7" s="29">
        <v>20</v>
      </c>
      <c r="U7" s="29">
        <v>21</v>
      </c>
      <c r="V7" s="29">
        <v>22</v>
      </c>
      <c r="W7" s="29">
        <v>23</v>
      </c>
      <c r="X7" s="29">
        <v>24</v>
      </c>
      <c r="Y7" s="29">
        <v>25</v>
      </c>
      <c r="Z7" s="29">
        <v>26</v>
      </c>
      <c r="AA7" s="29">
        <v>27</v>
      </c>
      <c r="AB7" s="29">
        <v>28</v>
      </c>
      <c r="AC7" s="29">
        <v>29</v>
      </c>
      <c r="AD7" s="30">
        <v>30</v>
      </c>
      <c r="AE7" s="31">
        <v>31</v>
      </c>
      <c r="AF7" s="31">
        <v>32</v>
      </c>
      <c r="AG7" s="29">
        <v>33</v>
      </c>
      <c r="AH7" s="29">
        <v>34</v>
      </c>
      <c r="AI7" s="29">
        <v>35</v>
      </c>
      <c r="AJ7" s="30">
        <v>36</v>
      </c>
      <c r="AK7" s="29">
        <v>37</v>
      </c>
      <c r="AL7" s="29">
        <v>38</v>
      </c>
      <c r="AM7" s="29">
        <v>39</v>
      </c>
      <c r="AN7" s="29">
        <v>40</v>
      </c>
      <c r="AO7" s="29">
        <v>41</v>
      </c>
      <c r="AP7" s="29">
        <v>42</v>
      </c>
      <c r="AQ7" s="29">
        <v>43</v>
      </c>
      <c r="AR7" s="29">
        <v>44</v>
      </c>
      <c r="AS7" s="31">
        <v>45</v>
      </c>
      <c r="AT7" s="31">
        <v>46</v>
      </c>
      <c r="AU7" s="29">
        <v>47</v>
      </c>
      <c r="AV7" s="29">
        <v>48</v>
      </c>
      <c r="AW7" s="29">
        <v>49</v>
      </c>
      <c r="AX7" s="29">
        <v>50</v>
      </c>
      <c r="AY7" s="29">
        <v>51</v>
      </c>
      <c r="AZ7" s="29">
        <v>52</v>
      </c>
      <c r="BA7" s="29">
        <v>53</v>
      </c>
      <c r="BB7" s="29">
        <v>54</v>
      </c>
      <c r="BC7" s="29">
        <v>55</v>
      </c>
      <c r="BD7" s="29">
        <v>56</v>
      </c>
      <c r="BE7" s="29">
        <v>57</v>
      </c>
      <c r="BF7" s="29">
        <v>58</v>
      </c>
      <c r="BG7" s="31">
        <v>59</v>
      </c>
      <c r="BH7" s="31">
        <v>60</v>
      </c>
      <c r="BI7" s="29">
        <v>61</v>
      </c>
      <c r="BJ7" s="29">
        <v>62</v>
      </c>
      <c r="BK7" s="29">
        <v>63</v>
      </c>
      <c r="BL7" s="29">
        <v>64</v>
      </c>
      <c r="BM7" s="29">
        <v>65</v>
      </c>
      <c r="BN7" s="29">
        <v>66</v>
      </c>
      <c r="BO7" s="29">
        <v>67</v>
      </c>
      <c r="BP7" s="29">
        <v>68</v>
      </c>
      <c r="BQ7" s="32">
        <v>69</v>
      </c>
      <c r="BR7" s="32">
        <v>70</v>
      </c>
      <c r="BS7" s="32">
        <v>71</v>
      </c>
      <c r="BT7" s="27">
        <v>72</v>
      </c>
      <c r="BU7" s="27">
        <v>73</v>
      </c>
      <c r="BV7" s="27">
        <v>74</v>
      </c>
      <c r="BW7" s="27">
        <v>75</v>
      </c>
      <c r="BX7" s="27">
        <v>76</v>
      </c>
      <c r="BY7" s="27">
        <v>77</v>
      </c>
      <c r="BZ7" s="27">
        <v>78</v>
      </c>
      <c r="CA7" s="27">
        <v>79</v>
      </c>
      <c r="CB7" s="27">
        <v>80</v>
      </c>
      <c r="CC7" s="27">
        <v>81</v>
      </c>
      <c r="CD7" s="27">
        <v>82</v>
      </c>
      <c r="CE7" s="27">
        <v>83</v>
      </c>
      <c r="CF7" s="27">
        <v>84</v>
      </c>
      <c r="CG7" s="27">
        <v>85</v>
      </c>
      <c r="CH7" s="27">
        <v>86</v>
      </c>
      <c r="CI7" s="27">
        <v>87</v>
      </c>
      <c r="CJ7" s="27">
        <v>88</v>
      </c>
      <c r="CK7" s="27">
        <v>89</v>
      </c>
      <c r="CL7" s="27">
        <v>90</v>
      </c>
      <c r="CM7" s="27">
        <v>91</v>
      </c>
    </row>
    <row r="8" spans="1:92" s="25" customFormat="1" ht="36.75" customHeight="1" x14ac:dyDescent="0.25">
      <c r="A8" s="253" t="s">
        <v>3</v>
      </c>
      <c r="B8" s="256" t="s">
        <v>4</v>
      </c>
      <c r="C8" s="259" t="s">
        <v>5</v>
      </c>
      <c r="D8" s="262" t="s">
        <v>6</v>
      </c>
      <c r="E8" s="265" t="s">
        <v>7</v>
      </c>
      <c r="F8" s="268" t="s">
        <v>8</v>
      </c>
      <c r="G8" s="229">
        <v>1</v>
      </c>
      <c r="H8" s="250"/>
      <c r="I8" s="251">
        <v>2</v>
      </c>
      <c r="J8" s="251"/>
      <c r="K8" s="229">
        <v>3</v>
      </c>
      <c r="L8" s="229"/>
      <c r="M8" s="229">
        <v>4</v>
      </c>
      <c r="N8" s="229"/>
      <c r="O8" s="251">
        <v>5</v>
      </c>
      <c r="P8" s="251"/>
      <c r="Q8" s="252">
        <v>6</v>
      </c>
      <c r="R8" s="252"/>
      <c r="S8" s="229">
        <v>7</v>
      </c>
      <c r="T8" s="229"/>
      <c r="U8" s="229">
        <v>8</v>
      </c>
      <c r="V8" s="250"/>
      <c r="W8" s="229">
        <v>9</v>
      </c>
      <c r="X8" s="229"/>
      <c r="Y8" s="229">
        <v>10</v>
      </c>
      <c r="Z8" s="229"/>
      <c r="AA8" s="229">
        <v>11</v>
      </c>
      <c r="AB8" s="229"/>
      <c r="AC8" s="221">
        <v>12</v>
      </c>
      <c r="AD8" s="222"/>
      <c r="AE8" s="227">
        <v>13</v>
      </c>
      <c r="AF8" s="228"/>
      <c r="AG8" s="229">
        <v>14</v>
      </c>
      <c r="AH8" s="229"/>
      <c r="AI8" s="221">
        <v>15</v>
      </c>
      <c r="AJ8" s="249"/>
      <c r="AK8" s="221">
        <v>16</v>
      </c>
      <c r="AL8" s="222"/>
      <c r="AM8" s="221">
        <v>17</v>
      </c>
      <c r="AN8" s="222"/>
      <c r="AO8" s="221">
        <v>18</v>
      </c>
      <c r="AP8" s="222"/>
      <c r="AQ8" s="221">
        <v>19</v>
      </c>
      <c r="AR8" s="222"/>
      <c r="AS8" s="227">
        <v>20</v>
      </c>
      <c r="AT8" s="228"/>
      <c r="AU8" s="221">
        <v>21</v>
      </c>
      <c r="AV8" s="222"/>
      <c r="AW8" s="229">
        <v>22</v>
      </c>
      <c r="AX8" s="229"/>
      <c r="AY8" s="229">
        <v>23</v>
      </c>
      <c r="AZ8" s="229"/>
      <c r="BA8" s="229">
        <v>24</v>
      </c>
      <c r="BB8" s="229"/>
      <c r="BC8" s="221">
        <v>25</v>
      </c>
      <c r="BD8" s="222"/>
      <c r="BE8" s="221">
        <v>26</v>
      </c>
      <c r="BF8" s="222"/>
      <c r="BG8" s="227">
        <v>27</v>
      </c>
      <c r="BH8" s="228"/>
      <c r="BI8" s="221">
        <v>28</v>
      </c>
      <c r="BJ8" s="222"/>
      <c r="BK8" s="229">
        <v>29</v>
      </c>
      <c r="BL8" s="229"/>
      <c r="BM8" s="221">
        <v>30</v>
      </c>
      <c r="BN8" s="222"/>
      <c r="BO8" s="221">
        <v>31</v>
      </c>
      <c r="BP8" s="222"/>
      <c r="BQ8" s="33" t="s">
        <v>9</v>
      </c>
      <c r="BR8" s="33" t="s">
        <v>10</v>
      </c>
      <c r="BS8" s="33" t="s">
        <v>11</v>
      </c>
      <c r="BT8" s="34" t="s">
        <v>12</v>
      </c>
      <c r="BU8" s="223" t="s">
        <v>13</v>
      </c>
      <c r="BV8" s="223" t="s">
        <v>14</v>
      </c>
      <c r="BW8" s="223" t="s">
        <v>15</v>
      </c>
      <c r="BX8" s="225" t="s">
        <v>16</v>
      </c>
      <c r="BY8" s="223" t="s">
        <v>17</v>
      </c>
      <c r="BZ8" s="233" t="s">
        <v>18</v>
      </c>
      <c r="CA8" s="235" t="s">
        <v>19</v>
      </c>
      <c r="CB8" s="236"/>
      <c r="CC8" s="237"/>
      <c r="CD8" s="238" t="s">
        <v>20</v>
      </c>
      <c r="CE8" s="240" t="s">
        <v>21</v>
      </c>
      <c r="CF8" s="242" t="s">
        <v>22</v>
      </c>
      <c r="CG8" s="244" t="s">
        <v>23</v>
      </c>
      <c r="CH8" s="242" t="s">
        <v>24</v>
      </c>
      <c r="CI8" s="246" t="s">
        <v>25</v>
      </c>
      <c r="CJ8" s="248" t="s">
        <v>26</v>
      </c>
      <c r="CK8" s="230" t="s">
        <v>27</v>
      </c>
      <c r="CL8" s="231" t="s">
        <v>28</v>
      </c>
      <c r="CM8" s="232" t="s">
        <v>29</v>
      </c>
    </row>
    <row r="9" spans="1:92" s="38" customFormat="1" ht="87" customHeight="1" x14ac:dyDescent="0.2">
      <c r="A9" s="254"/>
      <c r="B9" s="257"/>
      <c r="C9" s="260"/>
      <c r="D9" s="263"/>
      <c r="E9" s="266"/>
      <c r="F9" s="269"/>
      <c r="G9" s="211" t="s">
        <v>30</v>
      </c>
      <c r="H9" s="213" t="s">
        <v>31</v>
      </c>
      <c r="I9" s="211" t="s">
        <v>30</v>
      </c>
      <c r="J9" s="213" t="s">
        <v>31</v>
      </c>
      <c r="K9" s="211" t="s">
        <v>30</v>
      </c>
      <c r="L9" s="213" t="s">
        <v>31</v>
      </c>
      <c r="M9" s="211" t="s">
        <v>30</v>
      </c>
      <c r="N9" s="213" t="s">
        <v>31</v>
      </c>
      <c r="O9" s="211" t="s">
        <v>30</v>
      </c>
      <c r="P9" s="213" t="s">
        <v>31</v>
      </c>
      <c r="Q9" s="215" t="s">
        <v>30</v>
      </c>
      <c r="R9" s="217" t="s">
        <v>31</v>
      </c>
      <c r="S9" s="211" t="s">
        <v>30</v>
      </c>
      <c r="T9" s="213" t="s">
        <v>31</v>
      </c>
      <c r="U9" s="211" t="s">
        <v>30</v>
      </c>
      <c r="V9" s="213" t="s">
        <v>31</v>
      </c>
      <c r="W9" s="211" t="s">
        <v>30</v>
      </c>
      <c r="X9" s="213" t="s">
        <v>31</v>
      </c>
      <c r="Y9" s="211" t="s">
        <v>30</v>
      </c>
      <c r="Z9" s="213" t="s">
        <v>31</v>
      </c>
      <c r="AA9" s="211" t="s">
        <v>30</v>
      </c>
      <c r="AB9" s="213" t="s">
        <v>31</v>
      </c>
      <c r="AC9" s="211" t="s">
        <v>30</v>
      </c>
      <c r="AD9" s="213" t="s">
        <v>31</v>
      </c>
      <c r="AE9" s="215" t="s">
        <v>30</v>
      </c>
      <c r="AF9" s="217" t="s">
        <v>31</v>
      </c>
      <c r="AG9" s="211" t="s">
        <v>30</v>
      </c>
      <c r="AH9" s="213" t="s">
        <v>31</v>
      </c>
      <c r="AI9" s="211" t="s">
        <v>30</v>
      </c>
      <c r="AJ9" s="219" t="s">
        <v>31</v>
      </c>
      <c r="AK9" s="211" t="s">
        <v>30</v>
      </c>
      <c r="AL9" s="213" t="s">
        <v>31</v>
      </c>
      <c r="AM9" s="211" t="s">
        <v>30</v>
      </c>
      <c r="AN9" s="213" t="s">
        <v>31</v>
      </c>
      <c r="AO9" s="211" t="s">
        <v>30</v>
      </c>
      <c r="AP9" s="213" t="s">
        <v>31</v>
      </c>
      <c r="AQ9" s="211" t="s">
        <v>30</v>
      </c>
      <c r="AR9" s="213" t="s">
        <v>31</v>
      </c>
      <c r="AS9" s="215" t="s">
        <v>30</v>
      </c>
      <c r="AT9" s="217" t="s">
        <v>31</v>
      </c>
      <c r="AU9" s="211" t="s">
        <v>30</v>
      </c>
      <c r="AV9" s="213" t="s">
        <v>31</v>
      </c>
      <c r="AW9" s="211" t="s">
        <v>30</v>
      </c>
      <c r="AX9" s="213" t="s">
        <v>31</v>
      </c>
      <c r="AY9" s="211" t="s">
        <v>30</v>
      </c>
      <c r="AZ9" s="213" t="s">
        <v>31</v>
      </c>
      <c r="BA9" s="211" t="s">
        <v>30</v>
      </c>
      <c r="BB9" s="213" t="s">
        <v>31</v>
      </c>
      <c r="BC9" s="211" t="s">
        <v>30</v>
      </c>
      <c r="BD9" s="213" t="s">
        <v>31</v>
      </c>
      <c r="BE9" s="211" t="s">
        <v>30</v>
      </c>
      <c r="BF9" s="213" t="s">
        <v>31</v>
      </c>
      <c r="BG9" s="215" t="s">
        <v>30</v>
      </c>
      <c r="BH9" s="217" t="s">
        <v>31</v>
      </c>
      <c r="BI9" s="211" t="s">
        <v>30</v>
      </c>
      <c r="BJ9" s="213" t="s">
        <v>31</v>
      </c>
      <c r="BK9" s="211" t="s">
        <v>30</v>
      </c>
      <c r="BL9" s="213" t="s">
        <v>31</v>
      </c>
      <c r="BM9" s="211" t="s">
        <v>30</v>
      </c>
      <c r="BN9" s="213" t="s">
        <v>31</v>
      </c>
      <c r="BO9" s="211" t="s">
        <v>30</v>
      </c>
      <c r="BP9" s="213" t="s">
        <v>31</v>
      </c>
      <c r="BQ9" s="35" t="s">
        <v>32</v>
      </c>
      <c r="BR9" s="35" t="s">
        <v>33</v>
      </c>
      <c r="BS9" s="35" t="s">
        <v>34</v>
      </c>
      <c r="BT9" s="35" t="s">
        <v>35</v>
      </c>
      <c r="BU9" s="224"/>
      <c r="BV9" s="224"/>
      <c r="BW9" s="224"/>
      <c r="BX9" s="226"/>
      <c r="BY9" s="224"/>
      <c r="BZ9" s="234"/>
      <c r="CA9" s="36" t="s">
        <v>36</v>
      </c>
      <c r="CB9" s="37" t="s">
        <v>37</v>
      </c>
      <c r="CC9" s="37" t="s">
        <v>38</v>
      </c>
      <c r="CD9" s="239"/>
      <c r="CE9" s="241"/>
      <c r="CF9" s="243"/>
      <c r="CG9" s="245"/>
      <c r="CH9" s="243"/>
      <c r="CI9" s="247"/>
      <c r="CJ9" s="234"/>
      <c r="CK9" s="230"/>
      <c r="CL9" s="231"/>
      <c r="CM9" s="232"/>
    </row>
    <row r="10" spans="1:92" s="25" customFormat="1" ht="40.5" customHeight="1" x14ac:dyDescent="0.25">
      <c r="A10" s="255"/>
      <c r="B10" s="258"/>
      <c r="C10" s="261"/>
      <c r="D10" s="264"/>
      <c r="E10" s="267"/>
      <c r="F10" s="270"/>
      <c r="G10" s="212"/>
      <c r="H10" s="214"/>
      <c r="I10" s="212"/>
      <c r="J10" s="214"/>
      <c r="K10" s="212"/>
      <c r="L10" s="214"/>
      <c r="M10" s="212"/>
      <c r="N10" s="214"/>
      <c r="O10" s="212"/>
      <c r="P10" s="214"/>
      <c r="Q10" s="216"/>
      <c r="R10" s="218"/>
      <c r="S10" s="212"/>
      <c r="T10" s="214"/>
      <c r="U10" s="212"/>
      <c r="V10" s="214"/>
      <c r="W10" s="212"/>
      <c r="X10" s="214"/>
      <c r="Y10" s="212"/>
      <c r="Z10" s="214"/>
      <c r="AA10" s="212"/>
      <c r="AB10" s="214"/>
      <c r="AC10" s="212"/>
      <c r="AD10" s="214"/>
      <c r="AE10" s="216"/>
      <c r="AF10" s="218"/>
      <c r="AG10" s="212"/>
      <c r="AH10" s="214"/>
      <c r="AI10" s="212"/>
      <c r="AJ10" s="220"/>
      <c r="AK10" s="212"/>
      <c r="AL10" s="214"/>
      <c r="AM10" s="212"/>
      <c r="AN10" s="214"/>
      <c r="AO10" s="212"/>
      <c r="AP10" s="214"/>
      <c r="AQ10" s="212"/>
      <c r="AR10" s="214"/>
      <c r="AS10" s="216"/>
      <c r="AT10" s="218"/>
      <c r="AU10" s="212"/>
      <c r="AV10" s="214"/>
      <c r="AW10" s="212"/>
      <c r="AX10" s="214"/>
      <c r="AY10" s="212"/>
      <c r="AZ10" s="214"/>
      <c r="BA10" s="212"/>
      <c r="BB10" s="214"/>
      <c r="BC10" s="212"/>
      <c r="BD10" s="214"/>
      <c r="BE10" s="212"/>
      <c r="BF10" s="214"/>
      <c r="BG10" s="216"/>
      <c r="BH10" s="218"/>
      <c r="BI10" s="212"/>
      <c r="BJ10" s="214"/>
      <c r="BK10" s="212"/>
      <c r="BL10" s="214"/>
      <c r="BM10" s="212"/>
      <c r="BN10" s="214"/>
      <c r="BO10" s="212"/>
      <c r="BP10" s="214"/>
      <c r="BQ10" s="39" t="s">
        <v>39</v>
      </c>
      <c r="BR10" s="39" t="s">
        <v>39</v>
      </c>
      <c r="BS10" s="39" t="s">
        <v>39</v>
      </c>
      <c r="BT10" s="39" t="s">
        <v>39</v>
      </c>
      <c r="BU10" s="40" t="s">
        <v>39</v>
      </c>
      <c r="BV10" s="40"/>
      <c r="BW10" s="40" t="s">
        <v>39</v>
      </c>
      <c r="BX10" s="40" t="s">
        <v>39</v>
      </c>
      <c r="BY10" s="40" t="s">
        <v>39</v>
      </c>
      <c r="BZ10" s="41" t="s">
        <v>39</v>
      </c>
      <c r="CA10" s="42" t="s">
        <v>40</v>
      </c>
      <c r="CB10" s="43" t="s">
        <v>40</v>
      </c>
      <c r="CC10" s="43" t="s">
        <v>40</v>
      </c>
      <c r="CD10" s="44" t="s">
        <v>39</v>
      </c>
      <c r="CE10" s="45" t="s">
        <v>41</v>
      </c>
      <c r="CF10" s="46" t="s">
        <v>42</v>
      </c>
      <c r="CG10" s="47" t="s">
        <v>39</v>
      </c>
      <c r="CH10" s="47" t="s">
        <v>43</v>
      </c>
      <c r="CI10" s="48"/>
      <c r="CJ10" s="42" t="s">
        <v>40</v>
      </c>
      <c r="CK10" s="43" t="s">
        <v>40</v>
      </c>
      <c r="CL10" s="49" t="s">
        <v>44</v>
      </c>
      <c r="CM10" s="43" t="s">
        <v>40</v>
      </c>
    </row>
    <row r="11" spans="1:92" s="25" customFormat="1" ht="29.25" customHeight="1" x14ac:dyDescent="0.25">
      <c r="A11" s="50">
        <f>COUNTA(A12:A15)</f>
        <v>4</v>
      </c>
      <c r="B11" s="51" t="s">
        <v>45</v>
      </c>
      <c r="C11" s="51"/>
      <c r="D11" s="51"/>
      <c r="E11" s="51"/>
      <c r="F11" s="52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53">
        <f t="shared" ref="BQ11:CM11" si="0">SUM(BQ12:BQ15)</f>
        <v>0</v>
      </c>
      <c r="BR11" s="53">
        <f t="shared" si="0"/>
        <v>96</v>
      </c>
      <c r="BS11" s="53">
        <f t="shared" si="0"/>
        <v>0</v>
      </c>
      <c r="BT11" s="53">
        <f t="shared" si="0"/>
        <v>0</v>
      </c>
      <c r="BU11" s="53">
        <f t="shared" si="0"/>
        <v>0</v>
      </c>
      <c r="BV11" s="53">
        <f t="shared" si="0"/>
        <v>0</v>
      </c>
      <c r="BW11" s="53">
        <f t="shared" si="0"/>
        <v>0</v>
      </c>
      <c r="BX11" s="53">
        <f t="shared" si="0"/>
        <v>8</v>
      </c>
      <c r="BY11" s="53">
        <f t="shared" si="0"/>
        <v>4</v>
      </c>
      <c r="BZ11" s="54">
        <f t="shared" si="0"/>
        <v>108</v>
      </c>
      <c r="CA11" s="53">
        <f t="shared" si="0"/>
        <v>0</v>
      </c>
      <c r="CB11" s="54">
        <f t="shared" si="0"/>
        <v>0</v>
      </c>
      <c r="CC11" s="54">
        <f t="shared" si="0"/>
        <v>0</v>
      </c>
      <c r="CD11" s="54">
        <f t="shared" si="0"/>
        <v>0</v>
      </c>
      <c r="CE11" s="54">
        <f t="shared" si="0"/>
        <v>0</v>
      </c>
      <c r="CF11" s="54">
        <f t="shared" si="0"/>
        <v>0</v>
      </c>
      <c r="CG11" s="54">
        <f t="shared" si="0"/>
        <v>76.5</v>
      </c>
      <c r="CH11" s="54">
        <f t="shared" si="0"/>
        <v>0</v>
      </c>
      <c r="CI11" s="53">
        <f t="shared" si="0"/>
        <v>0</v>
      </c>
      <c r="CJ11" s="53"/>
      <c r="CK11" s="53">
        <f t="shared" si="0"/>
        <v>0</v>
      </c>
      <c r="CL11" s="53" t="e">
        <f t="shared" si="0"/>
        <v>#DIV/0!</v>
      </c>
      <c r="CM11" s="53">
        <f t="shared" si="0"/>
        <v>0</v>
      </c>
    </row>
    <row r="12" spans="1:92" s="25" customFormat="1" ht="24.75" customHeight="1" outlineLevel="1" x14ac:dyDescent="0.25">
      <c r="A12" s="55" t="s">
        <v>46</v>
      </c>
      <c r="B12" s="56" t="s">
        <v>47</v>
      </c>
      <c r="C12" s="57" t="s">
        <v>48</v>
      </c>
      <c r="D12" s="58">
        <v>1</v>
      </c>
      <c r="E12" s="59">
        <v>37987</v>
      </c>
      <c r="F12" s="60">
        <f>IFERROR(VLOOKUP(A12,'[5]PHEP NAM 2022'!$D$9:$AP$628,32,0),0)</f>
        <v>35</v>
      </c>
      <c r="G12" s="61" t="s">
        <v>10</v>
      </c>
      <c r="H12" s="62"/>
      <c r="I12" s="61" t="s">
        <v>10</v>
      </c>
      <c r="J12" s="62"/>
      <c r="K12" s="61" t="s">
        <v>10</v>
      </c>
      <c r="L12" s="62"/>
      <c r="M12" s="61" t="s">
        <v>10</v>
      </c>
      <c r="N12" s="62"/>
      <c r="O12" s="61" t="s">
        <v>10</v>
      </c>
      <c r="P12" s="62"/>
      <c r="Q12" s="63"/>
      <c r="R12" s="63"/>
      <c r="S12" s="61" t="s">
        <v>10</v>
      </c>
      <c r="T12" s="62"/>
      <c r="U12" s="61" t="s">
        <v>10</v>
      </c>
      <c r="V12" s="62"/>
      <c r="W12" s="61" t="s">
        <v>10</v>
      </c>
      <c r="X12" s="62"/>
      <c r="Y12" s="61" t="s">
        <v>10</v>
      </c>
      <c r="Z12" s="62"/>
      <c r="AA12" s="61" t="s">
        <v>10</v>
      </c>
      <c r="AB12" s="62"/>
      <c r="AC12" s="61" t="s">
        <v>49</v>
      </c>
      <c r="AD12" s="62"/>
      <c r="AE12" s="63"/>
      <c r="AF12" s="63"/>
      <c r="AG12" s="61" t="s">
        <v>10</v>
      </c>
      <c r="AH12" s="62"/>
      <c r="AI12" s="61" t="s">
        <v>10</v>
      </c>
      <c r="AJ12" s="62"/>
      <c r="AK12" s="61" t="s">
        <v>10</v>
      </c>
      <c r="AL12" s="62"/>
      <c r="AM12" s="61" t="s">
        <v>10</v>
      </c>
      <c r="AN12" s="62"/>
      <c r="AO12" s="61" t="s">
        <v>10</v>
      </c>
      <c r="AP12" s="62"/>
      <c r="AQ12" s="61" t="s">
        <v>10</v>
      </c>
      <c r="AR12" s="62"/>
      <c r="AS12" s="63"/>
      <c r="AT12" s="63"/>
      <c r="AU12" s="61" t="s">
        <v>10</v>
      </c>
      <c r="AV12" s="62"/>
      <c r="AW12" s="61" t="s">
        <v>10</v>
      </c>
      <c r="AX12" s="62"/>
      <c r="AY12" s="61" t="s">
        <v>10</v>
      </c>
      <c r="AZ12" s="62"/>
      <c r="BA12" s="61" t="s">
        <v>10</v>
      </c>
      <c r="BB12" s="62"/>
      <c r="BC12" s="61" t="s">
        <v>10</v>
      </c>
      <c r="BD12" s="62"/>
      <c r="BE12" s="61" t="s">
        <v>49</v>
      </c>
      <c r="BF12" s="62"/>
      <c r="BG12" s="63"/>
      <c r="BH12" s="63"/>
      <c r="BI12" s="61" t="s">
        <v>10</v>
      </c>
      <c r="BJ12" s="62"/>
      <c r="BK12" s="61" t="s">
        <v>10</v>
      </c>
      <c r="BL12" s="62"/>
      <c r="BM12" s="61" t="s">
        <v>10</v>
      </c>
      <c r="BN12" s="62"/>
      <c r="BO12" s="61" t="s">
        <v>10</v>
      </c>
      <c r="BP12" s="62"/>
      <c r="BQ12" s="64">
        <f>COUNTIF($G12:$BP12,"a")+COUNTIF($G12:$BP12,"r0,a5")/2+COUNTIF($G12:$BP12,"p5,a5")/2+COUNTIF($G12:$BP12,"Ro,p5")/2+COUNTIF($G12:$BP12,"H5,A5")/2+COUNTIF($G12:$BP12,"p0,a5")/2</f>
        <v>0</v>
      </c>
      <c r="BR12" s="64">
        <f>COUNTIF($G12:$BP12,"d")+COUNTIF($G12:$BP12,"r0,d5")/2+COUNTIF($G12:$BP12,"p5,d5")/2+COUNTIF($G12:$BP12,"Ro,P5")/2+COUNTIF($G12:$BP12,"H5,D5")/2+COUNTIF($G12:$BP12,"p0,d5")/2</f>
        <v>25</v>
      </c>
      <c r="BS12" s="64">
        <f>COUNTIF($G12:$BP12,"b")+COUNTIF($G12:$BP12,"r0,b5")/2+COUNTIF($G12:$BP12,"p5,b5")/2+COUNTIF($G12:$BP12,"Ro,P5")/2+COUNTIF($G12:$BP12,"H5,B5")/2+COUNTIF($G12:$BP12,"p0,b5")/2</f>
        <v>0</v>
      </c>
      <c r="BT12" s="64">
        <f>COUNTIF($G12:$BP12,"c")+COUNTIF($G12:$BP12,"r0,c5")/2+COUNTIF($G12:$BP12,"p5,c5")/2+COUNTIF($G12:$BP12,"Ro,P5")/2+COUNTIF($G12:$BP12,"H5,C5")/2+COUNTIF($G12:$BP12,"p0,c5")/2</f>
        <v>0</v>
      </c>
      <c r="BU12" s="64">
        <f>COUNTIF($G12:$BP12,"KH")+COUNTIF($G12:$BP12,"TL")+COUNTIF($G12:$BP12,"L")</f>
        <v>0</v>
      </c>
      <c r="BV12" s="64">
        <f>COUNTIF($G12:$BP12,"NL")</f>
        <v>0</v>
      </c>
      <c r="BW12" s="64">
        <f>COUNTIF($G12:$BP12,"hh")+COUNTIF(G12:BP12,"H5,D5")/2</f>
        <v>0</v>
      </c>
      <c r="BX12" s="64">
        <f>COUNTIF($G12:$BP12,"nt7")</f>
        <v>2</v>
      </c>
      <c r="BY12" s="64">
        <f>COUNTIF($G12:$BP12,"P")+COUNTIF($G12:$BP12,"p5,a5")/2+COUNTIF($G12:$BP12,"p5,b5")/2+COUNTIF($G12:$BP12,"p5,c5")/2+COUNTIF($G12:$BP12,"p5,d5")/2+COUNTIF($G12:$BP12,"R0,P5")/2</f>
        <v>0</v>
      </c>
      <c r="BZ12" s="65">
        <f>SUBTOTAL(9,BQ12:BY12)</f>
        <v>27</v>
      </c>
      <c r="CA12" s="66">
        <f>SUM(H12,J12,L12,N12,P12,T12,V12,X12,Z12,AB12,AD12,AH12,AJ12,AL12,AN12,AP12,AR12,AV12,AX12,AZ12,BB12,BD12,BF12,BJ12,BL12,BN12,BP12)</f>
        <v>0</v>
      </c>
      <c r="CB12" s="67">
        <f>SUM(R12,AF12,AT12,BH12)</f>
        <v>0</v>
      </c>
      <c r="CC12" s="67">
        <v>0</v>
      </c>
      <c r="CD12" s="68"/>
      <c r="CE12" s="69">
        <f>COUNTIF(G12:P12,"&gt;=4")+COUNTIF(S12:AD12,"&gt;=4")+COUNTIF(AG12:AR12,"&gt;=4")+COUNTIF(AU12:BF12,"&gt;=4")+COUNTIF(BI12:BP12,"&gt;=4")+ROUND(IF(R12&gt;=12,1,0)+IF(AF12&gt;=12,1,0)+IF(AT12&gt;=12,1,0)+IF(BH12&gt;=12,1,0),0)</f>
        <v>0</v>
      </c>
      <c r="CF12" s="68">
        <f>CD12*CI12</f>
        <v>0</v>
      </c>
      <c r="CG12" s="70">
        <f>F12-BY12</f>
        <v>35</v>
      </c>
      <c r="CH12" s="68">
        <f>CE12*16</f>
        <v>0</v>
      </c>
      <c r="CI12" s="71">
        <f>VLOOKUP(A12,[5]DATA!$A$6:$Q$660,17,0)</f>
        <v>0</v>
      </c>
      <c r="CJ12" s="71">
        <f>SUM(CA12:CC12)</f>
        <v>0</v>
      </c>
      <c r="CK12" s="72">
        <f>(SUM(IF(H12&gt;4,H12-4,0),IF(J12&gt;4,J12-4,0),IF(L12&gt;4,L12-4,0),IF(N12&gt;4,N12-4,0),IF(P12&gt;4,P12-4,0),IF(T12&gt;4,T12-4,0),IF(V12&gt;4,V12-4,0),IF(X12&gt;4,X12-4,0),IF(Z12&gt;4,Z12-4,0),IF(AB12&gt;4,AB12-4,0),IF(AD12&gt;4,AD12-4,0),IF(AH12&gt;4,AH12-4,0),IF(AJ12&gt;4,AJ12-4,0),IF(AL12&gt;4,AL12-4,0),IF(AN12&gt;4,AN12-4,0),IF(AP12&gt;4,AP12-4,0),IF(AR12&gt;4,AR12-4,0),IF(AV12&gt;4,AV12-4,0),IF(AX12&gt;4,AX12-4,0),IF(AZ12&gt;4,AZ12-4,0),IF(BB12&gt;4,BB12-4,0),IF(BD12&gt;4,BD12-4,0),IF(BF12&gt;4,BF12-4,0),IF(BJ12&gt;4,BJ12-4,0),IF(BL12&gt;4,BL12-4,0),IF(BN12&gt;4,BN12-4,0),IF(BP12&gt;4,BP12-4,0))+CB12+CC12)</f>
        <v>0</v>
      </c>
      <c r="CL12" s="73" t="e">
        <f>CK12/CJ12</f>
        <v>#DIV/0!</v>
      </c>
      <c r="CM12" s="72">
        <f>(SUM(IF(H12&gt;4,H12-4,0),IF(J12&gt;4,J12-4,0),IF(L12&gt;4,L12-4,0),IF(N12&gt;4,N12-4,0),IF(P12&gt;4,P12-4,0),IF(T12&gt;4,T12-4,0),IF(V12&gt;4,V12-4,0),IF(X12&gt;4,X12-4,0),IF(Z12&gt;4,Z12-4,0),IF(AB12&gt;4,AB12-4,0),IF(AD12&gt;4,AD12-4,0),IF(AH12&gt;4,AH12-4,0),IF(AJ12&gt;4,AJ12-4,0),IF(AL12&gt;4,AL12-4,0),IF(AN12&gt;4,AN12-4,0),IF(AP12&gt;4,AP12-4,0),IF(AR12&gt;4,AR12-4,0),IF(AV12&gt;4,AV12-4,0),IF(AX12&gt;4,AX12-4,0),IF(AZ12&gt;4,AZ12-4,0),IF(BB12&gt;4,BB12-4,0),IF(BD12&gt;4,BD12-4,0),IF(BF12&gt;4,BF12-4,0),IF(BJ12&gt;4,BJ12-4,0),IF(BL12&gt;4,BL12-4,0),IF(BN12&gt;4,BN12-4,0),IF(BP12&gt;4,BP12-4,0))+CC12)</f>
        <v>0</v>
      </c>
      <c r="CN12" s="74">
        <f>BQ12+BR12+BS12+BT12+BU12+BY12+BX12</f>
        <v>27</v>
      </c>
    </row>
    <row r="13" spans="1:92" s="76" customFormat="1" ht="24.75" customHeight="1" outlineLevel="1" x14ac:dyDescent="0.25">
      <c r="A13" s="55" t="s">
        <v>50</v>
      </c>
      <c r="B13" s="56" t="s">
        <v>51</v>
      </c>
      <c r="C13" s="57" t="s">
        <v>48</v>
      </c>
      <c r="D13" s="58">
        <v>1</v>
      </c>
      <c r="E13" s="75">
        <v>43557</v>
      </c>
      <c r="F13" s="60">
        <f>IFERROR(VLOOKUP(A13,'[5]PHEP NAM 2022'!$D$9:$AP$628,32,0),0)</f>
        <v>17.5</v>
      </c>
      <c r="G13" s="61" t="s">
        <v>10</v>
      </c>
      <c r="H13" s="62"/>
      <c r="I13" s="61" t="s">
        <v>10</v>
      </c>
      <c r="J13" s="62"/>
      <c r="K13" s="61" t="s">
        <v>10</v>
      </c>
      <c r="L13" s="62"/>
      <c r="M13" s="61" t="s">
        <v>10</v>
      </c>
      <c r="N13" s="62"/>
      <c r="O13" s="61" t="s">
        <v>10</v>
      </c>
      <c r="P13" s="62"/>
      <c r="Q13" s="63"/>
      <c r="R13" s="63"/>
      <c r="S13" s="61" t="s">
        <v>10</v>
      </c>
      <c r="T13" s="62"/>
      <c r="U13" s="61" t="s">
        <v>10</v>
      </c>
      <c r="V13" s="62"/>
      <c r="W13" s="61" t="s">
        <v>10</v>
      </c>
      <c r="X13" s="62"/>
      <c r="Y13" s="61" t="s">
        <v>10</v>
      </c>
      <c r="Z13" s="62"/>
      <c r="AA13" s="61" t="s">
        <v>10</v>
      </c>
      <c r="AB13" s="62"/>
      <c r="AC13" s="61" t="s">
        <v>49</v>
      </c>
      <c r="AD13" s="62"/>
      <c r="AE13" s="63"/>
      <c r="AF13" s="63"/>
      <c r="AG13" s="61" t="s">
        <v>10</v>
      </c>
      <c r="AH13" s="62"/>
      <c r="AI13" s="61" t="s">
        <v>10</v>
      </c>
      <c r="AJ13" s="62"/>
      <c r="AK13" s="61" t="s">
        <v>10</v>
      </c>
      <c r="AL13" s="62"/>
      <c r="AM13" s="61" t="s">
        <v>10</v>
      </c>
      <c r="AN13" s="62"/>
      <c r="AO13" s="61" t="s">
        <v>52</v>
      </c>
      <c r="AP13" s="62"/>
      <c r="AQ13" s="61" t="s">
        <v>52</v>
      </c>
      <c r="AR13" s="62"/>
      <c r="AS13" s="63"/>
      <c r="AT13" s="63"/>
      <c r="AU13" s="61" t="s">
        <v>52</v>
      </c>
      <c r="AV13" s="62"/>
      <c r="AW13" s="61" t="s">
        <v>10</v>
      </c>
      <c r="AX13" s="62"/>
      <c r="AY13" s="61" t="s">
        <v>10</v>
      </c>
      <c r="AZ13" s="62"/>
      <c r="BA13" s="61" t="s">
        <v>10</v>
      </c>
      <c r="BB13" s="62"/>
      <c r="BC13" s="61" t="s">
        <v>10</v>
      </c>
      <c r="BD13" s="62"/>
      <c r="BE13" s="61" t="s">
        <v>49</v>
      </c>
      <c r="BF13" s="62"/>
      <c r="BG13" s="63"/>
      <c r="BH13" s="63"/>
      <c r="BI13" s="61" t="s">
        <v>10</v>
      </c>
      <c r="BJ13" s="62"/>
      <c r="BK13" s="61" t="s">
        <v>10</v>
      </c>
      <c r="BL13" s="62"/>
      <c r="BM13" s="61" t="s">
        <v>10</v>
      </c>
      <c r="BN13" s="62"/>
      <c r="BO13" s="61" t="s">
        <v>10</v>
      </c>
      <c r="BP13" s="62"/>
      <c r="BQ13" s="64">
        <f t="shared" ref="BQ13:BQ15" si="1">COUNTIF($G13:$BP13,"a")+COUNTIF($G13:$BP13,"r0,a5")/2+COUNTIF($G13:$BP13,"p5,a5")/2+COUNTIF($G13:$BP13,"Ro,p5")/2+COUNTIF($G13:$BP13,"H5,A5")/2+COUNTIF($G13:$BP13,"p0,a5")/2</f>
        <v>0</v>
      </c>
      <c r="BR13" s="64">
        <f t="shared" ref="BR13:BR15" si="2">COUNTIF($G13:$BP13,"d")+COUNTIF($G13:$BP13,"r0,d5")/2+COUNTIF($G13:$BP13,"p5,d5")/2+COUNTIF($G13:$BP13,"Ro,P5")/2+COUNTIF($G13:$BP13,"H5,D5")/2+COUNTIF($G13:$BP13,"p0,d5")/2</f>
        <v>22</v>
      </c>
      <c r="BS13" s="64">
        <f t="shared" ref="BS13:BS15" si="3">COUNTIF($G13:$BP13,"b")+COUNTIF($G13:$BP13,"r0,b5")/2+COUNTIF($G13:$BP13,"p5,b5")/2+COUNTIF($G13:$BP13,"Ro,P5")/2+COUNTIF($G13:$BP13,"H5,B5")/2+COUNTIF($G13:$BP13,"p0,b5")/2</f>
        <v>0</v>
      </c>
      <c r="BT13" s="64">
        <f t="shared" ref="BT13:BT15" si="4">COUNTIF($G13:$BP13,"c")+COUNTIF($G13:$BP13,"r0,c5")/2+COUNTIF($G13:$BP13,"p5,c5")/2+COUNTIF($G13:$BP13,"Ro,P5")/2+COUNTIF($G13:$BP13,"H5,C5")/2+COUNTIF($G13:$BP13,"p0,c5")/2</f>
        <v>0</v>
      </c>
      <c r="BU13" s="64">
        <f t="shared" ref="BU13:BU15" si="5">COUNTIF($G13:$BP13,"KH")+COUNTIF($G13:$BP13,"TL")+COUNTIF($G13:$BP13,"L")</f>
        <v>0</v>
      </c>
      <c r="BV13" s="64">
        <f t="shared" ref="BV13:BV15" si="6">COUNTIF($G13:$BP13,"NL")</f>
        <v>0</v>
      </c>
      <c r="BW13" s="64">
        <f t="shared" ref="BW13:BW15" si="7">COUNTIF($G13:$BP13,"hh")+COUNTIF(G13:BP13,"H5,D5")/2</f>
        <v>0</v>
      </c>
      <c r="BX13" s="64">
        <f t="shared" ref="BX13:BX15" si="8">COUNTIF($G13:$BP13,"nt7")</f>
        <v>2</v>
      </c>
      <c r="BY13" s="64">
        <f t="shared" ref="BY13:BY15" si="9">COUNTIF($G13:$BP13,"P")+COUNTIF($G13:$BP13,"p5,a5")/2+COUNTIF($G13:$BP13,"p5,b5")/2+COUNTIF($G13:$BP13,"p5,c5")/2+COUNTIF($G13:$BP13,"p5,d5")/2+COUNTIF($G13:$BP13,"R0,P5")/2</f>
        <v>3</v>
      </c>
      <c r="BZ13" s="65">
        <f>SUBTOTAL(9,BQ13:BY13)</f>
        <v>27</v>
      </c>
      <c r="CA13" s="66">
        <f t="shared" ref="CA13:CA15" si="10">SUM(H13,J13,L13,N13,P13,T13,V13,X13,Z13,AB13,AD13,AH13,AJ13,AL13,AN13,AP13,AR13,AV13,AX13,AZ13,BB13,BD13,BF13,BJ13,BL13,BN13,BP13)</f>
        <v>0</v>
      </c>
      <c r="CB13" s="67">
        <f t="shared" ref="CB13:CB15" si="11">SUM(R13,AF13,AT13,BH13)</f>
        <v>0</v>
      </c>
      <c r="CC13" s="67">
        <v>0</v>
      </c>
      <c r="CD13" s="68">
        <f>IF(BZ13&gt;=25,4,IF(BZ13&gt;=18,3,IF(BZ13&gt;=12,2,IF(BZ13&gt;=4,1,0))))-BX13-2</f>
        <v>0</v>
      </c>
      <c r="CE13" s="69">
        <f t="shared" ref="CE13:CE15" si="12">COUNTIF(G13:P13,"&gt;=4")+COUNTIF(S13:AD13,"&gt;=4")+COUNTIF(AG13:AR13,"&gt;=4")+COUNTIF(AU13:BF13,"&gt;=4")+COUNTIF(BI13:BP13,"&gt;=4")+ROUND(IF(R13&gt;=12,1,0)+IF(AF13&gt;=12,1,0)+IF(AT13&gt;=12,1,0)+IF(BH13&gt;=12,1,0),0)</f>
        <v>0</v>
      </c>
      <c r="CF13" s="68">
        <f t="shared" ref="CF13:CF15" si="13">CD13*CI13</f>
        <v>0</v>
      </c>
      <c r="CG13" s="70">
        <f t="shared" ref="CG13:CG15" si="14">F13-BY13</f>
        <v>14.5</v>
      </c>
      <c r="CH13" s="68">
        <f t="shared" ref="CH13:CH15" si="15">CE13*16</f>
        <v>0</v>
      </c>
      <c r="CI13" s="71">
        <f>VLOOKUP(A13,[5]DATA!$A$6:$Q$660,17,0)</f>
        <v>0</v>
      </c>
      <c r="CJ13" s="71">
        <f t="shared" ref="CJ13:CJ15" si="16">SUM(CA13:CC13)</f>
        <v>0</v>
      </c>
      <c r="CK13" s="72">
        <f t="shared" ref="CK13:CK15" si="17">(SUM(IF(H13&gt;4,H13-4,0),IF(J13&gt;4,J13-4,0),IF(L13&gt;4,L13-4,0),IF(N13&gt;4,N13-4,0),IF(P13&gt;4,P13-4,0),IF(T13&gt;4,T13-4,0),IF(V13&gt;4,V13-4,0),IF(X13&gt;4,X13-4,0),IF(Z13&gt;4,Z13-4,0),IF(AB13&gt;4,AB13-4,0),IF(AD13&gt;4,AD13-4,0),IF(AH13&gt;4,AH13-4,0),IF(AJ13&gt;4,AJ13-4,0),IF(AL13&gt;4,AL13-4,0),IF(AN13&gt;4,AN13-4,0),IF(AP13&gt;4,AP13-4,0),IF(AR13&gt;4,AR13-4,0),IF(AV13&gt;4,AV13-4,0),IF(AX13&gt;4,AX13-4,0),IF(AZ13&gt;4,AZ13-4,0),IF(BB13&gt;4,BB13-4,0),IF(BD13&gt;4,BD13-4,0),IF(BF13&gt;4,BF13-4,0),IF(BJ13&gt;4,BJ13-4,0),IF(BL13&gt;4,BL13-4,0),IF(BN13&gt;4,BN13-4,0),IF(BP13&gt;4,BP13-4,0))+CB13+CC13)</f>
        <v>0</v>
      </c>
      <c r="CL13" s="73" t="e">
        <f t="shared" ref="CL13:CL15" si="18">CK13/CJ13</f>
        <v>#DIV/0!</v>
      </c>
      <c r="CM13" s="72">
        <f t="shared" ref="CM13:CM15" si="19">(SUM(IF(H13&gt;4,H13-4,0),IF(J13&gt;4,J13-4,0),IF(L13&gt;4,L13-4,0),IF(N13&gt;4,N13-4,0),IF(P13&gt;4,P13-4,0),IF(T13&gt;4,T13-4,0),IF(V13&gt;4,V13-4,0),IF(X13&gt;4,X13-4,0),IF(Z13&gt;4,Z13-4,0),IF(AB13&gt;4,AB13-4,0),IF(AD13&gt;4,AD13-4,0),IF(AH13&gt;4,AH13-4,0),IF(AJ13&gt;4,AJ13-4,0),IF(AL13&gt;4,AL13-4,0),IF(AN13&gt;4,AN13-4,0),IF(AP13&gt;4,AP13-4,0),IF(AR13&gt;4,AR13-4,0),IF(AV13&gt;4,AV13-4,0),IF(AX13&gt;4,AX13-4,0),IF(AZ13&gt;4,AZ13-4,0),IF(BB13&gt;4,BB13-4,0),IF(BD13&gt;4,BD13-4,0),IF(BF13&gt;4,BF13-4,0),IF(BJ13&gt;4,BJ13-4,0),IF(BL13&gt;4,BL13-4,0),IF(BN13&gt;4,BN13-4,0),IF(BP13&gt;4,BP13-4,0))+CC13)</f>
        <v>0</v>
      </c>
      <c r="CN13" s="74">
        <f t="shared" ref="CN13:CN15" si="20">BQ13+BR13+BS13+BT13+BU13+BY13+BX13</f>
        <v>27</v>
      </c>
    </row>
    <row r="14" spans="1:92" s="76" customFormat="1" ht="24.75" customHeight="1" outlineLevel="1" x14ac:dyDescent="0.25">
      <c r="A14" s="55" t="s">
        <v>53</v>
      </c>
      <c r="B14" s="56" t="s">
        <v>54</v>
      </c>
      <c r="C14" s="57" t="s">
        <v>48</v>
      </c>
      <c r="D14" s="58">
        <v>1</v>
      </c>
      <c r="E14" s="59">
        <v>42922</v>
      </c>
      <c r="F14" s="60">
        <f>IFERROR(VLOOKUP(A14,'[5]PHEP NAM 2022'!$D$9:$AP$628,32,0),0)</f>
        <v>16</v>
      </c>
      <c r="G14" s="61" t="s">
        <v>10</v>
      </c>
      <c r="H14" s="62"/>
      <c r="I14" s="61" t="s">
        <v>10</v>
      </c>
      <c r="J14" s="62"/>
      <c r="K14" s="61" t="s">
        <v>10</v>
      </c>
      <c r="L14" s="62"/>
      <c r="M14" s="61" t="s">
        <v>10</v>
      </c>
      <c r="N14" s="62"/>
      <c r="O14" s="61" t="s">
        <v>10</v>
      </c>
      <c r="P14" s="62"/>
      <c r="Q14" s="63"/>
      <c r="R14" s="63"/>
      <c r="S14" s="61" t="s">
        <v>10</v>
      </c>
      <c r="T14" s="62"/>
      <c r="U14" s="61" t="s">
        <v>10</v>
      </c>
      <c r="V14" s="62"/>
      <c r="W14" s="61" t="s">
        <v>10</v>
      </c>
      <c r="X14" s="62"/>
      <c r="Y14" s="61" t="s">
        <v>10</v>
      </c>
      <c r="Z14" s="62"/>
      <c r="AA14" s="61" t="s">
        <v>10</v>
      </c>
      <c r="AB14" s="62"/>
      <c r="AC14" s="61" t="s">
        <v>49</v>
      </c>
      <c r="AD14" s="62"/>
      <c r="AE14" s="63"/>
      <c r="AF14" s="63"/>
      <c r="AG14" s="61" t="s">
        <v>10</v>
      </c>
      <c r="AH14" s="62"/>
      <c r="AI14" s="61" t="s">
        <v>10</v>
      </c>
      <c r="AJ14" s="62"/>
      <c r="AK14" s="61" t="s">
        <v>10</v>
      </c>
      <c r="AL14" s="62"/>
      <c r="AM14" s="61" t="s">
        <v>10</v>
      </c>
      <c r="AN14" s="62"/>
      <c r="AO14" s="61" t="s">
        <v>10</v>
      </c>
      <c r="AP14" s="62"/>
      <c r="AQ14" s="61" t="s">
        <v>10</v>
      </c>
      <c r="AR14" s="62"/>
      <c r="AS14" s="63"/>
      <c r="AT14" s="63"/>
      <c r="AU14" s="61" t="s">
        <v>10</v>
      </c>
      <c r="AV14" s="62"/>
      <c r="AW14" s="61" t="s">
        <v>10</v>
      </c>
      <c r="AX14" s="62"/>
      <c r="AY14" s="61" t="s">
        <v>10</v>
      </c>
      <c r="AZ14" s="62"/>
      <c r="BA14" s="61" t="s">
        <v>10</v>
      </c>
      <c r="BB14" s="62"/>
      <c r="BC14" s="61" t="s">
        <v>10</v>
      </c>
      <c r="BD14" s="62"/>
      <c r="BE14" s="61" t="s">
        <v>49</v>
      </c>
      <c r="BF14" s="62"/>
      <c r="BG14" s="63"/>
      <c r="BH14" s="63"/>
      <c r="BI14" s="61" t="s">
        <v>52</v>
      </c>
      <c r="BJ14" s="62"/>
      <c r="BK14" s="61" t="s">
        <v>10</v>
      </c>
      <c r="BL14" s="62"/>
      <c r="BM14" s="61" t="s">
        <v>10</v>
      </c>
      <c r="BN14" s="62"/>
      <c r="BO14" s="61" t="s">
        <v>10</v>
      </c>
      <c r="BP14" s="62"/>
      <c r="BQ14" s="64">
        <f t="shared" si="1"/>
        <v>0</v>
      </c>
      <c r="BR14" s="64">
        <f t="shared" si="2"/>
        <v>24</v>
      </c>
      <c r="BS14" s="64">
        <f t="shared" si="3"/>
        <v>0</v>
      </c>
      <c r="BT14" s="64">
        <f t="shared" si="4"/>
        <v>0</v>
      </c>
      <c r="BU14" s="64">
        <f t="shared" si="5"/>
        <v>0</v>
      </c>
      <c r="BV14" s="64">
        <f t="shared" si="6"/>
        <v>0</v>
      </c>
      <c r="BW14" s="64">
        <f t="shared" si="7"/>
        <v>0</v>
      </c>
      <c r="BX14" s="64">
        <f t="shared" si="8"/>
        <v>2</v>
      </c>
      <c r="BY14" s="64">
        <f t="shared" si="9"/>
        <v>1</v>
      </c>
      <c r="BZ14" s="65">
        <f>SUBTOTAL(9,BQ14:BY14)</f>
        <v>27</v>
      </c>
      <c r="CA14" s="66">
        <f t="shared" si="10"/>
        <v>0</v>
      </c>
      <c r="CB14" s="67">
        <f t="shared" si="11"/>
        <v>0</v>
      </c>
      <c r="CC14" s="67">
        <v>0</v>
      </c>
      <c r="CD14" s="68">
        <f t="shared" ref="CD14:CD15" si="21">IF(BZ14&gt;=25,4,IF(BZ14&gt;=18,3,IF(BZ14&gt;=12,2,IF(BZ14&gt;=4,1,0))))-BX14-2</f>
        <v>0</v>
      </c>
      <c r="CE14" s="69">
        <f t="shared" si="12"/>
        <v>0</v>
      </c>
      <c r="CF14" s="68">
        <f t="shared" si="13"/>
        <v>0</v>
      </c>
      <c r="CG14" s="70">
        <f t="shared" si="14"/>
        <v>15</v>
      </c>
      <c r="CH14" s="68">
        <f t="shared" si="15"/>
        <v>0</v>
      </c>
      <c r="CI14" s="71">
        <f>VLOOKUP(A14,[5]DATA!$A$6:$Q$660,17,0)</f>
        <v>0</v>
      </c>
      <c r="CJ14" s="71">
        <f t="shared" si="16"/>
        <v>0</v>
      </c>
      <c r="CK14" s="72">
        <f t="shared" si="17"/>
        <v>0</v>
      </c>
      <c r="CL14" s="73" t="e">
        <f t="shared" si="18"/>
        <v>#DIV/0!</v>
      </c>
      <c r="CM14" s="72">
        <f t="shared" si="19"/>
        <v>0</v>
      </c>
      <c r="CN14" s="74">
        <f t="shared" si="20"/>
        <v>27</v>
      </c>
    </row>
    <row r="15" spans="1:92" s="77" customFormat="1" ht="24.75" customHeight="1" outlineLevel="1" x14ac:dyDescent="0.25">
      <c r="A15" s="55" t="s">
        <v>55</v>
      </c>
      <c r="B15" s="56" t="s">
        <v>56</v>
      </c>
      <c r="C15" s="57" t="s">
        <v>48</v>
      </c>
      <c r="D15" s="58">
        <v>1</v>
      </c>
      <c r="E15" s="59">
        <v>43367</v>
      </c>
      <c r="F15" s="60">
        <f>IFERROR(VLOOKUP(A15,'[5]PHEP NAM 2022'!$D$9:$AP$628,32,0),0)</f>
        <v>12</v>
      </c>
      <c r="G15" s="61" t="s">
        <v>10</v>
      </c>
      <c r="H15" s="62"/>
      <c r="I15" s="61" t="s">
        <v>10</v>
      </c>
      <c r="J15" s="62"/>
      <c r="K15" s="61" t="s">
        <v>10</v>
      </c>
      <c r="L15" s="62"/>
      <c r="M15" s="61" t="s">
        <v>10</v>
      </c>
      <c r="N15" s="62"/>
      <c r="O15" s="61" t="s">
        <v>10</v>
      </c>
      <c r="P15" s="62"/>
      <c r="Q15" s="63"/>
      <c r="R15" s="63"/>
      <c r="S15" s="61" t="s">
        <v>10</v>
      </c>
      <c r="T15" s="62"/>
      <c r="U15" s="61" t="s">
        <v>10</v>
      </c>
      <c r="V15" s="62"/>
      <c r="W15" s="61" t="s">
        <v>10</v>
      </c>
      <c r="X15" s="62"/>
      <c r="Y15" s="61" t="s">
        <v>10</v>
      </c>
      <c r="Z15" s="62"/>
      <c r="AA15" s="61" t="s">
        <v>10</v>
      </c>
      <c r="AB15" s="62"/>
      <c r="AC15" s="61" t="s">
        <v>49</v>
      </c>
      <c r="AD15" s="62"/>
      <c r="AE15" s="63"/>
      <c r="AF15" s="63"/>
      <c r="AG15" s="61" t="s">
        <v>10</v>
      </c>
      <c r="AH15" s="62"/>
      <c r="AI15" s="61" t="s">
        <v>10</v>
      </c>
      <c r="AJ15" s="62"/>
      <c r="AK15" s="61" t="s">
        <v>10</v>
      </c>
      <c r="AL15" s="62"/>
      <c r="AM15" s="61" t="s">
        <v>10</v>
      </c>
      <c r="AN15" s="62"/>
      <c r="AO15" s="61" t="s">
        <v>10</v>
      </c>
      <c r="AP15" s="62"/>
      <c r="AQ15" s="61" t="s">
        <v>10</v>
      </c>
      <c r="AR15" s="62"/>
      <c r="AS15" s="63"/>
      <c r="AT15" s="63"/>
      <c r="AU15" s="61" t="s">
        <v>10</v>
      </c>
      <c r="AV15" s="62"/>
      <c r="AW15" s="61" t="s">
        <v>10</v>
      </c>
      <c r="AX15" s="62"/>
      <c r="AY15" s="61" t="s">
        <v>10</v>
      </c>
      <c r="AZ15" s="62"/>
      <c r="BA15" s="61" t="s">
        <v>10</v>
      </c>
      <c r="BB15" s="62"/>
      <c r="BC15" s="61" t="s">
        <v>10</v>
      </c>
      <c r="BD15" s="62"/>
      <c r="BE15" s="61" t="s">
        <v>49</v>
      </c>
      <c r="BF15" s="62"/>
      <c r="BG15" s="63"/>
      <c r="BH15" s="63"/>
      <c r="BI15" s="61" t="s">
        <v>10</v>
      </c>
      <c r="BJ15" s="62"/>
      <c r="BK15" s="61" t="s">
        <v>10</v>
      </c>
      <c r="BL15" s="62"/>
      <c r="BM15" s="61" t="s">
        <v>10</v>
      </c>
      <c r="BN15" s="62"/>
      <c r="BO15" s="61" t="s">
        <v>10</v>
      </c>
      <c r="BP15" s="62"/>
      <c r="BQ15" s="64">
        <f t="shared" si="1"/>
        <v>0</v>
      </c>
      <c r="BR15" s="64">
        <f t="shared" si="2"/>
        <v>25</v>
      </c>
      <c r="BS15" s="64">
        <f t="shared" si="3"/>
        <v>0</v>
      </c>
      <c r="BT15" s="64">
        <f t="shared" si="4"/>
        <v>0</v>
      </c>
      <c r="BU15" s="64">
        <f t="shared" si="5"/>
        <v>0</v>
      </c>
      <c r="BV15" s="64">
        <f t="shared" si="6"/>
        <v>0</v>
      </c>
      <c r="BW15" s="64">
        <f t="shared" si="7"/>
        <v>0</v>
      </c>
      <c r="BX15" s="64">
        <f t="shared" si="8"/>
        <v>2</v>
      </c>
      <c r="BY15" s="64">
        <f t="shared" si="9"/>
        <v>0</v>
      </c>
      <c r="BZ15" s="65">
        <f>SUBTOTAL(9,BQ15:BY15)</f>
        <v>27</v>
      </c>
      <c r="CA15" s="66">
        <f t="shared" si="10"/>
        <v>0</v>
      </c>
      <c r="CB15" s="67">
        <f t="shared" si="11"/>
        <v>0</v>
      </c>
      <c r="CC15" s="67">
        <v>0</v>
      </c>
      <c r="CD15" s="68">
        <f t="shared" si="21"/>
        <v>0</v>
      </c>
      <c r="CE15" s="69">
        <f t="shared" si="12"/>
        <v>0</v>
      </c>
      <c r="CF15" s="68">
        <f t="shared" si="13"/>
        <v>0</v>
      </c>
      <c r="CG15" s="70">
        <f t="shared" si="14"/>
        <v>12</v>
      </c>
      <c r="CH15" s="68">
        <f t="shared" si="15"/>
        <v>0</v>
      </c>
      <c r="CI15" s="71">
        <f>VLOOKUP(A15,[5]DATA!$A$6:$Q$660,17,0)</f>
        <v>0</v>
      </c>
      <c r="CJ15" s="71">
        <f t="shared" si="16"/>
        <v>0</v>
      </c>
      <c r="CK15" s="72">
        <f t="shared" si="17"/>
        <v>0</v>
      </c>
      <c r="CL15" s="73" t="e">
        <f t="shared" si="18"/>
        <v>#DIV/0!</v>
      </c>
      <c r="CM15" s="72">
        <f t="shared" si="19"/>
        <v>0</v>
      </c>
      <c r="CN15" s="74">
        <f t="shared" si="20"/>
        <v>27</v>
      </c>
    </row>
    <row r="16" spans="1:92" s="76" customFormat="1" ht="24.75" customHeight="1" x14ac:dyDescent="0.2">
      <c r="A16" s="50">
        <f>COUNTA(A17:A37)</f>
        <v>21</v>
      </c>
      <c r="B16" s="51" t="s">
        <v>57</v>
      </c>
      <c r="C16" s="51"/>
      <c r="D16" s="51"/>
      <c r="E16" s="51"/>
      <c r="F16" s="60"/>
      <c r="G16" s="78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80"/>
      <c r="BQ16" s="81">
        <f t="shared" ref="BQ16:CM16" si="22">SUM(BQ17:BQ37)</f>
        <v>0</v>
      </c>
      <c r="BR16" s="81">
        <f t="shared" si="22"/>
        <v>554</v>
      </c>
      <c r="BS16" s="81">
        <f t="shared" si="22"/>
        <v>0</v>
      </c>
      <c r="BT16" s="81">
        <f t="shared" si="22"/>
        <v>0</v>
      </c>
      <c r="BU16" s="81">
        <f t="shared" si="22"/>
        <v>0</v>
      </c>
      <c r="BV16" s="81">
        <f t="shared" si="22"/>
        <v>0</v>
      </c>
      <c r="BW16" s="81">
        <f t="shared" si="22"/>
        <v>0</v>
      </c>
      <c r="BX16" s="81">
        <f t="shared" si="22"/>
        <v>10</v>
      </c>
      <c r="BY16" s="81">
        <f t="shared" si="22"/>
        <v>11</v>
      </c>
      <c r="BZ16" s="81">
        <f t="shared" si="22"/>
        <v>575</v>
      </c>
      <c r="CA16" s="81">
        <f t="shared" si="22"/>
        <v>171.5</v>
      </c>
      <c r="CB16" s="81">
        <f t="shared" si="22"/>
        <v>9</v>
      </c>
      <c r="CC16" s="81">
        <f t="shared" si="22"/>
        <v>0</v>
      </c>
      <c r="CD16" s="81">
        <f t="shared" si="22"/>
        <v>29</v>
      </c>
      <c r="CE16" s="81">
        <f t="shared" si="22"/>
        <v>270</v>
      </c>
      <c r="CF16" s="81">
        <f t="shared" si="22"/>
        <v>2190</v>
      </c>
      <c r="CG16" s="81">
        <f t="shared" si="22"/>
        <v>110</v>
      </c>
      <c r="CH16" s="81">
        <f t="shared" si="22"/>
        <v>4320</v>
      </c>
      <c r="CI16" s="81">
        <f t="shared" si="22"/>
        <v>1800</v>
      </c>
      <c r="CJ16" s="81">
        <f t="shared" si="22"/>
        <v>180.5</v>
      </c>
      <c r="CK16" s="81">
        <f t="shared" si="22"/>
        <v>65</v>
      </c>
      <c r="CL16" s="81" t="e">
        <f t="shared" si="22"/>
        <v>#DIV/0!</v>
      </c>
      <c r="CM16" s="81">
        <f t="shared" si="22"/>
        <v>56</v>
      </c>
    </row>
    <row r="17" spans="1:92" s="77" customFormat="1" ht="24.75" customHeight="1" outlineLevel="1" x14ac:dyDescent="0.25">
      <c r="A17" s="55" t="s">
        <v>58</v>
      </c>
      <c r="B17" s="56" t="s">
        <v>59</v>
      </c>
      <c r="C17" s="57" t="s">
        <v>60</v>
      </c>
      <c r="D17" s="58">
        <v>3</v>
      </c>
      <c r="E17" s="75">
        <v>43320</v>
      </c>
      <c r="F17" s="60">
        <f>IFERROR(VLOOKUP(A17,'[5]PHEP NAM 2022'!$D$9:$AP$628,32,0),0)</f>
        <v>1.5</v>
      </c>
      <c r="G17" s="61" t="s">
        <v>10</v>
      </c>
      <c r="H17" s="62"/>
      <c r="I17" s="61" t="s">
        <v>10</v>
      </c>
      <c r="J17" s="62"/>
      <c r="K17" s="61" t="s">
        <v>10</v>
      </c>
      <c r="L17" s="62"/>
      <c r="M17" s="61" t="s">
        <v>10</v>
      </c>
      <c r="N17" s="62"/>
      <c r="O17" s="61" t="s">
        <v>10</v>
      </c>
      <c r="P17" s="62"/>
      <c r="Q17" s="63"/>
      <c r="R17" s="63"/>
      <c r="S17" s="61" t="s">
        <v>10</v>
      </c>
      <c r="T17" s="62"/>
      <c r="U17" s="61" t="s">
        <v>10</v>
      </c>
      <c r="V17" s="62"/>
      <c r="W17" s="61" t="s">
        <v>10</v>
      </c>
      <c r="X17" s="62"/>
      <c r="Y17" s="61" t="s">
        <v>10</v>
      </c>
      <c r="Z17" s="62"/>
      <c r="AA17" s="61" t="s">
        <v>10</v>
      </c>
      <c r="AB17" s="62"/>
      <c r="AC17" s="61" t="s">
        <v>49</v>
      </c>
      <c r="AD17" s="62"/>
      <c r="AE17" s="63"/>
      <c r="AF17" s="63"/>
      <c r="AG17" s="61" t="s">
        <v>10</v>
      </c>
      <c r="AH17" s="62"/>
      <c r="AI17" s="61" t="s">
        <v>10</v>
      </c>
      <c r="AJ17" s="62"/>
      <c r="AK17" s="61" t="s">
        <v>10</v>
      </c>
      <c r="AL17" s="62"/>
      <c r="AM17" s="61" t="s">
        <v>10</v>
      </c>
      <c r="AN17" s="62"/>
      <c r="AO17" s="61" t="s">
        <v>52</v>
      </c>
      <c r="AP17" s="62"/>
      <c r="AQ17" s="61" t="s">
        <v>10</v>
      </c>
      <c r="AR17" s="62"/>
      <c r="AS17" s="63"/>
      <c r="AT17" s="63"/>
      <c r="AU17" s="61" t="s">
        <v>10</v>
      </c>
      <c r="AV17" s="62"/>
      <c r="AW17" s="61" t="s">
        <v>10</v>
      </c>
      <c r="AX17" s="62"/>
      <c r="AY17" s="61" t="s">
        <v>10</v>
      </c>
      <c r="AZ17" s="62"/>
      <c r="BA17" s="61" t="s">
        <v>10</v>
      </c>
      <c r="BB17" s="62"/>
      <c r="BC17" s="61" t="s">
        <v>10</v>
      </c>
      <c r="BD17" s="62"/>
      <c r="BE17" s="61" t="s">
        <v>49</v>
      </c>
      <c r="BF17" s="62"/>
      <c r="BG17" s="63"/>
      <c r="BH17" s="63"/>
      <c r="BI17" s="61" t="s">
        <v>10</v>
      </c>
      <c r="BJ17" s="62"/>
      <c r="BK17" s="61" t="s">
        <v>10</v>
      </c>
      <c r="BL17" s="62"/>
      <c r="BM17" s="61" t="s">
        <v>10</v>
      </c>
      <c r="BN17" s="62"/>
      <c r="BO17" s="61" t="s">
        <v>10</v>
      </c>
      <c r="BP17" s="62"/>
      <c r="BQ17" s="64">
        <f t="shared" ref="BQ17:BQ32" si="23">COUNTIF($G17:$BP17,"a")+COUNTIF($G17:$BP17,"r0,a5")/2+COUNTIF($G17:$BP17,"p5,a5")/2+COUNTIF($G17:$BP17,"Ro,p5")/2+COUNTIF($G17:$BP17,"H5,A5")/2+COUNTIF($G17:$BP17,"p0,a5")/2</f>
        <v>0</v>
      </c>
      <c r="BR17" s="64">
        <f t="shared" ref="BR17:BR32" si="24">COUNTIF($G17:$BP17,"d")+COUNTIF($G17:$BP17,"r0,d5")/2+COUNTIF($G17:$BP17,"p5,d5")/2+COUNTIF($G17:$BP17,"Ro,P5")/2+COUNTIF($G17:$BP17,"H5,D5")/2+COUNTIF($G17:$BP17,"p0,d5")/2</f>
        <v>24</v>
      </c>
      <c r="BS17" s="64">
        <f t="shared" ref="BS17:BS32" si="25">COUNTIF($G17:$BP17,"b")+COUNTIF($G17:$BP17,"r0,b5")/2+COUNTIF($G17:$BP17,"p5,b5")/2+COUNTIF($G17:$BP17,"Ro,P5")/2+COUNTIF($G17:$BP17,"H5,B5")/2+COUNTIF($G17:$BP17,"p0,b5")/2</f>
        <v>0</v>
      </c>
      <c r="BT17" s="64">
        <f t="shared" ref="BT17:BT32" si="26">COUNTIF($G17:$BP17,"c")+COUNTIF($G17:$BP17,"r0,c5")/2+COUNTIF($G17:$BP17,"p5,c5")/2+COUNTIF($G17:$BP17,"Ro,P5")/2+COUNTIF($G17:$BP17,"H5,C5")/2+COUNTIF($G17:$BP17,"p0,c5")/2</f>
        <v>0</v>
      </c>
      <c r="BU17" s="64">
        <f t="shared" ref="BU17:BU32" si="27">COUNTIF($G17:$BP17,"KH")+COUNTIF($G17:$BP17,"TL")+COUNTIF($G17:$BP17,"L")</f>
        <v>0</v>
      </c>
      <c r="BV17" s="64">
        <f t="shared" ref="BV17:BV32" si="28">COUNTIF($G17:$BP17,"NL")</f>
        <v>0</v>
      </c>
      <c r="BW17" s="64">
        <f t="shared" ref="BW17:BW32" si="29">COUNTIF($G17:$BP17,"hh")+COUNTIF(G17:BP17,"H5,D5")/2</f>
        <v>0</v>
      </c>
      <c r="BX17" s="64">
        <f t="shared" ref="BX17:BX32" si="30">COUNTIF($G17:$BP17,"nt7")</f>
        <v>2</v>
      </c>
      <c r="BY17" s="64">
        <f t="shared" ref="BY17:BY32" si="31">COUNTIF($G17:$BP17,"P")+COUNTIF($G17:$BP17,"p5,a5")/2+COUNTIF($G17:$BP17,"p5,b5")/2+COUNTIF($G17:$BP17,"p5,c5")/2+COUNTIF($G17:$BP17,"p5,d5")/2+COUNTIF($G17:$BP17,"R0,P5")/2</f>
        <v>1</v>
      </c>
      <c r="BZ17" s="65">
        <f t="shared" ref="BZ17:BZ32" si="32">SUBTOTAL(9,BQ17:BY17)</f>
        <v>27</v>
      </c>
      <c r="CA17" s="66">
        <f t="shared" ref="CA17:CA37" si="33">SUM(H17,J17,L17,N17,P17,T17,V17,X17,Z17,AB17,AD17,AH17,AJ17,AL17,AN17,AP17,AR17,AV17,AX17,AZ17,BB17,BD17,BF17,BJ17,BL17,BN17,BP17)</f>
        <v>0</v>
      </c>
      <c r="CB17" s="67">
        <f t="shared" ref="CB17:CB37" si="34">SUM(R17,AF17,AT17,BH17)</f>
        <v>0</v>
      </c>
      <c r="CC17" s="67">
        <v>0</v>
      </c>
      <c r="CD17" s="68">
        <f t="shared" ref="CD17:CD34" si="35">IF(BZ17&gt;=25,4,IF(BZ17&gt;=18,3,IF(BZ17&gt;=12,2,IF(BZ17&gt;=4,1,0))))-BX17-2</f>
        <v>0</v>
      </c>
      <c r="CE17" s="69">
        <f t="shared" ref="CE17:CE34" si="36">COUNTIF(G17:P17,"&gt;=4")+COUNTIF(S17:AD17,"&gt;=4")+COUNTIF(AG17:AR17,"&gt;=4")+COUNTIF(AU17:BF17,"&gt;=4")+COUNTIF(BI17:BP17,"&gt;=4")+ROUND(IF(R17&gt;=12,1,0)+IF(AF17&gt;=12,1,0)+IF(AT17&gt;=12,1,0)+IF(BH17&gt;=12,1,0),0)</f>
        <v>0</v>
      </c>
      <c r="CF17" s="68">
        <f t="shared" ref="CF17:CF34" si="37">CD17*CI17</f>
        <v>0</v>
      </c>
      <c r="CG17" s="70">
        <f t="shared" ref="CG17:CG34" si="38">F17-BY17</f>
        <v>0.5</v>
      </c>
      <c r="CH17" s="68">
        <f t="shared" ref="CH17:CH34" si="39">CE17*16</f>
        <v>0</v>
      </c>
      <c r="CI17" s="71">
        <f>VLOOKUP(A17,[5]DATA!$A$6:$Q$660,17,0)</f>
        <v>0</v>
      </c>
      <c r="CJ17" s="71">
        <f t="shared" ref="CJ17:CJ34" si="40">SUM(CA17:CC17)</f>
        <v>0</v>
      </c>
      <c r="CK17" s="72">
        <f t="shared" ref="CK17:CK34" si="41">(SUM(IF(H17&gt;4,H17-4,0),IF(J17&gt;4,J17-4,0),IF(L17&gt;4,L17-4,0),IF(N17&gt;4,N17-4,0),IF(P17&gt;4,P17-4,0),IF(T17&gt;4,T17-4,0),IF(V17&gt;4,V17-4,0),IF(X17&gt;4,X17-4,0),IF(Z17&gt;4,Z17-4,0),IF(AB17&gt;4,AB17-4,0),IF(AD17&gt;4,AD17-4,0),IF(AH17&gt;4,AH17-4,0),IF(AJ17&gt;4,AJ17-4,0),IF(AL17&gt;4,AL17-4,0),IF(AN17&gt;4,AN17-4,0),IF(AP17&gt;4,AP17-4,0),IF(AR17&gt;4,AR17-4,0),IF(AV17&gt;4,AV17-4,0),IF(AX17&gt;4,AX17-4,0),IF(AZ17&gt;4,AZ17-4,0),IF(BB17&gt;4,BB17-4,0),IF(BD17&gt;4,BD17-4,0),IF(BF17&gt;4,BF17-4,0),IF(BJ17&gt;4,BJ17-4,0),IF(BL17&gt;4,BL17-4,0),IF(BN17&gt;4,BN17-4,0),IF(BP17&gt;4,BP17-4,0))+CB17+CC17)</f>
        <v>0</v>
      </c>
      <c r="CL17" s="73" t="e">
        <f t="shared" ref="CL17:CL34" si="42">CK17/CJ17</f>
        <v>#DIV/0!</v>
      </c>
      <c r="CM17" s="72">
        <f t="shared" ref="CM17:CM34" si="43">(SUM(IF(H17&gt;4,H17-4,0),IF(J17&gt;4,J17-4,0),IF(L17&gt;4,L17-4,0),IF(N17&gt;4,N17-4,0),IF(P17&gt;4,P17-4,0),IF(T17&gt;4,T17-4,0),IF(V17&gt;4,V17-4,0),IF(X17&gt;4,X17-4,0),IF(Z17&gt;4,Z17-4,0),IF(AB17&gt;4,AB17-4,0),IF(AD17&gt;4,AD17-4,0),IF(AH17&gt;4,AH17-4,0),IF(AJ17&gt;4,AJ17-4,0),IF(AL17&gt;4,AL17-4,0),IF(AN17&gt;4,AN17-4,0),IF(AP17&gt;4,AP17-4,0),IF(AR17&gt;4,AR17-4,0),IF(AV17&gt;4,AV17-4,0),IF(AX17&gt;4,AX17-4,0),IF(AZ17&gt;4,AZ17-4,0),IF(BB17&gt;4,BB17-4,0),IF(BD17&gt;4,BD17-4,0),IF(BF17&gt;4,BF17-4,0),IF(BJ17&gt;4,BJ17-4,0),IF(BL17&gt;4,BL17-4,0),IF(BN17&gt;4,BN17-4,0),IF(BP17&gt;4,BP17-4,0))+CC17)</f>
        <v>0</v>
      </c>
      <c r="CN17" s="74">
        <f t="shared" ref="CN17:CN33" si="44">BQ17+BR17+BS17+BT17+BU17+BY17+BX17</f>
        <v>27</v>
      </c>
    </row>
    <row r="18" spans="1:92" s="77" customFormat="1" ht="24.75" customHeight="1" outlineLevel="1" x14ac:dyDescent="0.25">
      <c r="A18" s="55" t="s">
        <v>61</v>
      </c>
      <c r="B18" s="56" t="s">
        <v>62</v>
      </c>
      <c r="C18" s="57" t="s">
        <v>60</v>
      </c>
      <c r="D18" s="58">
        <v>11</v>
      </c>
      <c r="E18" s="59">
        <v>40459</v>
      </c>
      <c r="F18" s="60">
        <f>IFERROR(VLOOKUP(A18,'[5]PHEP NAM 2022'!$D$9:$AP$628,32,0),0)</f>
        <v>4</v>
      </c>
      <c r="G18" s="61" t="s">
        <v>10</v>
      </c>
      <c r="H18" s="62"/>
      <c r="I18" s="61" t="s">
        <v>10</v>
      </c>
      <c r="J18" s="62"/>
      <c r="K18" s="61" t="s">
        <v>10</v>
      </c>
      <c r="L18" s="62"/>
      <c r="M18" s="61" t="s">
        <v>10</v>
      </c>
      <c r="N18" s="62"/>
      <c r="O18" s="61" t="s">
        <v>10</v>
      </c>
      <c r="P18" s="62"/>
      <c r="Q18" s="63"/>
      <c r="R18" s="63"/>
      <c r="S18" s="61" t="s">
        <v>10</v>
      </c>
      <c r="T18" s="62"/>
      <c r="U18" s="61" t="s">
        <v>10</v>
      </c>
      <c r="V18" s="62"/>
      <c r="W18" s="61" t="s">
        <v>10</v>
      </c>
      <c r="X18" s="62"/>
      <c r="Y18" s="61" t="s">
        <v>10</v>
      </c>
      <c r="Z18" s="62"/>
      <c r="AA18" s="61" t="s">
        <v>10</v>
      </c>
      <c r="AB18" s="62"/>
      <c r="AC18" s="61" t="s">
        <v>10</v>
      </c>
      <c r="AD18" s="62"/>
      <c r="AE18" s="63"/>
      <c r="AF18" s="63"/>
      <c r="AG18" s="61" t="s">
        <v>10</v>
      </c>
      <c r="AH18" s="62"/>
      <c r="AI18" s="61" t="s">
        <v>10</v>
      </c>
      <c r="AJ18" s="62"/>
      <c r="AK18" s="61" t="s">
        <v>10</v>
      </c>
      <c r="AL18" s="62"/>
      <c r="AM18" s="61" t="s">
        <v>10</v>
      </c>
      <c r="AN18" s="62"/>
      <c r="AO18" s="61" t="s">
        <v>10</v>
      </c>
      <c r="AP18" s="62"/>
      <c r="AQ18" s="61" t="s">
        <v>10</v>
      </c>
      <c r="AR18" s="62"/>
      <c r="AS18" s="63"/>
      <c r="AT18" s="63"/>
      <c r="AU18" s="61" t="s">
        <v>52</v>
      </c>
      <c r="AV18" s="62"/>
      <c r="AW18" s="61" t="s">
        <v>10</v>
      </c>
      <c r="AX18" s="62"/>
      <c r="AY18" s="61" t="s">
        <v>10</v>
      </c>
      <c r="AZ18" s="62"/>
      <c r="BA18" s="61" t="s">
        <v>10</v>
      </c>
      <c r="BB18" s="62"/>
      <c r="BC18" s="61" t="s">
        <v>10</v>
      </c>
      <c r="BD18" s="62"/>
      <c r="BE18" s="61" t="s">
        <v>10</v>
      </c>
      <c r="BF18" s="62"/>
      <c r="BG18" s="63"/>
      <c r="BH18" s="63"/>
      <c r="BI18" s="61" t="s">
        <v>10</v>
      </c>
      <c r="BJ18" s="62"/>
      <c r="BK18" s="61" t="s">
        <v>10</v>
      </c>
      <c r="BL18" s="62"/>
      <c r="BM18" s="61" t="s">
        <v>10</v>
      </c>
      <c r="BN18" s="62"/>
      <c r="BO18" s="61" t="s">
        <v>10</v>
      </c>
      <c r="BP18" s="62"/>
      <c r="BQ18" s="64">
        <f t="shared" si="23"/>
        <v>0</v>
      </c>
      <c r="BR18" s="64">
        <f t="shared" si="24"/>
        <v>26</v>
      </c>
      <c r="BS18" s="64">
        <f t="shared" si="25"/>
        <v>0</v>
      </c>
      <c r="BT18" s="64">
        <f t="shared" si="26"/>
        <v>0</v>
      </c>
      <c r="BU18" s="64">
        <f t="shared" si="27"/>
        <v>0</v>
      </c>
      <c r="BV18" s="64">
        <f t="shared" si="28"/>
        <v>0</v>
      </c>
      <c r="BW18" s="64">
        <f t="shared" si="29"/>
        <v>0</v>
      </c>
      <c r="BX18" s="64">
        <f t="shared" si="30"/>
        <v>0</v>
      </c>
      <c r="BY18" s="64">
        <f t="shared" si="31"/>
        <v>1</v>
      </c>
      <c r="BZ18" s="65">
        <f t="shared" si="32"/>
        <v>27</v>
      </c>
      <c r="CA18" s="66">
        <f t="shared" si="33"/>
        <v>0</v>
      </c>
      <c r="CB18" s="67">
        <f t="shared" si="34"/>
        <v>0</v>
      </c>
      <c r="CC18" s="67">
        <v>0</v>
      </c>
      <c r="CD18" s="68">
        <f t="shared" si="35"/>
        <v>2</v>
      </c>
      <c r="CE18" s="69">
        <f t="shared" si="36"/>
        <v>0</v>
      </c>
      <c r="CF18" s="68">
        <f t="shared" si="37"/>
        <v>140</v>
      </c>
      <c r="CG18" s="70">
        <f t="shared" si="38"/>
        <v>3</v>
      </c>
      <c r="CH18" s="68">
        <f t="shared" si="39"/>
        <v>0</v>
      </c>
      <c r="CI18" s="71">
        <f>VLOOKUP(A18,[5]DATA!$A$6:$Q$660,17,0)</f>
        <v>70</v>
      </c>
      <c r="CJ18" s="71">
        <f t="shared" si="40"/>
        <v>0</v>
      </c>
      <c r="CK18" s="72">
        <f t="shared" si="41"/>
        <v>0</v>
      </c>
      <c r="CL18" s="73" t="e">
        <f t="shared" si="42"/>
        <v>#DIV/0!</v>
      </c>
      <c r="CM18" s="72">
        <f t="shared" si="43"/>
        <v>0</v>
      </c>
      <c r="CN18" s="74">
        <f t="shared" si="44"/>
        <v>27</v>
      </c>
    </row>
    <row r="19" spans="1:92" s="77" customFormat="1" ht="24.75" customHeight="1" outlineLevel="1" x14ac:dyDescent="0.25">
      <c r="A19" s="55" t="s">
        <v>63</v>
      </c>
      <c r="B19" s="56" t="s">
        <v>64</v>
      </c>
      <c r="C19" s="57" t="s">
        <v>60</v>
      </c>
      <c r="D19" s="58">
        <v>10</v>
      </c>
      <c r="E19" s="59">
        <v>41564</v>
      </c>
      <c r="F19" s="60">
        <f>IFERROR(VLOOKUP(A19,'[5]PHEP NAM 2022'!$D$9:$AP$628,32,0),0)</f>
        <v>5</v>
      </c>
      <c r="G19" s="61" t="s">
        <v>10</v>
      </c>
      <c r="H19" s="62">
        <v>7</v>
      </c>
      <c r="I19" s="61" t="s">
        <v>10</v>
      </c>
      <c r="J19" s="62">
        <v>4.5</v>
      </c>
      <c r="K19" s="61" t="s">
        <v>10</v>
      </c>
      <c r="L19" s="62">
        <v>4.5</v>
      </c>
      <c r="M19" s="61" t="s">
        <v>10</v>
      </c>
      <c r="N19" s="62">
        <v>5</v>
      </c>
      <c r="O19" s="61" t="s">
        <v>10</v>
      </c>
      <c r="P19" s="62">
        <v>4.5</v>
      </c>
      <c r="Q19" s="63"/>
      <c r="R19" s="63"/>
      <c r="S19" s="61" t="s">
        <v>10</v>
      </c>
      <c r="T19" s="62">
        <v>6</v>
      </c>
      <c r="U19" s="61" t="s">
        <v>10</v>
      </c>
      <c r="V19" s="62">
        <v>4.5</v>
      </c>
      <c r="W19" s="61" t="s">
        <v>10</v>
      </c>
      <c r="X19" s="62">
        <v>4.5</v>
      </c>
      <c r="Y19" s="61" t="s">
        <v>10</v>
      </c>
      <c r="Z19" s="62">
        <v>8</v>
      </c>
      <c r="AA19" s="61" t="s">
        <v>10</v>
      </c>
      <c r="AB19" s="62">
        <v>4.5</v>
      </c>
      <c r="AC19" s="61" t="s">
        <v>10</v>
      </c>
      <c r="AD19" s="62">
        <v>7</v>
      </c>
      <c r="AE19" s="63"/>
      <c r="AF19" s="63">
        <v>9</v>
      </c>
      <c r="AG19" s="61" t="s">
        <v>10</v>
      </c>
      <c r="AH19" s="62">
        <v>4.5</v>
      </c>
      <c r="AI19" s="61" t="s">
        <v>10</v>
      </c>
      <c r="AJ19" s="62">
        <v>4.5</v>
      </c>
      <c r="AK19" s="61" t="s">
        <v>10</v>
      </c>
      <c r="AL19" s="62">
        <v>4.5</v>
      </c>
      <c r="AM19" s="61" t="s">
        <v>10</v>
      </c>
      <c r="AN19" s="62">
        <v>4.5</v>
      </c>
      <c r="AO19" s="61" t="s">
        <v>10</v>
      </c>
      <c r="AP19" s="62">
        <v>8</v>
      </c>
      <c r="AQ19" s="61" t="s">
        <v>10</v>
      </c>
      <c r="AR19" s="62">
        <v>4.5</v>
      </c>
      <c r="AS19" s="63"/>
      <c r="AT19" s="63"/>
      <c r="AU19" s="61" t="s">
        <v>10</v>
      </c>
      <c r="AV19" s="62">
        <v>4.5</v>
      </c>
      <c r="AW19" s="61" t="s">
        <v>10</v>
      </c>
      <c r="AX19" s="62">
        <v>4.5</v>
      </c>
      <c r="AY19" s="61" t="s">
        <v>10</v>
      </c>
      <c r="AZ19" s="62">
        <v>4.5</v>
      </c>
      <c r="BA19" s="61" t="s">
        <v>10</v>
      </c>
      <c r="BB19" s="62">
        <v>3</v>
      </c>
      <c r="BC19" s="61" t="s">
        <v>10</v>
      </c>
      <c r="BD19" s="62">
        <v>3</v>
      </c>
      <c r="BE19" s="61" t="s">
        <v>10</v>
      </c>
      <c r="BF19" s="62">
        <v>10</v>
      </c>
      <c r="BG19" s="63"/>
      <c r="BH19" s="63"/>
      <c r="BI19" s="61" t="s">
        <v>10</v>
      </c>
      <c r="BJ19" s="62">
        <v>5</v>
      </c>
      <c r="BK19" s="61" t="s">
        <v>10</v>
      </c>
      <c r="BL19" s="62">
        <v>6</v>
      </c>
      <c r="BM19" s="61" t="s">
        <v>10</v>
      </c>
      <c r="BN19" s="62">
        <v>5</v>
      </c>
      <c r="BO19" s="61" t="s">
        <v>10</v>
      </c>
      <c r="BP19" s="62">
        <v>10</v>
      </c>
      <c r="BQ19" s="64">
        <f t="shared" si="23"/>
        <v>0</v>
      </c>
      <c r="BR19" s="64">
        <f t="shared" si="24"/>
        <v>27</v>
      </c>
      <c r="BS19" s="64">
        <f t="shared" si="25"/>
        <v>0</v>
      </c>
      <c r="BT19" s="64">
        <f t="shared" si="26"/>
        <v>0</v>
      </c>
      <c r="BU19" s="64">
        <f t="shared" si="27"/>
        <v>0</v>
      </c>
      <c r="BV19" s="64">
        <f t="shared" si="28"/>
        <v>0</v>
      </c>
      <c r="BW19" s="64">
        <f t="shared" si="29"/>
        <v>0</v>
      </c>
      <c r="BX19" s="64">
        <f t="shared" si="30"/>
        <v>0</v>
      </c>
      <c r="BY19" s="64">
        <f t="shared" si="31"/>
        <v>0</v>
      </c>
      <c r="BZ19" s="65">
        <f t="shared" si="32"/>
        <v>27</v>
      </c>
      <c r="CA19" s="66">
        <f t="shared" si="33"/>
        <v>146</v>
      </c>
      <c r="CB19" s="67">
        <f t="shared" si="34"/>
        <v>9</v>
      </c>
      <c r="CC19" s="67">
        <v>0</v>
      </c>
      <c r="CD19" s="68">
        <f t="shared" si="35"/>
        <v>2</v>
      </c>
      <c r="CE19" s="69">
        <f t="shared" si="36"/>
        <v>25</v>
      </c>
      <c r="CF19" s="68">
        <f t="shared" si="37"/>
        <v>140</v>
      </c>
      <c r="CG19" s="70">
        <f t="shared" si="38"/>
        <v>5</v>
      </c>
      <c r="CH19" s="68">
        <f t="shared" si="39"/>
        <v>400</v>
      </c>
      <c r="CI19" s="71">
        <f>VLOOKUP(A19,[5]DATA!$A$6:$Q$660,17,0)</f>
        <v>70</v>
      </c>
      <c r="CJ19" s="71">
        <f t="shared" si="40"/>
        <v>155</v>
      </c>
      <c r="CK19" s="72">
        <f t="shared" si="41"/>
        <v>49</v>
      </c>
      <c r="CL19" s="73">
        <f t="shared" si="42"/>
        <v>0.31612903225806449</v>
      </c>
      <c r="CM19" s="72">
        <f t="shared" si="43"/>
        <v>40</v>
      </c>
      <c r="CN19" s="74">
        <f t="shared" si="44"/>
        <v>27</v>
      </c>
    </row>
    <row r="20" spans="1:92" s="77" customFormat="1" ht="24.75" customHeight="1" outlineLevel="1" x14ac:dyDescent="0.25">
      <c r="A20" s="55" t="s">
        <v>65</v>
      </c>
      <c r="B20" s="56" t="s">
        <v>66</v>
      </c>
      <c r="C20" s="57" t="s">
        <v>60</v>
      </c>
      <c r="D20" s="58">
        <v>10</v>
      </c>
      <c r="E20" s="59">
        <v>42147</v>
      </c>
      <c r="F20" s="60">
        <f>IFERROR(VLOOKUP(A20,'[5]PHEP NAM 2022'!$D$9:$AP$628,32,0),0)</f>
        <v>19</v>
      </c>
      <c r="G20" s="61" t="s">
        <v>10</v>
      </c>
      <c r="H20" s="62"/>
      <c r="I20" s="61" t="s">
        <v>10</v>
      </c>
      <c r="J20" s="62"/>
      <c r="K20" s="61" t="s">
        <v>10</v>
      </c>
      <c r="L20" s="62"/>
      <c r="M20" s="61" t="s">
        <v>10</v>
      </c>
      <c r="N20" s="62"/>
      <c r="O20" s="61" t="s">
        <v>10</v>
      </c>
      <c r="P20" s="62"/>
      <c r="Q20" s="63" t="s">
        <v>10</v>
      </c>
      <c r="R20" s="63"/>
      <c r="S20" s="61" t="s">
        <v>10</v>
      </c>
      <c r="T20" s="62"/>
      <c r="U20" s="61" t="s">
        <v>10</v>
      </c>
      <c r="V20" s="62"/>
      <c r="W20" s="61" t="s">
        <v>10</v>
      </c>
      <c r="X20" s="62"/>
      <c r="Y20" s="61" t="s">
        <v>10</v>
      </c>
      <c r="Z20" s="62"/>
      <c r="AA20" s="61" t="s">
        <v>10</v>
      </c>
      <c r="AB20" s="62"/>
      <c r="AC20" s="61" t="s">
        <v>10</v>
      </c>
      <c r="AD20" s="62"/>
      <c r="AE20" s="63" t="s">
        <v>10</v>
      </c>
      <c r="AF20" s="63"/>
      <c r="AG20" s="61" t="s">
        <v>10</v>
      </c>
      <c r="AH20" s="62"/>
      <c r="AI20" s="61" t="s">
        <v>10</v>
      </c>
      <c r="AJ20" s="62"/>
      <c r="AK20" s="61" t="s">
        <v>10</v>
      </c>
      <c r="AL20" s="62"/>
      <c r="AM20" s="61" t="s">
        <v>10</v>
      </c>
      <c r="AN20" s="62"/>
      <c r="AO20" s="61" t="s">
        <v>10</v>
      </c>
      <c r="AP20" s="62"/>
      <c r="AQ20" s="61" t="s">
        <v>10</v>
      </c>
      <c r="AR20" s="62"/>
      <c r="AS20" s="63" t="s">
        <v>10</v>
      </c>
      <c r="AT20" s="63"/>
      <c r="AU20" s="61" t="s">
        <v>10</v>
      </c>
      <c r="AV20" s="62"/>
      <c r="AW20" s="61" t="s">
        <v>10</v>
      </c>
      <c r="AX20" s="62"/>
      <c r="AY20" s="61" t="s">
        <v>10</v>
      </c>
      <c r="AZ20" s="62"/>
      <c r="BA20" s="61" t="s">
        <v>10</v>
      </c>
      <c r="BB20" s="62"/>
      <c r="BC20" s="61" t="s">
        <v>10</v>
      </c>
      <c r="BD20" s="62"/>
      <c r="BE20" s="61" t="s">
        <v>52</v>
      </c>
      <c r="BF20" s="62"/>
      <c r="BG20" s="63" t="s">
        <v>10</v>
      </c>
      <c r="BH20" s="63"/>
      <c r="BI20" s="61" t="s">
        <v>10</v>
      </c>
      <c r="BJ20" s="62"/>
      <c r="BK20" s="61" t="s">
        <v>10</v>
      </c>
      <c r="BL20" s="62"/>
      <c r="BM20" s="61" t="s">
        <v>10</v>
      </c>
      <c r="BN20" s="62"/>
      <c r="BO20" s="61" t="s">
        <v>10</v>
      </c>
      <c r="BP20" s="62">
        <v>12</v>
      </c>
      <c r="BQ20" s="64">
        <f t="shared" si="23"/>
        <v>0</v>
      </c>
      <c r="BR20" s="64">
        <f t="shared" si="24"/>
        <v>30</v>
      </c>
      <c r="BS20" s="64">
        <f t="shared" si="25"/>
        <v>0</v>
      </c>
      <c r="BT20" s="64">
        <f t="shared" si="26"/>
        <v>0</v>
      </c>
      <c r="BU20" s="64">
        <f t="shared" si="27"/>
        <v>0</v>
      </c>
      <c r="BV20" s="64">
        <f t="shared" si="28"/>
        <v>0</v>
      </c>
      <c r="BW20" s="64">
        <f t="shared" si="29"/>
        <v>0</v>
      </c>
      <c r="BX20" s="64">
        <f t="shared" si="30"/>
        <v>0</v>
      </c>
      <c r="BY20" s="64">
        <f t="shared" si="31"/>
        <v>1</v>
      </c>
      <c r="BZ20" s="65">
        <f t="shared" si="32"/>
        <v>31</v>
      </c>
      <c r="CA20" s="66">
        <f t="shared" si="33"/>
        <v>12</v>
      </c>
      <c r="CB20" s="67">
        <f t="shared" si="34"/>
        <v>0</v>
      </c>
      <c r="CC20" s="67">
        <v>0</v>
      </c>
      <c r="CD20" s="68">
        <f t="shared" si="35"/>
        <v>2</v>
      </c>
      <c r="CE20" s="69">
        <f>COUNTIF(G20:P20,"&gt;=4")+COUNTIF(S20:AD20,"&gt;=4")+COUNTIF(AG20:AR20,"&gt;=4")+COUNTIF(AU20:BF20,"&gt;=4")+COUNTIF(BI20:BP20,"&gt;=4")+ROUND(IF(R20&gt;=12,1,0)+IF(AF20&gt;=12,1,0)+IF(AT20&gt;=12,1,0)+IF(BH20&gt;=12,1,0),0)+30</f>
        <v>31</v>
      </c>
      <c r="CF20" s="68">
        <f t="shared" si="37"/>
        <v>140</v>
      </c>
      <c r="CG20" s="70">
        <f t="shared" si="38"/>
        <v>18</v>
      </c>
      <c r="CH20" s="68">
        <f t="shared" si="39"/>
        <v>496</v>
      </c>
      <c r="CI20" s="71">
        <f>VLOOKUP(A20,[5]DATA!$A$6:$Q$660,17,0)</f>
        <v>70</v>
      </c>
      <c r="CJ20" s="71">
        <f t="shared" si="40"/>
        <v>12</v>
      </c>
      <c r="CK20" s="72">
        <f t="shared" si="41"/>
        <v>8</v>
      </c>
      <c r="CL20" s="73">
        <f t="shared" si="42"/>
        <v>0.66666666666666663</v>
      </c>
      <c r="CM20" s="72">
        <f t="shared" si="43"/>
        <v>8</v>
      </c>
      <c r="CN20" s="74">
        <f t="shared" si="44"/>
        <v>31</v>
      </c>
    </row>
    <row r="21" spans="1:92" s="77" customFormat="1" ht="24.75" customHeight="1" outlineLevel="1" x14ac:dyDescent="0.25">
      <c r="A21" s="55" t="s">
        <v>67</v>
      </c>
      <c r="B21" s="56" t="s">
        <v>68</v>
      </c>
      <c r="C21" s="57" t="s">
        <v>60</v>
      </c>
      <c r="D21" s="58">
        <v>10</v>
      </c>
      <c r="E21" s="59">
        <v>42262</v>
      </c>
      <c r="F21" s="60">
        <f>IFERROR(VLOOKUP(A21,'[5]PHEP NAM 2022'!$D$9:$AP$628,32,0),0)</f>
        <v>19</v>
      </c>
      <c r="G21" s="61" t="s">
        <v>10</v>
      </c>
      <c r="H21" s="62"/>
      <c r="I21" s="61" t="s">
        <v>10</v>
      </c>
      <c r="J21" s="62"/>
      <c r="K21" s="61" t="s">
        <v>10</v>
      </c>
      <c r="L21" s="62"/>
      <c r="M21" s="61" t="s">
        <v>10</v>
      </c>
      <c r="N21" s="62"/>
      <c r="O21" s="61" t="s">
        <v>10</v>
      </c>
      <c r="P21" s="62"/>
      <c r="Q21" s="63" t="s">
        <v>10</v>
      </c>
      <c r="R21" s="63"/>
      <c r="S21" s="61" t="s">
        <v>10</v>
      </c>
      <c r="T21" s="62"/>
      <c r="U21" s="61" t="s">
        <v>10</v>
      </c>
      <c r="V21" s="62"/>
      <c r="W21" s="61" t="s">
        <v>10</v>
      </c>
      <c r="X21" s="62"/>
      <c r="Y21" s="61" t="s">
        <v>10</v>
      </c>
      <c r="Z21" s="62"/>
      <c r="AA21" s="61" t="s">
        <v>10</v>
      </c>
      <c r="AB21" s="62"/>
      <c r="AC21" s="61" t="s">
        <v>10</v>
      </c>
      <c r="AD21" s="62"/>
      <c r="AE21" s="63" t="s">
        <v>10</v>
      </c>
      <c r="AF21" s="63"/>
      <c r="AG21" s="61" t="s">
        <v>10</v>
      </c>
      <c r="AH21" s="62"/>
      <c r="AI21" s="61" t="s">
        <v>10</v>
      </c>
      <c r="AJ21" s="62"/>
      <c r="AK21" s="61" t="s">
        <v>52</v>
      </c>
      <c r="AL21" s="62"/>
      <c r="AM21" s="61" t="s">
        <v>10</v>
      </c>
      <c r="AN21" s="62"/>
      <c r="AO21" s="61" t="s">
        <v>10</v>
      </c>
      <c r="AP21" s="62"/>
      <c r="AQ21" s="61" t="s">
        <v>10</v>
      </c>
      <c r="AR21" s="62"/>
      <c r="AS21" s="63" t="s">
        <v>52</v>
      </c>
      <c r="AT21" s="63"/>
      <c r="AU21" s="61" t="s">
        <v>10</v>
      </c>
      <c r="AV21" s="62"/>
      <c r="AW21" s="61" t="s">
        <v>10</v>
      </c>
      <c r="AX21" s="62"/>
      <c r="AY21" s="61" t="s">
        <v>10</v>
      </c>
      <c r="AZ21" s="62"/>
      <c r="BA21" s="61" t="s">
        <v>10</v>
      </c>
      <c r="BB21" s="62"/>
      <c r="BC21" s="61" t="s">
        <v>10</v>
      </c>
      <c r="BD21" s="62"/>
      <c r="BE21" s="61" t="s">
        <v>10</v>
      </c>
      <c r="BF21" s="62"/>
      <c r="BG21" s="63" t="s">
        <v>10</v>
      </c>
      <c r="BH21" s="63"/>
      <c r="BI21" s="61" t="s">
        <v>10</v>
      </c>
      <c r="BJ21" s="62"/>
      <c r="BK21" s="61" t="s">
        <v>10</v>
      </c>
      <c r="BL21" s="62"/>
      <c r="BM21" s="61" t="s">
        <v>10</v>
      </c>
      <c r="BN21" s="62"/>
      <c r="BO21" s="61" t="s">
        <v>10</v>
      </c>
      <c r="BP21" s="62"/>
      <c r="BQ21" s="64">
        <f t="shared" si="23"/>
        <v>0</v>
      </c>
      <c r="BR21" s="64">
        <f t="shared" si="24"/>
        <v>29</v>
      </c>
      <c r="BS21" s="64">
        <f t="shared" si="25"/>
        <v>0</v>
      </c>
      <c r="BT21" s="64">
        <f t="shared" si="26"/>
        <v>0</v>
      </c>
      <c r="BU21" s="64">
        <f t="shared" si="27"/>
        <v>0</v>
      </c>
      <c r="BV21" s="64">
        <f t="shared" si="28"/>
        <v>0</v>
      </c>
      <c r="BW21" s="64">
        <f t="shared" si="29"/>
        <v>0</v>
      </c>
      <c r="BX21" s="64">
        <f t="shared" si="30"/>
        <v>0</v>
      </c>
      <c r="BY21" s="64">
        <f t="shared" si="31"/>
        <v>2</v>
      </c>
      <c r="BZ21" s="65">
        <f t="shared" si="32"/>
        <v>31</v>
      </c>
      <c r="CA21" s="66">
        <f t="shared" si="33"/>
        <v>0</v>
      </c>
      <c r="CB21" s="67">
        <f t="shared" si="34"/>
        <v>0</v>
      </c>
      <c r="CC21" s="67">
        <v>0</v>
      </c>
      <c r="CD21" s="68">
        <f t="shared" si="35"/>
        <v>2</v>
      </c>
      <c r="CE21" s="69">
        <f>COUNTIF(G21:P21,"&gt;=4")+COUNTIF(S21:AD21,"&gt;=4")+COUNTIF(AG21:AR21,"&gt;=4")+COUNTIF(AU21:BF21,"&gt;=4")+COUNTIF(BI21:BP21,"&gt;=4")+ROUND(IF(R21&gt;=12,1,0)+IF(AF21&gt;=12,1,0)+IF(AT21&gt;=12,1,0)+IF(BH21&gt;=12,1,0),0)+29</f>
        <v>29</v>
      </c>
      <c r="CF21" s="68">
        <f t="shared" si="37"/>
        <v>140</v>
      </c>
      <c r="CG21" s="70">
        <f t="shared" si="38"/>
        <v>17</v>
      </c>
      <c r="CH21" s="68">
        <f t="shared" si="39"/>
        <v>464</v>
      </c>
      <c r="CI21" s="71">
        <f>VLOOKUP(A21,[5]DATA!$A$6:$Q$660,17,0)</f>
        <v>70</v>
      </c>
      <c r="CJ21" s="71">
        <f t="shared" si="40"/>
        <v>0</v>
      </c>
      <c r="CK21" s="72">
        <f t="shared" si="41"/>
        <v>0</v>
      </c>
      <c r="CL21" s="73" t="e">
        <f t="shared" si="42"/>
        <v>#DIV/0!</v>
      </c>
      <c r="CM21" s="72">
        <f t="shared" si="43"/>
        <v>0</v>
      </c>
      <c r="CN21" s="74">
        <f t="shared" si="44"/>
        <v>31</v>
      </c>
    </row>
    <row r="22" spans="1:92" s="77" customFormat="1" ht="24.75" customHeight="1" outlineLevel="1" x14ac:dyDescent="0.25">
      <c r="A22" s="55" t="s">
        <v>69</v>
      </c>
      <c r="B22" s="56" t="s">
        <v>70</v>
      </c>
      <c r="C22" s="57" t="s">
        <v>60</v>
      </c>
      <c r="D22" s="58">
        <v>10</v>
      </c>
      <c r="E22" s="59">
        <v>42418</v>
      </c>
      <c r="F22" s="60">
        <f>IFERROR(VLOOKUP(A22,'[5]PHEP NAM 2022'!$D$9:$AP$628,32,0),0)</f>
        <v>6</v>
      </c>
      <c r="G22" s="61" t="s">
        <v>10</v>
      </c>
      <c r="H22" s="62"/>
      <c r="I22" s="61" t="s">
        <v>10</v>
      </c>
      <c r="J22" s="62"/>
      <c r="K22" s="61" t="s">
        <v>10</v>
      </c>
      <c r="L22" s="62"/>
      <c r="M22" s="61" t="s">
        <v>10</v>
      </c>
      <c r="N22" s="62"/>
      <c r="O22" s="61" t="s">
        <v>10</v>
      </c>
      <c r="P22" s="62"/>
      <c r="Q22" s="63" t="s">
        <v>10</v>
      </c>
      <c r="R22" s="63"/>
      <c r="S22" s="61" t="s">
        <v>10</v>
      </c>
      <c r="T22" s="62"/>
      <c r="U22" s="61" t="s">
        <v>10</v>
      </c>
      <c r="V22" s="62"/>
      <c r="W22" s="61" t="s">
        <v>10</v>
      </c>
      <c r="X22" s="62"/>
      <c r="Y22" s="61" t="s">
        <v>10</v>
      </c>
      <c r="Z22" s="62"/>
      <c r="AA22" s="61" t="s">
        <v>10</v>
      </c>
      <c r="AB22" s="62"/>
      <c r="AC22" s="61" t="s">
        <v>10</v>
      </c>
      <c r="AD22" s="62"/>
      <c r="AE22" s="63" t="s">
        <v>10</v>
      </c>
      <c r="AF22" s="63"/>
      <c r="AG22" s="61" t="s">
        <v>10</v>
      </c>
      <c r="AH22" s="62"/>
      <c r="AI22" s="61" t="s">
        <v>10</v>
      </c>
      <c r="AJ22" s="62"/>
      <c r="AK22" s="61" t="s">
        <v>10</v>
      </c>
      <c r="AL22" s="62"/>
      <c r="AM22" s="61" t="s">
        <v>10</v>
      </c>
      <c r="AN22" s="62"/>
      <c r="AO22" s="61" t="s">
        <v>10</v>
      </c>
      <c r="AP22" s="62"/>
      <c r="AQ22" s="61" t="s">
        <v>10</v>
      </c>
      <c r="AR22" s="62"/>
      <c r="AS22" s="63" t="s">
        <v>10</v>
      </c>
      <c r="AT22" s="63"/>
      <c r="AU22" s="61" t="s">
        <v>10</v>
      </c>
      <c r="AV22" s="62"/>
      <c r="AW22" s="61" t="s">
        <v>10</v>
      </c>
      <c r="AX22" s="62"/>
      <c r="AY22" s="61" t="s">
        <v>10</v>
      </c>
      <c r="AZ22" s="62"/>
      <c r="BA22" s="61" t="s">
        <v>10</v>
      </c>
      <c r="BB22" s="62"/>
      <c r="BC22" s="61" t="s">
        <v>10</v>
      </c>
      <c r="BD22" s="62"/>
      <c r="BE22" s="61" t="s">
        <v>10</v>
      </c>
      <c r="BF22" s="62">
        <v>12</v>
      </c>
      <c r="BG22" s="63" t="s">
        <v>10</v>
      </c>
      <c r="BH22" s="63"/>
      <c r="BI22" s="61" t="s">
        <v>10</v>
      </c>
      <c r="BJ22" s="62"/>
      <c r="BK22" s="61" t="s">
        <v>10</v>
      </c>
      <c r="BL22" s="62"/>
      <c r="BM22" s="61" t="s">
        <v>10</v>
      </c>
      <c r="BN22" s="62"/>
      <c r="BO22" s="61" t="s">
        <v>52</v>
      </c>
      <c r="BP22" s="62"/>
      <c r="BQ22" s="64">
        <f t="shared" si="23"/>
        <v>0</v>
      </c>
      <c r="BR22" s="64">
        <f t="shared" si="24"/>
        <v>30</v>
      </c>
      <c r="BS22" s="64">
        <f t="shared" si="25"/>
        <v>0</v>
      </c>
      <c r="BT22" s="64">
        <f t="shared" si="26"/>
        <v>0</v>
      </c>
      <c r="BU22" s="64">
        <f t="shared" si="27"/>
        <v>0</v>
      </c>
      <c r="BV22" s="64">
        <f t="shared" si="28"/>
        <v>0</v>
      </c>
      <c r="BW22" s="64">
        <f t="shared" si="29"/>
        <v>0</v>
      </c>
      <c r="BX22" s="64">
        <f t="shared" si="30"/>
        <v>0</v>
      </c>
      <c r="BY22" s="64">
        <f t="shared" si="31"/>
        <v>1</v>
      </c>
      <c r="BZ22" s="65">
        <f t="shared" si="32"/>
        <v>31</v>
      </c>
      <c r="CA22" s="66">
        <f t="shared" si="33"/>
        <v>12</v>
      </c>
      <c r="CB22" s="67">
        <f t="shared" si="34"/>
        <v>0</v>
      </c>
      <c r="CC22" s="67">
        <v>0</v>
      </c>
      <c r="CD22" s="68">
        <f t="shared" si="35"/>
        <v>2</v>
      </c>
      <c r="CE22" s="69">
        <f>COUNTIF(G22:P22,"&gt;=4")+COUNTIF(S22:AD22,"&gt;=4")+COUNTIF(AG22:AR22,"&gt;=4")+COUNTIF(AU22:BF22,"&gt;=4")+COUNTIF(BI22:BP22,"&gt;=4")+ROUND(IF(R22&gt;=12,1,0)+IF(AF22&gt;=12,1,0)+IF(AT22&gt;=12,1,0)+IF(BH22&gt;=12,1,0),0)+30</f>
        <v>31</v>
      </c>
      <c r="CF22" s="68">
        <f t="shared" si="37"/>
        <v>140</v>
      </c>
      <c r="CG22" s="70">
        <f t="shared" si="38"/>
        <v>5</v>
      </c>
      <c r="CH22" s="68">
        <f t="shared" si="39"/>
        <v>496</v>
      </c>
      <c r="CI22" s="71">
        <f>VLOOKUP(A22,[5]DATA!$A$6:$Q$660,17,0)</f>
        <v>70</v>
      </c>
      <c r="CJ22" s="71">
        <f t="shared" si="40"/>
        <v>12</v>
      </c>
      <c r="CK22" s="72">
        <f t="shared" si="41"/>
        <v>8</v>
      </c>
      <c r="CL22" s="73">
        <f t="shared" si="42"/>
        <v>0.66666666666666663</v>
      </c>
      <c r="CM22" s="72">
        <f t="shared" si="43"/>
        <v>8</v>
      </c>
      <c r="CN22" s="74">
        <f t="shared" si="44"/>
        <v>31</v>
      </c>
    </row>
    <row r="23" spans="1:92" s="77" customFormat="1" ht="24.75" customHeight="1" outlineLevel="1" x14ac:dyDescent="0.25">
      <c r="A23" s="55" t="s">
        <v>71</v>
      </c>
      <c r="B23" s="56" t="s">
        <v>72</v>
      </c>
      <c r="C23" s="57" t="s">
        <v>60</v>
      </c>
      <c r="D23" s="58">
        <v>10</v>
      </c>
      <c r="E23" s="59">
        <v>43669</v>
      </c>
      <c r="F23" s="60">
        <f>IFERROR(VLOOKUP(A23,'[5]PHEP NAM 2022'!$D$9:$AP$628,32,0),0)</f>
        <v>8</v>
      </c>
      <c r="G23" s="61" t="s">
        <v>10</v>
      </c>
      <c r="H23" s="62"/>
      <c r="I23" s="61" t="s">
        <v>10</v>
      </c>
      <c r="J23" s="62"/>
      <c r="K23" s="61" t="s">
        <v>10</v>
      </c>
      <c r="L23" s="62"/>
      <c r="M23" s="61" t="s">
        <v>10</v>
      </c>
      <c r="N23" s="62"/>
      <c r="O23" s="61" t="s">
        <v>10</v>
      </c>
      <c r="P23" s="62"/>
      <c r="Q23" s="63" t="s">
        <v>10</v>
      </c>
      <c r="R23" s="63"/>
      <c r="S23" s="61" t="s">
        <v>10</v>
      </c>
      <c r="T23" s="62"/>
      <c r="U23" s="61" t="s">
        <v>10</v>
      </c>
      <c r="V23" s="62"/>
      <c r="W23" s="61" t="s">
        <v>10</v>
      </c>
      <c r="X23" s="62"/>
      <c r="Y23" s="61" t="s">
        <v>10</v>
      </c>
      <c r="Z23" s="62"/>
      <c r="AA23" s="61" t="s">
        <v>10</v>
      </c>
      <c r="AB23" s="62"/>
      <c r="AC23" s="61" t="s">
        <v>10</v>
      </c>
      <c r="AD23" s="62"/>
      <c r="AE23" s="63" t="s">
        <v>10</v>
      </c>
      <c r="AF23" s="63"/>
      <c r="AG23" s="61" t="s">
        <v>10</v>
      </c>
      <c r="AH23" s="62"/>
      <c r="AI23" s="61" t="s">
        <v>10</v>
      </c>
      <c r="AJ23" s="62"/>
      <c r="AK23" s="61" t="s">
        <v>10</v>
      </c>
      <c r="AL23" s="62"/>
      <c r="AM23" s="61" t="s">
        <v>10</v>
      </c>
      <c r="AN23" s="62"/>
      <c r="AO23" s="61" t="s">
        <v>10</v>
      </c>
      <c r="AP23" s="62"/>
      <c r="AQ23" s="61" t="s">
        <v>10</v>
      </c>
      <c r="AR23" s="62"/>
      <c r="AS23" s="63" t="s">
        <v>10</v>
      </c>
      <c r="AT23" s="63"/>
      <c r="AU23" s="61" t="s">
        <v>10</v>
      </c>
      <c r="AV23" s="62"/>
      <c r="AW23" s="61" t="s">
        <v>10</v>
      </c>
      <c r="AX23" s="62"/>
      <c r="AY23" s="61" t="s">
        <v>10</v>
      </c>
      <c r="AZ23" s="62"/>
      <c r="BA23" s="61" t="s">
        <v>10</v>
      </c>
      <c r="BB23" s="62"/>
      <c r="BC23" s="61" t="s">
        <v>10</v>
      </c>
      <c r="BD23" s="62"/>
      <c r="BE23" s="61" t="s">
        <v>10</v>
      </c>
      <c r="BF23" s="62"/>
      <c r="BG23" s="63" t="s">
        <v>10</v>
      </c>
      <c r="BH23" s="63"/>
      <c r="BI23" s="61" t="s">
        <v>10</v>
      </c>
      <c r="BJ23" s="62"/>
      <c r="BK23" s="61" t="s">
        <v>10</v>
      </c>
      <c r="BL23" s="62"/>
      <c r="BM23" s="61" t="s">
        <v>10</v>
      </c>
      <c r="BN23" s="62"/>
      <c r="BO23" s="61" t="s">
        <v>10</v>
      </c>
      <c r="BP23" s="62"/>
      <c r="BQ23" s="64">
        <f t="shared" si="23"/>
        <v>0</v>
      </c>
      <c r="BR23" s="64">
        <f t="shared" si="24"/>
        <v>31</v>
      </c>
      <c r="BS23" s="64">
        <f t="shared" si="25"/>
        <v>0</v>
      </c>
      <c r="BT23" s="64">
        <f t="shared" si="26"/>
        <v>0</v>
      </c>
      <c r="BU23" s="64">
        <f t="shared" si="27"/>
        <v>0</v>
      </c>
      <c r="BV23" s="64">
        <f t="shared" si="28"/>
        <v>0</v>
      </c>
      <c r="BW23" s="64">
        <f t="shared" si="29"/>
        <v>0</v>
      </c>
      <c r="BX23" s="64">
        <f t="shared" si="30"/>
        <v>0</v>
      </c>
      <c r="BY23" s="64">
        <f t="shared" si="31"/>
        <v>0</v>
      </c>
      <c r="BZ23" s="65">
        <f t="shared" si="32"/>
        <v>31</v>
      </c>
      <c r="CA23" s="66">
        <f t="shared" si="33"/>
        <v>0</v>
      </c>
      <c r="CB23" s="67">
        <f t="shared" si="34"/>
        <v>0</v>
      </c>
      <c r="CC23" s="67">
        <v>0</v>
      </c>
      <c r="CD23" s="68">
        <f t="shared" si="35"/>
        <v>2</v>
      </c>
      <c r="CE23" s="69">
        <f>COUNTIF(G23:P23,"&gt;=4")+COUNTIF(S23:AD23,"&gt;=4")+COUNTIF(AG23:AR23,"&gt;=4")+COUNTIF(AU23:BF23,"&gt;=4")+COUNTIF(BI23:BP23,"&gt;=4")+ROUND(IF(R23&gt;=12,1,0)+IF(AF23&gt;=12,1,0)+IF(AT23&gt;=12,1,0)+IF(BH23&gt;=12,1,0),0)+31</f>
        <v>31</v>
      </c>
      <c r="CF23" s="68">
        <f t="shared" si="37"/>
        <v>140</v>
      </c>
      <c r="CG23" s="70">
        <f t="shared" si="38"/>
        <v>8</v>
      </c>
      <c r="CH23" s="68">
        <f t="shared" si="39"/>
        <v>496</v>
      </c>
      <c r="CI23" s="71">
        <f>VLOOKUP(A23,[5]DATA!$A$6:$Q$660,17,0)</f>
        <v>70</v>
      </c>
      <c r="CJ23" s="71">
        <f t="shared" si="40"/>
        <v>0</v>
      </c>
      <c r="CK23" s="72">
        <f t="shared" si="41"/>
        <v>0</v>
      </c>
      <c r="CL23" s="73" t="e">
        <f t="shared" si="42"/>
        <v>#DIV/0!</v>
      </c>
      <c r="CM23" s="72">
        <f t="shared" si="43"/>
        <v>0</v>
      </c>
      <c r="CN23" s="74">
        <f t="shared" si="44"/>
        <v>31</v>
      </c>
    </row>
    <row r="24" spans="1:92" s="77" customFormat="1" ht="24.75" customHeight="1" outlineLevel="1" x14ac:dyDescent="0.25">
      <c r="A24" s="55" t="s">
        <v>73</v>
      </c>
      <c r="B24" s="56" t="s">
        <v>74</v>
      </c>
      <c r="C24" s="57" t="s">
        <v>60</v>
      </c>
      <c r="D24" s="58">
        <v>6</v>
      </c>
      <c r="E24" s="75">
        <v>43238</v>
      </c>
      <c r="F24" s="60">
        <f>IFERROR(VLOOKUP(A24,'[5]PHEP NAM 2022'!$D$9:$AP$628,32,0),0)</f>
        <v>1.5</v>
      </c>
      <c r="G24" s="61" t="s">
        <v>10</v>
      </c>
      <c r="H24" s="62"/>
      <c r="I24" s="61" t="s">
        <v>10</v>
      </c>
      <c r="J24" s="62"/>
      <c r="K24" s="61" t="s">
        <v>10</v>
      </c>
      <c r="L24" s="62"/>
      <c r="M24" s="61" t="s">
        <v>10</v>
      </c>
      <c r="N24" s="62"/>
      <c r="O24" s="61" t="s">
        <v>10</v>
      </c>
      <c r="P24" s="62"/>
      <c r="Q24" s="63"/>
      <c r="R24" s="63"/>
      <c r="S24" s="61" t="s">
        <v>10</v>
      </c>
      <c r="T24" s="62"/>
      <c r="U24" s="61" t="s">
        <v>10</v>
      </c>
      <c r="V24" s="62"/>
      <c r="W24" s="61" t="s">
        <v>10</v>
      </c>
      <c r="X24" s="62"/>
      <c r="Y24" s="61" t="s">
        <v>10</v>
      </c>
      <c r="Z24" s="62"/>
      <c r="AA24" s="61" t="s">
        <v>10</v>
      </c>
      <c r="AB24" s="62"/>
      <c r="AC24" s="61" t="s">
        <v>49</v>
      </c>
      <c r="AD24" s="62"/>
      <c r="AE24" s="63"/>
      <c r="AF24" s="63"/>
      <c r="AG24" s="61" t="s">
        <v>10</v>
      </c>
      <c r="AH24" s="62"/>
      <c r="AI24" s="61" t="s">
        <v>10</v>
      </c>
      <c r="AJ24" s="62"/>
      <c r="AK24" s="61" t="s">
        <v>10</v>
      </c>
      <c r="AL24" s="62"/>
      <c r="AM24" s="61" t="s">
        <v>10</v>
      </c>
      <c r="AN24" s="62"/>
      <c r="AO24" s="61" t="s">
        <v>10</v>
      </c>
      <c r="AP24" s="62"/>
      <c r="AQ24" s="61" t="s">
        <v>10</v>
      </c>
      <c r="AR24" s="62"/>
      <c r="AS24" s="63" t="s">
        <v>10</v>
      </c>
      <c r="AT24" s="63"/>
      <c r="AU24" s="61" t="s">
        <v>10</v>
      </c>
      <c r="AV24" s="62"/>
      <c r="AW24" s="61" t="s">
        <v>10</v>
      </c>
      <c r="AX24" s="62"/>
      <c r="AY24" s="61" t="s">
        <v>10</v>
      </c>
      <c r="AZ24" s="62"/>
      <c r="BA24" s="61" t="s">
        <v>10</v>
      </c>
      <c r="BB24" s="62"/>
      <c r="BC24" s="61" t="s">
        <v>10</v>
      </c>
      <c r="BD24" s="62"/>
      <c r="BE24" s="61" t="s">
        <v>49</v>
      </c>
      <c r="BF24" s="62"/>
      <c r="BG24" s="63"/>
      <c r="BH24" s="63"/>
      <c r="BI24" s="61" t="s">
        <v>10</v>
      </c>
      <c r="BJ24" s="62"/>
      <c r="BK24" s="61" t="s">
        <v>10</v>
      </c>
      <c r="BL24" s="62"/>
      <c r="BM24" s="61" t="s">
        <v>10</v>
      </c>
      <c r="BN24" s="62"/>
      <c r="BO24" s="61" t="s">
        <v>10</v>
      </c>
      <c r="BP24" s="62"/>
      <c r="BQ24" s="64">
        <f t="shared" si="23"/>
        <v>0</v>
      </c>
      <c r="BR24" s="64">
        <f t="shared" si="24"/>
        <v>26</v>
      </c>
      <c r="BS24" s="64">
        <f t="shared" si="25"/>
        <v>0</v>
      </c>
      <c r="BT24" s="64">
        <f t="shared" si="26"/>
        <v>0</v>
      </c>
      <c r="BU24" s="64">
        <f t="shared" si="27"/>
        <v>0</v>
      </c>
      <c r="BV24" s="64">
        <f t="shared" si="28"/>
        <v>0</v>
      </c>
      <c r="BW24" s="64">
        <f t="shared" si="29"/>
        <v>0</v>
      </c>
      <c r="BX24" s="64">
        <f t="shared" si="30"/>
        <v>2</v>
      </c>
      <c r="BY24" s="64">
        <f t="shared" si="31"/>
        <v>0</v>
      </c>
      <c r="BZ24" s="65">
        <f t="shared" si="32"/>
        <v>28</v>
      </c>
      <c r="CA24" s="66">
        <f t="shared" si="33"/>
        <v>0</v>
      </c>
      <c r="CB24" s="67">
        <f t="shared" si="34"/>
        <v>0</v>
      </c>
      <c r="CC24" s="67">
        <v>0</v>
      </c>
      <c r="CD24" s="68">
        <f t="shared" si="35"/>
        <v>0</v>
      </c>
      <c r="CE24" s="69">
        <f t="shared" si="36"/>
        <v>0</v>
      </c>
      <c r="CF24" s="68">
        <f t="shared" si="37"/>
        <v>0</v>
      </c>
      <c r="CG24" s="70">
        <f t="shared" si="38"/>
        <v>1.5</v>
      </c>
      <c r="CH24" s="68">
        <f t="shared" si="39"/>
        <v>0</v>
      </c>
      <c r="CI24" s="71">
        <f>VLOOKUP(A24,[5]DATA!$A$6:$Q$660,17,0)</f>
        <v>150</v>
      </c>
      <c r="CJ24" s="71">
        <f t="shared" si="40"/>
        <v>0</v>
      </c>
      <c r="CK24" s="72">
        <f t="shared" si="41"/>
        <v>0</v>
      </c>
      <c r="CL24" s="73" t="e">
        <f t="shared" si="42"/>
        <v>#DIV/0!</v>
      </c>
      <c r="CM24" s="72">
        <f t="shared" si="43"/>
        <v>0</v>
      </c>
      <c r="CN24" s="74">
        <f t="shared" si="44"/>
        <v>28</v>
      </c>
    </row>
    <row r="25" spans="1:92" s="77" customFormat="1" ht="24.75" customHeight="1" outlineLevel="1" x14ac:dyDescent="0.25">
      <c r="A25" s="55" t="s">
        <v>75</v>
      </c>
      <c r="B25" s="56" t="s">
        <v>76</v>
      </c>
      <c r="C25" s="57" t="s">
        <v>60</v>
      </c>
      <c r="D25" s="58">
        <v>11</v>
      </c>
      <c r="E25" s="59">
        <v>43768</v>
      </c>
      <c r="F25" s="60">
        <f>IFERROR(VLOOKUP(A25,'[5]PHEP NAM 2022'!$D$9:$AP$628,32,0),0)</f>
        <v>1</v>
      </c>
      <c r="G25" s="61" t="s">
        <v>10</v>
      </c>
      <c r="H25" s="62"/>
      <c r="I25" s="61" t="s">
        <v>10</v>
      </c>
      <c r="J25" s="62"/>
      <c r="K25" s="61" t="s">
        <v>10</v>
      </c>
      <c r="L25" s="62"/>
      <c r="M25" s="61" t="s">
        <v>10</v>
      </c>
      <c r="N25" s="62"/>
      <c r="O25" s="61" t="s">
        <v>10</v>
      </c>
      <c r="P25" s="62"/>
      <c r="Q25" s="63"/>
      <c r="R25" s="63"/>
      <c r="S25" s="61" t="s">
        <v>10</v>
      </c>
      <c r="T25" s="62"/>
      <c r="U25" s="61" t="s">
        <v>10</v>
      </c>
      <c r="V25" s="62"/>
      <c r="W25" s="61" t="s">
        <v>10</v>
      </c>
      <c r="X25" s="62"/>
      <c r="Y25" s="61" t="s">
        <v>10</v>
      </c>
      <c r="Z25" s="62"/>
      <c r="AA25" s="61" t="s">
        <v>10</v>
      </c>
      <c r="AB25" s="62"/>
      <c r="AC25" s="61" t="s">
        <v>10</v>
      </c>
      <c r="AD25" s="62"/>
      <c r="AE25" s="63"/>
      <c r="AF25" s="63"/>
      <c r="AG25" s="61" t="s">
        <v>10</v>
      </c>
      <c r="AH25" s="62"/>
      <c r="AI25" s="61" t="s">
        <v>10</v>
      </c>
      <c r="AJ25" s="62"/>
      <c r="AK25" s="61" t="s">
        <v>10</v>
      </c>
      <c r="AL25" s="62"/>
      <c r="AM25" s="61" t="s">
        <v>10</v>
      </c>
      <c r="AN25" s="62"/>
      <c r="AO25" s="61" t="s">
        <v>10</v>
      </c>
      <c r="AP25" s="62"/>
      <c r="AQ25" s="61" t="s">
        <v>10</v>
      </c>
      <c r="AR25" s="62"/>
      <c r="AS25" s="63"/>
      <c r="AT25" s="63"/>
      <c r="AU25" s="61" t="s">
        <v>10</v>
      </c>
      <c r="AV25" s="62"/>
      <c r="AW25" s="61" t="s">
        <v>10</v>
      </c>
      <c r="AX25" s="62"/>
      <c r="AY25" s="61" t="s">
        <v>10</v>
      </c>
      <c r="AZ25" s="62"/>
      <c r="BA25" s="61" t="s">
        <v>10</v>
      </c>
      <c r="BB25" s="62"/>
      <c r="BC25" s="61" t="s">
        <v>10</v>
      </c>
      <c r="BD25" s="62"/>
      <c r="BE25" s="61" t="s">
        <v>10</v>
      </c>
      <c r="BF25" s="62"/>
      <c r="BG25" s="63"/>
      <c r="BH25" s="63"/>
      <c r="BI25" s="61" t="s">
        <v>10</v>
      </c>
      <c r="BJ25" s="62"/>
      <c r="BK25" s="61" t="s">
        <v>10</v>
      </c>
      <c r="BL25" s="62"/>
      <c r="BM25" s="61" t="s">
        <v>10</v>
      </c>
      <c r="BN25" s="62"/>
      <c r="BO25" s="61" t="s">
        <v>10</v>
      </c>
      <c r="BP25" s="62"/>
      <c r="BQ25" s="64">
        <f t="shared" si="23"/>
        <v>0</v>
      </c>
      <c r="BR25" s="64">
        <f t="shared" si="24"/>
        <v>27</v>
      </c>
      <c r="BS25" s="64">
        <f t="shared" si="25"/>
        <v>0</v>
      </c>
      <c r="BT25" s="64">
        <f t="shared" si="26"/>
        <v>0</v>
      </c>
      <c r="BU25" s="64">
        <f t="shared" si="27"/>
        <v>0</v>
      </c>
      <c r="BV25" s="64">
        <f t="shared" si="28"/>
        <v>0</v>
      </c>
      <c r="BW25" s="64">
        <f t="shared" si="29"/>
        <v>0</v>
      </c>
      <c r="BX25" s="64">
        <f t="shared" si="30"/>
        <v>0</v>
      </c>
      <c r="BY25" s="64">
        <f t="shared" si="31"/>
        <v>0</v>
      </c>
      <c r="BZ25" s="65">
        <f t="shared" si="32"/>
        <v>27</v>
      </c>
      <c r="CA25" s="66">
        <f t="shared" si="33"/>
        <v>0</v>
      </c>
      <c r="CB25" s="67">
        <f t="shared" si="34"/>
        <v>0</v>
      </c>
      <c r="CC25" s="67">
        <v>0</v>
      </c>
      <c r="CD25" s="68">
        <f t="shared" si="35"/>
        <v>2</v>
      </c>
      <c r="CE25" s="69">
        <f t="shared" si="36"/>
        <v>0</v>
      </c>
      <c r="CF25" s="68">
        <f t="shared" si="37"/>
        <v>140</v>
      </c>
      <c r="CG25" s="70">
        <f t="shared" si="38"/>
        <v>1</v>
      </c>
      <c r="CH25" s="68">
        <f t="shared" si="39"/>
        <v>0</v>
      </c>
      <c r="CI25" s="71">
        <f>VLOOKUP(A25,[5]DATA!$A$6:$Q$660,17,0)</f>
        <v>70</v>
      </c>
      <c r="CJ25" s="71">
        <f t="shared" si="40"/>
        <v>0</v>
      </c>
      <c r="CK25" s="72">
        <f t="shared" si="41"/>
        <v>0</v>
      </c>
      <c r="CL25" s="73" t="e">
        <f t="shared" si="42"/>
        <v>#DIV/0!</v>
      </c>
      <c r="CM25" s="72">
        <f t="shared" si="43"/>
        <v>0</v>
      </c>
      <c r="CN25" s="74">
        <f t="shared" si="44"/>
        <v>27</v>
      </c>
    </row>
    <row r="26" spans="1:92" s="77" customFormat="1" ht="24.75" customHeight="1" outlineLevel="1" x14ac:dyDescent="0.25">
      <c r="A26" s="55" t="s">
        <v>77</v>
      </c>
      <c r="B26" s="56" t="s">
        <v>78</v>
      </c>
      <c r="C26" s="57" t="s">
        <v>60</v>
      </c>
      <c r="D26" s="58">
        <v>10</v>
      </c>
      <c r="E26" s="75">
        <v>44251</v>
      </c>
      <c r="F26" s="60">
        <f>IFERROR(VLOOKUP(A26,'[5]PHEP NAM 2022'!$D$9:$AP$628,32,0),0)</f>
        <v>10</v>
      </c>
      <c r="G26" s="61" t="s">
        <v>10</v>
      </c>
      <c r="H26" s="62"/>
      <c r="I26" s="61" t="s">
        <v>10</v>
      </c>
      <c r="J26" s="62"/>
      <c r="K26" s="61" t="s">
        <v>10</v>
      </c>
      <c r="L26" s="62"/>
      <c r="M26" s="61" t="s">
        <v>10</v>
      </c>
      <c r="N26" s="62"/>
      <c r="O26" s="61" t="s">
        <v>10</v>
      </c>
      <c r="P26" s="62"/>
      <c r="Q26" s="63" t="s">
        <v>10</v>
      </c>
      <c r="R26" s="63"/>
      <c r="S26" s="61" t="s">
        <v>10</v>
      </c>
      <c r="T26" s="62"/>
      <c r="U26" s="61" t="s">
        <v>10</v>
      </c>
      <c r="V26" s="62"/>
      <c r="W26" s="61" t="s">
        <v>79</v>
      </c>
      <c r="X26" s="62"/>
      <c r="Y26" s="61" t="s">
        <v>10</v>
      </c>
      <c r="Z26" s="62"/>
      <c r="AA26" s="61" t="s">
        <v>10</v>
      </c>
      <c r="AB26" s="62"/>
      <c r="AC26" s="61" t="s">
        <v>10</v>
      </c>
      <c r="AD26" s="62"/>
      <c r="AE26" s="63" t="s">
        <v>10</v>
      </c>
      <c r="AF26" s="63"/>
      <c r="AG26" s="61" t="s">
        <v>10</v>
      </c>
      <c r="AH26" s="62"/>
      <c r="AI26" s="61" t="s">
        <v>10</v>
      </c>
      <c r="AJ26" s="62"/>
      <c r="AK26" s="61" t="s">
        <v>10</v>
      </c>
      <c r="AL26" s="62"/>
      <c r="AM26" s="61" t="s">
        <v>10</v>
      </c>
      <c r="AN26" s="62"/>
      <c r="AO26" s="61" t="s">
        <v>10</v>
      </c>
      <c r="AP26" s="62"/>
      <c r="AQ26" s="61" t="s">
        <v>10</v>
      </c>
      <c r="AR26" s="62"/>
      <c r="AS26" s="63" t="s">
        <v>10</v>
      </c>
      <c r="AT26" s="63"/>
      <c r="AU26" s="61" t="s">
        <v>10</v>
      </c>
      <c r="AV26" s="62"/>
      <c r="AW26" s="61" t="s">
        <v>10</v>
      </c>
      <c r="AX26" s="62"/>
      <c r="AY26" s="61" t="s">
        <v>10</v>
      </c>
      <c r="AZ26" s="62"/>
      <c r="BA26" s="61" t="s">
        <v>10</v>
      </c>
      <c r="BB26" s="62"/>
      <c r="BC26" s="61" t="s">
        <v>10</v>
      </c>
      <c r="BD26" s="62"/>
      <c r="BE26" s="61" t="s">
        <v>10</v>
      </c>
      <c r="BF26" s="62"/>
      <c r="BG26" s="63" t="s">
        <v>10</v>
      </c>
      <c r="BH26" s="63"/>
      <c r="BI26" s="61" t="s">
        <v>10</v>
      </c>
      <c r="BJ26" s="62"/>
      <c r="BK26" s="61" t="s">
        <v>10</v>
      </c>
      <c r="BL26" s="62"/>
      <c r="BM26" s="61" t="s">
        <v>10</v>
      </c>
      <c r="BN26" s="62"/>
      <c r="BO26" s="61" t="s">
        <v>10</v>
      </c>
      <c r="BP26" s="62"/>
      <c r="BQ26" s="64">
        <f t="shared" si="23"/>
        <v>0</v>
      </c>
      <c r="BR26" s="64">
        <f t="shared" si="24"/>
        <v>30</v>
      </c>
      <c r="BS26" s="64">
        <f t="shared" si="25"/>
        <v>0</v>
      </c>
      <c r="BT26" s="64">
        <f t="shared" si="26"/>
        <v>0</v>
      </c>
      <c r="BU26" s="64">
        <f t="shared" si="27"/>
        <v>0</v>
      </c>
      <c r="BV26" s="64">
        <f t="shared" si="28"/>
        <v>0</v>
      </c>
      <c r="BW26" s="64">
        <f t="shared" si="29"/>
        <v>0</v>
      </c>
      <c r="BX26" s="64">
        <f t="shared" si="30"/>
        <v>0</v>
      </c>
      <c r="BY26" s="64">
        <f t="shared" si="31"/>
        <v>0</v>
      </c>
      <c r="BZ26" s="65">
        <f t="shared" si="32"/>
        <v>30</v>
      </c>
      <c r="CA26" s="66">
        <f t="shared" si="33"/>
        <v>0</v>
      </c>
      <c r="CB26" s="67">
        <f t="shared" si="34"/>
        <v>0</v>
      </c>
      <c r="CC26" s="67">
        <v>0</v>
      </c>
      <c r="CD26" s="68">
        <f t="shared" si="35"/>
        <v>2</v>
      </c>
      <c r="CE26" s="69">
        <f>COUNTIF(G26:P26,"&gt;=4")+COUNTIF(S26:AD26,"&gt;=4")+COUNTIF(AG26:AR26,"&gt;=4")+COUNTIF(AU26:BF26,"&gt;=4")+COUNTIF(BI26:BP26,"&gt;=4")+ROUND(IF(R26&gt;=12,1,0)+IF(AF26&gt;=12,1,0)+IF(AT26&gt;=12,1,0)+IF(BH26&gt;=12,1,0),0)+30</f>
        <v>30</v>
      </c>
      <c r="CF26" s="68">
        <f t="shared" si="37"/>
        <v>140</v>
      </c>
      <c r="CG26" s="70">
        <f t="shared" si="38"/>
        <v>10</v>
      </c>
      <c r="CH26" s="68">
        <f t="shared" si="39"/>
        <v>480</v>
      </c>
      <c r="CI26" s="71">
        <f>VLOOKUP(A26,[5]DATA!$A$6:$Q$660,17,0)</f>
        <v>70</v>
      </c>
      <c r="CJ26" s="71">
        <f t="shared" si="40"/>
        <v>0</v>
      </c>
      <c r="CK26" s="72">
        <f t="shared" si="41"/>
        <v>0</v>
      </c>
      <c r="CL26" s="73" t="e">
        <f t="shared" si="42"/>
        <v>#DIV/0!</v>
      </c>
      <c r="CM26" s="72">
        <f t="shared" si="43"/>
        <v>0</v>
      </c>
      <c r="CN26" s="74">
        <f t="shared" si="44"/>
        <v>30</v>
      </c>
    </row>
    <row r="27" spans="1:92" s="77" customFormat="1" ht="24.75" customHeight="1" outlineLevel="1" x14ac:dyDescent="0.25">
      <c r="A27" s="55" t="s">
        <v>80</v>
      </c>
      <c r="B27" s="56" t="s">
        <v>81</v>
      </c>
      <c r="C27" s="57" t="s">
        <v>60</v>
      </c>
      <c r="D27" s="58">
        <v>10</v>
      </c>
      <c r="E27" s="59">
        <v>44253</v>
      </c>
      <c r="F27" s="60">
        <f>IFERROR(VLOOKUP(A27,'[5]PHEP NAM 2022'!$D$9:$AP$628,32,0),0)</f>
        <v>13</v>
      </c>
      <c r="G27" s="61" t="s">
        <v>10</v>
      </c>
      <c r="H27" s="62"/>
      <c r="I27" s="61" t="s">
        <v>10</v>
      </c>
      <c r="J27" s="62"/>
      <c r="K27" s="61" t="s">
        <v>10</v>
      </c>
      <c r="L27" s="62"/>
      <c r="M27" s="61" t="s">
        <v>10</v>
      </c>
      <c r="N27" s="62"/>
      <c r="O27" s="61" t="s">
        <v>10</v>
      </c>
      <c r="P27" s="62"/>
      <c r="Q27" s="63" t="s">
        <v>10</v>
      </c>
      <c r="R27" s="63"/>
      <c r="S27" s="61" t="s">
        <v>10</v>
      </c>
      <c r="T27" s="62"/>
      <c r="U27" s="61" t="s">
        <v>10</v>
      </c>
      <c r="V27" s="62"/>
      <c r="W27" s="61" t="s">
        <v>10</v>
      </c>
      <c r="X27" s="62"/>
      <c r="Y27" s="61" t="s">
        <v>10</v>
      </c>
      <c r="Z27" s="62"/>
      <c r="AA27" s="61" t="s">
        <v>10</v>
      </c>
      <c r="AB27" s="62"/>
      <c r="AC27" s="61" t="s">
        <v>10</v>
      </c>
      <c r="AD27" s="62"/>
      <c r="AE27" s="63" t="s">
        <v>10</v>
      </c>
      <c r="AF27" s="63"/>
      <c r="AG27" s="61" t="s">
        <v>10</v>
      </c>
      <c r="AH27" s="62"/>
      <c r="AI27" s="61" t="s">
        <v>10</v>
      </c>
      <c r="AJ27" s="62"/>
      <c r="AK27" s="61" t="s">
        <v>10</v>
      </c>
      <c r="AL27" s="62"/>
      <c r="AM27" s="61" t="s">
        <v>10</v>
      </c>
      <c r="AN27" s="62"/>
      <c r="AO27" s="61" t="s">
        <v>10</v>
      </c>
      <c r="AP27" s="62"/>
      <c r="AQ27" s="61" t="s">
        <v>10</v>
      </c>
      <c r="AR27" s="62"/>
      <c r="AS27" s="63" t="s">
        <v>10</v>
      </c>
      <c r="AT27" s="63"/>
      <c r="AU27" s="61" t="s">
        <v>10</v>
      </c>
      <c r="AV27" s="62"/>
      <c r="AW27" s="61" t="s">
        <v>10</v>
      </c>
      <c r="AX27" s="62"/>
      <c r="AY27" s="61" t="s">
        <v>10</v>
      </c>
      <c r="AZ27" s="62"/>
      <c r="BA27" s="61" t="s">
        <v>10</v>
      </c>
      <c r="BB27" s="62"/>
      <c r="BC27" s="61" t="s">
        <v>10</v>
      </c>
      <c r="BD27" s="62"/>
      <c r="BE27" s="61" t="s">
        <v>10</v>
      </c>
      <c r="BF27" s="62"/>
      <c r="BG27" s="63" t="s">
        <v>10</v>
      </c>
      <c r="BH27" s="63"/>
      <c r="BI27" s="61" t="s">
        <v>10</v>
      </c>
      <c r="BJ27" s="62"/>
      <c r="BK27" s="61" t="s">
        <v>10</v>
      </c>
      <c r="BL27" s="62"/>
      <c r="BM27" s="61" t="s">
        <v>10</v>
      </c>
      <c r="BN27" s="62"/>
      <c r="BO27" s="61" t="s">
        <v>10</v>
      </c>
      <c r="BP27" s="62"/>
      <c r="BQ27" s="64">
        <f t="shared" si="23"/>
        <v>0</v>
      </c>
      <c r="BR27" s="64">
        <f t="shared" si="24"/>
        <v>31</v>
      </c>
      <c r="BS27" s="64">
        <f t="shared" si="25"/>
        <v>0</v>
      </c>
      <c r="BT27" s="64">
        <f t="shared" si="26"/>
        <v>0</v>
      </c>
      <c r="BU27" s="64">
        <f t="shared" si="27"/>
        <v>0</v>
      </c>
      <c r="BV27" s="64">
        <f t="shared" si="28"/>
        <v>0</v>
      </c>
      <c r="BW27" s="64">
        <f t="shared" si="29"/>
        <v>0</v>
      </c>
      <c r="BX27" s="64">
        <f t="shared" si="30"/>
        <v>0</v>
      </c>
      <c r="BY27" s="64">
        <f t="shared" si="31"/>
        <v>0</v>
      </c>
      <c r="BZ27" s="65">
        <f t="shared" si="32"/>
        <v>31</v>
      </c>
      <c r="CA27" s="66">
        <f t="shared" si="33"/>
        <v>0</v>
      </c>
      <c r="CB27" s="67">
        <f t="shared" si="34"/>
        <v>0</v>
      </c>
      <c r="CC27" s="67">
        <v>0</v>
      </c>
      <c r="CD27" s="68">
        <f t="shared" si="35"/>
        <v>2</v>
      </c>
      <c r="CE27" s="69">
        <f>COUNTIF(G27:P27,"&gt;=4")+COUNTIF(S27:AD27,"&gt;=4")+COUNTIF(AG27:AR27,"&gt;=4")+COUNTIF(AU27:BF27,"&gt;=4")+COUNTIF(BI27:BP27,"&gt;=4")+ROUND(IF(R27&gt;=12,1,0)+IF(AF27&gt;=12,1,0)+IF(AT27&gt;=12,1,0)+IF(BH27&gt;=12,1,0),0)+31</f>
        <v>31</v>
      </c>
      <c r="CF27" s="68">
        <f t="shared" si="37"/>
        <v>140</v>
      </c>
      <c r="CG27" s="70">
        <f t="shared" si="38"/>
        <v>13</v>
      </c>
      <c r="CH27" s="68">
        <f t="shared" si="39"/>
        <v>496</v>
      </c>
      <c r="CI27" s="71">
        <f>VLOOKUP(A27,[5]DATA!$A$6:$Q$660,17,0)</f>
        <v>70</v>
      </c>
      <c r="CJ27" s="71">
        <f t="shared" si="40"/>
        <v>0</v>
      </c>
      <c r="CK27" s="72">
        <f t="shared" si="41"/>
        <v>0</v>
      </c>
      <c r="CL27" s="73" t="e">
        <f t="shared" si="42"/>
        <v>#DIV/0!</v>
      </c>
      <c r="CM27" s="72">
        <f t="shared" si="43"/>
        <v>0</v>
      </c>
      <c r="CN27" s="74">
        <f t="shared" si="44"/>
        <v>31</v>
      </c>
    </row>
    <row r="28" spans="1:92" s="77" customFormat="1" ht="24.75" customHeight="1" outlineLevel="1" x14ac:dyDescent="0.25">
      <c r="A28" s="55" t="s">
        <v>82</v>
      </c>
      <c r="B28" s="56" t="s">
        <v>83</v>
      </c>
      <c r="C28" s="57" t="s">
        <v>60</v>
      </c>
      <c r="D28" s="58">
        <v>6</v>
      </c>
      <c r="E28" s="75">
        <v>44272</v>
      </c>
      <c r="F28" s="60">
        <f>IFERROR(VLOOKUP(A28,'[5]PHEP NAM 2022'!$D$9:$AP$628,32,0),0)</f>
        <v>4.5</v>
      </c>
      <c r="G28" s="61" t="s">
        <v>10</v>
      </c>
      <c r="H28" s="62"/>
      <c r="I28" s="61" t="s">
        <v>10</v>
      </c>
      <c r="J28" s="62"/>
      <c r="K28" s="61" t="s">
        <v>10</v>
      </c>
      <c r="L28" s="62"/>
      <c r="M28" s="61" t="s">
        <v>10</v>
      </c>
      <c r="N28" s="62"/>
      <c r="O28" s="61" t="s">
        <v>10</v>
      </c>
      <c r="P28" s="62"/>
      <c r="Q28" s="63"/>
      <c r="R28" s="63"/>
      <c r="S28" s="61" t="s">
        <v>10</v>
      </c>
      <c r="T28" s="62"/>
      <c r="U28" s="61" t="s">
        <v>10</v>
      </c>
      <c r="V28" s="62"/>
      <c r="W28" s="61" t="s">
        <v>10</v>
      </c>
      <c r="X28" s="62"/>
      <c r="Y28" s="61" t="s">
        <v>10</v>
      </c>
      <c r="Z28" s="62"/>
      <c r="AA28" s="61" t="s">
        <v>10</v>
      </c>
      <c r="AB28" s="62"/>
      <c r="AC28" s="61" t="s">
        <v>49</v>
      </c>
      <c r="AD28" s="62"/>
      <c r="AE28" s="63"/>
      <c r="AF28" s="63"/>
      <c r="AG28" s="61" t="s">
        <v>10</v>
      </c>
      <c r="AH28" s="62"/>
      <c r="AI28" s="61" t="s">
        <v>10</v>
      </c>
      <c r="AJ28" s="62"/>
      <c r="AK28" s="61" t="s">
        <v>10</v>
      </c>
      <c r="AL28" s="62"/>
      <c r="AM28" s="61" t="s">
        <v>10</v>
      </c>
      <c r="AN28" s="62"/>
      <c r="AO28" s="61" t="s">
        <v>10</v>
      </c>
      <c r="AP28" s="62"/>
      <c r="AQ28" s="61" t="s">
        <v>10</v>
      </c>
      <c r="AR28" s="62"/>
      <c r="AS28" s="63"/>
      <c r="AT28" s="63"/>
      <c r="AU28" s="61" t="s">
        <v>10</v>
      </c>
      <c r="AV28" s="62"/>
      <c r="AW28" s="61" t="s">
        <v>10</v>
      </c>
      <c r="AX28" s="62"/>
      <c r="AY28" s="61" t="s">
        <v>10</v>
      </c>
      <c r="AZ28" s="62"/>
      <c r="BA28" s="61" t="s">
        <v>10</v>
      </c>
      <c r="BB28" s="62"/>
      <c r="BC28" s="61" t="s">
        <v>10</v>
      </c>
      <c r="BD28" s="62"/>
      <c r="BE28" s="61" t="s">
        <v>49</v>
      </c>
      <c r="BF28" s="62"/>
      <c r="BG28" s="63"/>
      <c r="BH28" s="63"/>
      <c r="BI28" s="61" t="s">
        <v>10</v>
      </c>
      <c r="BJ28" s="62"/>
      <c r="BK28" s="61" t="s">
        <v>10</v>
      </c>
      <c r="BL28" s="62"/>
      <c r="BM28" s="61" t="s">
        <v>10</v>
      </c>
      <c r="BN28" s="62"/>
      <c r="BO28" s="61" t="s">
        <v>10</v>
      </c>
      <c r="BP28" s="62"/>
      <c r="BQ28" s="64">
        <f t="shared" si="23"/>
        <v>0</v>
      </c>
      <c r="BR28" s="64">
        <f t="shared" si="24"/>
        <v>25</v>
      </c>
      <c r="BS28" s="64">
        <f t="shared" si="25"/>
        <v>0</v>
      </c>
      <c r="BT28" s="64">
        <f t="shared" si="26"/>
        <v>0</v>
      </c>
      <c r="BU28" s="64">
        <f t="shared" si="27"/>
        <v>0</v>
      </c>
      <c r="BV28" s="64">
        <f t="shared" si="28"/>
        <v>0</v>
      </c>
      <c r="BW28" s="64">
        <f t="shared" si="29"/>
        <v>0</v>
      </c>
      <c r="BX28" s="64">
        <f t="shared" si="30"/>
        <v>2</v>
      </c>
      <c r="BY28" s="64">
        <f t="shared" si="31"/>
        <v>0</v>
      </c>
      <c r="BZ28" s="65">
        <f t="shared" si="32"/>
        <v>27</v>
      </c>
      <c r="CA28" s="66">
        <f t="shared" si="33"/>
        <v>0</v>
      </c>
      <c r="CB28" s="67">
        <f t="shared" si="34"/>
        <v>0</v>
      </c>
      <c r="CC28" s="67">
        <v>0</v>
      </c>
      <c r="CD28" s="68">
        <f t="shared" si="35"/>
        <v>0</v>
      </c>
      <c r="CE28" s="69">
        <f t="shared" si="36"/>
        <v>0</v>
      </c>
      <c r="CF28" s="68">
        <f t="shared" si="37"/>
        <v>0</v>
      </c>
      <c r="CG28" s="70">
        <f t="shared" si="38"/>
        <v>4.5</v>
      </c>
      <c r="CH28" s="68">
        <f t="shared" si="39"/>
        <v>0</v>
      </c>
      <c r="CI28" s="71">
        <f>VLOOKUP(A28,[5]DATA!$A$6:$Q$660,17,0)</f>
        <v>150</v>
      </c>
      <c r="CJ28" s="71">
        <f t="shared" si="40"/>
        <v>0</v>
      </c>
      <c r="CK28" s="72">
        <f t="shared" si="41"/>
        <v>0</v>
      </c>
      <c r="CL28" s="73" t="e">
        <f t="shared" si="42"/>
        <v>#DIV/0!</v>
      </c>
      <c r="CM28" s="72">
        <f t="shared" si="43"/>
        <v>0</v>
      </c>
      <c r="CN28" s="74">
        <f t="shared" si="44"/>
        <v>27</v>
      </c>
    </row>
    <row r="29" spans="1:92" s="77" customFormat="1" ht="24.75" customHeight="1" outlineLevel="1" x14ac:dyDescent="0.25">
      <c r="A29" s="55" t="s">
        <v>84</v>
      </c>
      <c r="B29" s="56" t="s">
        <v>85</v>
      </c>
      <c r="C29" s="57" t="s">
        <v>60</v>
      </c>
      <c r="D29" s="58">
        <v>10</v>
      </c>
      <c r="E29" s="59">
        <v>44293</v>
      </c>
      <c r="F29" s="60">
        <f>IFERROR(VLOOKUP(A29,'[5]PHEP NAM 2022'!$D$9:$AP$628,32,0),0)</f>
        <v>8</v>
      </c>
      <c r="G29" s="61" t="s">
        <v>10</v>
      </c>
      <c r="H29" s="62"/>
      <c r="I29" s="61" t="s">
        <v>10</v>
      </c>
      <c r="J29" s="62"/>
      <c r="K29" s="61" t="s">
        <v>10</v>
      </c>
      <c r="L29" s="62"/>
      <c r="M29" s="61" t="s">
        <v>10</v>
      </c>
      <c r="N29" s="62"/>
      <c r="O29" s="61" t="s">
        <v>10</v>
      </c>
      <c r="P29" s="62"/>
      <c r="Q29" s="63" t="s">
        <v>10</v>
      </c>
      <c r="R29" s="63"/>
      <c r="S29" s="61" t="s">
        <v>10</v>
      </c>
      <c r="T29" s="62"/>
      <c r="U29" s="61" t="s">
        <v>10</v>
      </c>
      <c r="V29" s="62"/>
      <c r="W29" s="61" t="s">
        <v>10</v>
      </c>
      <c r="X29" s="62"/>
      <c r="Y29" s="61" t="s">
        <v>10</v>
      </c>
      <c r="Z29" s="62"/>
      <c r="AA29" s="61" t="s">
        <v>10</v>
      </c>
      <c r="AB29" s="62"/>
      <c r="AC29" s="61" t="s">
        <v>10</v>
      </c>
      <c r="AD29" s="62"/>
      <c r="AE29" s="63" t="s">
        <v>10</v>
      </c>
      <c r="AF29" s="63"/>
      <c r="AG29" s="61" t="s">
        <v>10</v>
      </c>
      <c r="AH29" s="62"/>
      <c r="AI29" s="61" t="s">
        <v>10</v>
      </c>
      <c r="AJ29" s="62"/>
      <c r="AK29" s="61" t="s">
        <v>10</v>
      </c>
      <c r="AL29" s="62"/>
      <c r="AM29" s="61" t="s">
        <v>10</v>
      </c>
      <c r="AN29" s="62"/>
      <c r="AO29" s="61" t="s">
        <v>10</v>
      </c>
      <c r="AP29" s="62"/>
      <c r="AQ29" s="61" t="s">
        <v>10</v>
      </c>
      <c r="AR29" s="62"/>
      <c r="AS29" s="63" t="s">
        <v>10</v>
      </c>
      <c r="AT29" s="63"/>
      <c r="AU29" s="61" t="s">
        <v>10</v>
      </c>
      <c r="AV29" s="62"/>
      <c r="AW29" s="61" t="s">
        <v>10</v>
      </c>
      <c r="AX29" s="62"/>
      <c r="AY29" s="61" t="s">
        <v>10</v>
      </c>
      <c r="AZ29" s="62"/>
      <c r="BA29" s="61" t="s">
        <v>10</v>
      </c>
      <c r="BB29" s="62"/>
      <c r="BC29" s="61" t="s">
        <v>10</v>
      </c>
      <c r="BD29" s="62"/>
      <c r="BE29" s="61" t="s">
        <v>10</v>
      </c>
      <c r="BF29" s="62"/>
      <c r="BG29" s="63" t="s">
        <v>10</v>
      </c>
      <c r="BH29" s="63"/>
      <c r="BI29" s="61" t="s">
        <v>10</v>
      </c>
      <c r="BJ29" s="62"/>
      <c r="BK29" s="61" t="s">
        <v>10</v>
      </c>
      <c r="BL29" s="62"/>
      <c r="BM29" s="61" t="s">
        <v>10</v>
      </c>
      <c r="BN29" s="62"/>
      <c r="BO29" s="61" t="s">
        <v>10</v>
      </c>
      <c r="BP29" s="62"/>
      <c r="BQ29" s="64">
        <f t="shared" si="23"/>
        <v>0</v>
      </c>
      <c r="BR29" s="64">
        <f t="shared" si="24"/>
        <v>31</v>
      </c>
      <c r="BS29" s="64">
        <f t="shared" si="25"/>
        <v>0</v>
      </c>
      <c r="BT29" s="64">
        <f t="shared" si="26"/>
        <v>0</v>
      </c>
      <c r="BU29" s="64">
        <f t="shared" si="27"/>
        <v>0</v>
      </c>
      <c r="BV29" s="64">
        <f t="shared" si="28"/>
        <v>0</v>
      </c>
      <c r="BW29" s="64">
        <f t="shared" si="29"/>
        <v>0</v>
      </c>
      <c r="BX29" s="64">
        <f t="shared" si="30"/>
        <v>0</v>
      </c>
      <c r="BY29" s="64">
        <f t="shared" si="31"/>
        <v>0</v>
      </c>
      <c r="BZ29" s="65">
        <f t="shared" si="32"/>
        <v>31</v>
      </c>
      <c r="CA29" s="66">
        <f t="shared" si="33"/>
        <v>0</v>
      </c>
      <c r="CB29" s="67">
        <f t="shared" si="34"/>
        <v>0</v>
      </c>
      <c r="CC29" s="67">
        <v>0</v>
      </c>
      <c r="CD29" s="68">
        <f t="shared" si="35"/>
        <v>2</v>
      </c>
      <c r="CE29" s="69">
        <f>COUNTIF(G29:P29,"&gt;=4")+COUNTIF(S29:AD29,"&gt;=4")+COUNTIF(AG29:AR29,"&gt;=4")+COUNTIF(AU29:BF29,"&gt;=4")+COUNTIF(BI29:BP29,"&gt;=4")+ROUND(IF(R29&gt;=12,1,0)+IF(AF29&gt;=12,1,0)+IF(AT29&gt;=12,1,0)+IF(BH29&gt;=12,1,0),0)+31</f>
        <v>31</v>
      </c>
      <c r="CF29" s="68">
        <f t="shared" si="37"/>
        <v>140</v>
      </c>
      <c r="CG29" s="70">
        <f t="shared" si="38"/>
        <v>8</v>
      </c>
      <c r="CH29" s="68">
        <f t="shared" si="39"/>
        <v>496</v>
      </c>
      <c r="CI29" s="71">
        <f>VLOOKUP(A29,[5]DATA!$A$6:$Q$660,17,0)</f>
        <v>70</v>
      </c>
      <c r="CJ29" s="71">
        <f t="shared" si="40"/>
        <v>0</v>
      </c>
      <c r="CK29" s="72">
        <f t="shared" si="41"/>
        <v>0</v>
      </c>
      <c r="CL29" s="73" t="e">
        <f t="shared" si="42"/>
        <v>#DIV/0!</v>
      </c>
      <c r="CM29" s="72">
        <f t="shared" si="43"/>
        <v>0</v>
      </c>
      <c r="CN29" s="74">
        <f t="shared" si="44"/>
        <v>31</v>
      </c>
    </row>
    <row r="30" spans="1:92" s="77" customFormat="1" ht="24.75" customHeight="1" outlineLevel="1" x14ac:dyDescent="0.25">
      <c r="A30" s="55" t="s">
        <v>86</v>
      </c>
      <c r="B30" s="56" t="s">
        <v>87</v>
      </c>
      <c r="C30" s="57" t="s">
        <v>60</v>
      </c>
      <c r="D30" s="58">
        <v>10</v>
      </c>
      <c r="E30" s="59">
        <v>44382</v>
      </c>
      <c r="F30" s="60">
        <f>IFERROR(VLOOKUP(A30,'[5]PHEP NAM 2022'!$D$9:$AP$628,32,0),0)</f>
        <v>9</v>
      </c>
      <c r="G30" s="61" t="s">
        <v>10</v>
      </c>
      <c r="H30" s="62"/>
      <c r="I30" s="61" t="s">
        <v>10</v>
      </c>
      <c r="J30" s="62"/>
      <c r="K30" s="61" t="s">
        <v>10</v>
      </c>
      <c r="L30" s="62"/>
      <c r="M30" s="61" t="s">
        <v>10</v>
      </c>
      <c r="N30" s="62"/>
      <c r="O30" s="61" t="s">
        <v>10</v>
      </c>
      <c r="P30" s="62"/>
      <c r="Q30" s="63" t="s">
        <v>10</v>
      </c>
      <c r="R30" s="63"/>
      <c r="S30" s="61" t="s">
        <v>10</v>
      </c>
      <c r="T30" s="62"/>
      <c r="U30" s="61" t="s">
        <v>10</v>
      </c>
      <c r="V30" s="62"/>
      <c r="W30" s="61" t="s">
        <v>10</v>
      </c>
      <c r="X30" s="62"/>
      <c r="Y30" s="61" t="s">
        <v>10</v>
      </c>
      <c r="Z30" s="62"/>
      <c r="AA30" s="61" t="s">
        <v>10</v>
      </c>
      <c r="AB30" s="62"/>
      <c r="AC30" s="61" t="s">
        <v>10</v>
      </c>
      <c r="AD30" s="62"/>
      <c r="AE30" s="63" t="s">
        <v>10</v>
      </c>
      <c r="AF30" s="63"/>
      <c r="AG30" s="61" t="s">
        <v>10</v>
      </c>
      <c r="AH30" s="62"/>
      <c r="AI30" s="61" t="s">
        <v>10</v>
      </c>
      <c r="AJ30" s="62"/>
      <c r="AK30" s="61" t="s">
        <v>10</v>
      </c>
      <c r="AL30" s="62"/>
      <c r="AM30" s="61" t="s">
        <v>10</v>
      </c>
      <c r="AN30" s="62"/>
      <c r="AO30" s="61" t="s">
        <v>10</v>
      </c>
      <c r="AP30" s="62"/>
      <c r="AQ30" s="61" t="s">
        <v>10</v>
      </c>
      <c r="AR30" s="62"/>
      <c r="AS30" s="63" t="s">
        <v>10</v>
      </c>
      <c r="AT30" s="63"/>
      <c r="AU30" s="61" t="s">
        <v>10</v>
      </c>
      <c r="AV30" s="62"/>
      <c r="AW30" s="61" t="s">
        <v>10</v>
      </c>
      <c r="AX30" s="62"/>
      <c r="AY30" s="61" t="s">
        <v>10</v>
      </c>
      <c r="AZ30" s="62"/>
      <c r="BA30" s="61" t="s">
        <v>10</v>
      </c>
      <c r="BB30" s="62"/>
      <c r="BC30" s="61" t="s">
        <v>10</v>
      </c>
      <c r="BD30" s="62"/>
      <c r="BE30" s="61" t="s">
        <v>10</v>
      </c>
      <c r="BF30" s="62"/>
      <c r="BG30" s="63" t="s">
        <v>10</v>
      </c>
      <c r="BH30" s="63"/>
      <c r="BI30" s="61" t="s">
        <v>10</v>
      </c>
      <c r="BJ30" s="62"/>
      <c r="BK30" s="61" t="s">
        <v>10</v>
      </c>
      <c r="BL30" s="62"/>
      <c r="BM30" s="61" t="s">
        <v>10</v>
      </c>
      <c r="BN30" s="62"/>
      <c r="BO30" s="61" t="s">
        <v>10</v>
      </c>
      <c r="BP30" s="62"/>
      <c r="BQ30" s="64">
        <f t="shared" si="23"/>
        <v>0</v>
      </c>
      <c r="BR30" s="64">
        <f t="shared" si="24"/>
        <v>31</v>
      </c>
      <c r="BS30" s="64">
        <f t="shared" si="25"/>
        <v>0</v>
      </c>
      <c r="BT30" s="64">
        <f t="shared" si="26"/>
        <v>0</v>
      </c>
      <c r="BU30" s="64">
        <f t="shared" si="27"/>
        <v>0</v>
      </c>
      <c r="BV30" s="64">
        <f t="shared" si="28"/>
        <v>0</v>
      </c>
      <c r="BW30" s="64">
        <f t="shared" si="29"/>
        <v>0</v>
      </c>
      <c r="BX30" s="64">
        <f t="shared" si="30"/>
        <v>0</v>
      </c>
      <c r="BY30" s="64">
        <f t="shared" si="31"/>
        <v>0</v>
      </c>
      <c r="BZ30" s="65">
        <f t="shared" si="32"/>
        <v>31</v>
      </c>
      <c r="CA30" s="66">
        <f t="shared" si="33"/>
        <v>0</v>
      </c>
      <c r="CB30" s="67">
        <f t="shared" si="34"/>
        <v>0</v>
      </c>
      <c r="CC30" s="67">
        <v>0</v>
      </c>
      <c r="CD30" s="68">
        <f t="shared" si="35"/>
        <v>2</v>
      </c>
      <c r="CE30" s="69">
        <f>COUNTIF(G30:P30,"&gt;=4")+COUNTIF(S30:AD30,"&gt;=4")+COUNTIF(AG30:AR30,"&gt;=4")+COUNTIF(AU30:BF30,"&gt;=4")+COUNTIF(BI30:BP30,"&gt;=4")+ROUND(IF(R30&gt;=12,1,0)+IF(AF30&gt;=12,1,0)+IF(AT30&gt;=12,1,0)+IF(BH30&gt;=12,1,0),0)+31</f>
        <v>31</v>
      </c>
      <c r="CF30" s="68">
        <f t="shared" si="37"/>
        <v>140</v>
      </c>
      <c r="CG30" s="70">
        <f t="shared" si="38"/>
        <v>9</v>
      </c>
      <c r="CH30" s="68">
        <f t="shared" si="39"/>
        <v>496</v>
      </c>
      <c r="CI30" s="71">
        <f>VLOOKUP(A30,[5]DATA!$A$6:$Q$660,17,0)</f>
        <v>70</v>
      </c>
      <c r="CJ30" s="71">
        <f t="shared" si="40"/>
        <v>0</v>
      </c>
      <c r="CK30" s="72">
        <f t="shared" si="41"/>
        <v>0</v>
      </c>
      <c r="CL30" s="73" t="e">
        <f t="shared" si="42"/>
        <v>#DIV/0!</v>
      </c>
      <c r="CM30" s="72">
        <f t="shared" si="43"/>
        <v>0</v>
      </c>
      <c r="CN30" s="74">
        <f t="shared" si="44"/>
        <v>31</v>
      </c>
    </row>
    <row r="31" spans="1:92" s="77" customFormat="1" ht="24.75" customHeight="1" outlineLevel="1" x14ac:dyDescent="0.25">
      <c r="A31" s="55" t="s">
        <v>88</v>
      </c>
      <c r="B31" s="56" t="s">
        <v>89</v>
      </c>
      <c r="C31" s="57" t="s">
        <v>60</v>
      </c>
      <c r="D31" s="58">
        <v>6</v>
      </c>
      <c r="E31" s="75">
        <v>44208</v>
      </c>
      <c r="F31" s="60">
        <f>IFERROR(VLOOKUP(A31,'[5]PHEP NAM 2022'!$D$9:$AP$628,32,0),0)</f>
        <v>4.5</v>
      </c>
      <c r="G31" s="61" t="s">
        <v>10</v>
      </c>
      <c r="H31" s="62"/>
      <c r="I31" s="61" t="s">
        <v>10</v>
      </c>
      <c r="J31" s="62"/>
      <c r="K31" s="61" t="s">
        <v>10</v>
      </c>
      <c r="L31" s="62"/>
      <c r="M31" s="61" t="s">
        <v>10</v>
      </c>
      <c r="N31" s="62"/>
      <c r="O31" s="61" t="s">
        <v>52</v>
      </c>
      <c r="P31" s="62"/>
      <c r="Q31" s="63"/>
      <c r="R31" s="63"/>
      <c r="S31" s="61" t="s">
        <v>10</v>
      </c>
      <c r="T31" s="62"/>
      <c r="U31" s="61" t="s">
        <v>10</v>
      </c>
      <c r="V31" s="62"/>
      <c r="W31" s="61" t="s">
        <v>10</v>
      </c>
      <c r="X31" s="62"/>
      <c r="Y31" s="61" t="s">
        <v>10</v>
      </c>
      <c r="Z31" s="62"/>
      <c r="AA31" s="61" t="s">
        <v>10</v>
      </c>
      <c r="AB31" s="62"/>
      <c r="AC31" s="61" t="s">
        <v>49</v>
      </c>
      <c r="AD31" s="62"/>
      <c r="AE31" s="63"/>
      <c r="AF31" s="63"/>
      <c r="AG31" s="61" t="s">
        <v>10</v>
      </c>
      <c r="AH31" s="62"/>
      <c r="AI31" s="61" t="s">
        <v>10</v>
      </c>
      <c r="AJ31" s="62"/>
      <c r="AK31" s="61" t="s">
        <v>10</v>
      </c>
      <c r="AL31" s="62"/>
      <c r="AM31" s="61" t="s">
        <v>10</v>
      </c>
      <c r="AN31" s="62"/>
      <c r="AO31" s="61" t="s">
        <v>10</v>
      </c>
      <c r="AP31" s="62"/>
      <c r="AQ31" s="61" t="s">
        <v>10</v>
      </c>
      <c r="AR31" s="62"/>
      <c r="AS31" s="63"/>
      <c r="AT31" s="63"/>
      <c r="AU31" s="61" t="s">
        <v>10</v>
      </c>
      <c r="AV31" s="62"/>
      <c r="AW31" s="61" t="s">
        <v>10</v>
      </c>
      <c r="AX31" s="62"/>
      <c r="AY31" s="61" t="s">
        <v>10</v>
      </c>
      <c r="AZ31" s="62"/>
      <c r="BA31" s="61" t="s">
        <v>10</v>
      </c>
      <c r="BB31" s="62"/>
      <c r="BC31" s="61" t="s">
        <v>52</v>
      </c>
      <c r="BD31" s="62"/>
      <c r="BE31" s="61" t="s">
        <v>49</v>
      </c>
      <c r="BF31" s="62"/>
      <c r="BG31" s="63"/>
      <c r="BH31" s="63"/>
      <c r="BI31" s="61" t="s">
        <v>10</v>
      </c>
      <c r="BJ31" s="62"/>
      <c r="BK31" s="61" t="s">
        <v>10</v>
      </c>
      <c r="BL31" s="62"/>
      <c r="BM31" s="61" t="s">
        <v>10</v>
      </c>
      <c r="BN31" s="62"/>
      <c r="BO31" s="61" t="s">
        <v>10</v>
      </c>
      <c r="BP31" s="62"/>
      <c r="BQ31" s="64">
        <f>COUNTIF($G31:$BP31,"a")+COUNTIF($G31:$BP31,"r0,a5")/2+COUNTIF($G31:$BP31,"p5,a5")/2+COUNTIF($G31:$BP31,"Ro,p5")/2+COUNTIF($G31:$BP31,"H5,A5")/2+COUNTIF($G31:$BP31,"p0,a5")/2</f>
        <v>0</v>
      </c>
      <c r="BR31" s="64">
        <f>COUNTIF($G31:$BP31,"d")+COUNTIF($G31:$BP31,"r0,d5")/2+COUNTIF($G31:$BP31,"p5,d5")/2+COUNTIF($G31:$BP31,"Ro,P5")/2+COUNTIF($G31:$BP31,"H5,D5")/2+COUNTIF($G31:$BP31,"p0,d5")/2</f>
        <v>23</v>
      </c>
      <c r="BS31" s="64">
        <f>COUNTIF($G31:$BP31,"b")+COUNTIF($G31:$BP31,"r0,b5")/2+COUNTIF($G31:$BP31,"p5,b5")/2+COUNTIF($G31:$BP31,"Ro,P5")/2+COUNTIF($G31:$BP31,"H5,B5")/2+COUNTIF($G31:$BP31,"p0,b5")/2</f>
        <v>0</v>
      </c>
      <c r="BT31" s="64">
        <f>COUNTIF($G31:$BP31,"c")+COUNTIF($G31:$BP31,"r0,c5")/2+COUNTIF($G31:$BP31,"p5,c5")/2+COUNTIF($G31:$BP31,"Ro,P5")/2+COUNTIF($G31:$BP31,"H5,C5")/2+COUNTIF($G31:$BP31,"p0,c5")/2</f>
        <v>0</v>
      </c>
      <c r="BU31" s="64">
        <f>COUNTIF($G31:$BP31,"KH")+COUNTIF($G31:$BP31,"TL")+COUNTIF($G31:$BP31,"L")</f>
        <v>0</v>
      </c>
      <c r="BV31" s="64">
        <f>COUNTIF($G31:$BP31,"NL")</f>
        <v>0</v>
      </c>
      <c r="BW31" s="64">
        <f>COUNTIF($G31:$BP31,"hh")+COUNTIF(G31:BP31,"H5,D5")/2</f>
        <v>0</v>
      </c>
      <c r="BX31" s="64">
        <f>COUNTIF($G31:$BP31,"nt7")</f>
        <v>2</v>
      </c>
      <c r="BY31" s="64">
        <f>COUNTIF($G31:$BP31,"P")+COUNTIF($G31:$BP31,"p5,a5")/2+COUNTIF($G31:$BP31,"p5,b5")/2+COUNTIF($G31:$BP31,"p5,c5")/2+COUNTIF($G31:$BP31,"p5,d5")/2+COUNTIF($G31:$BP31,"R0,P5")/2</f>
        <v>2</v>
      </c>
      <c r="BZ31" s="65">
        <f>SUBTOTAL(9,BQ31:BY31)</f>
        <v>27</v>
      </c>
      <c r="CA31" s="66">
        <f t="shared" si="33"/>
        <v>0</v>
      </c>
      <c r="CB31" s="67">
        <f t="shared" si="34"/>
        <v>0</v>
      </c>
      <c r="CC31" s="67">
        <v>0</v>
      </c>
      <c r="CD31" s="68">
        <f t="shared" si="35"/>
        <v>0</v>
      </c>
      <c r="CE31" s="69">
        <f t="shared" si="36"/>
        <v>0</v>
      </c>
      <c r="CF31" s="68">
        <f t="shared" si="37"/>
        <v>0</v>
      </c>
      <c r="CG31" s="70">
        <f t="shared" si="38"/>
        <v>2.5</v>
      </c>
      <c r="CH31" s="68">
        <f t="shared" si="39"/>
        <v>0</v>
      </c>
      <c r="CI31" s="71">
        <f>VLOOKUP(A31,[5]DATA!$A$6:$Q$660,17,0)</f>
        <v>150</v>
      </c>
      <c r="CJ31" s="71">
        <f t="shared" si="40"/>
        <v>0</v>
      </c>
      <c r="CK31" s="72">
        <f t="shared" si="41"/>
        <v>0</v>
      </c>
      <c r="CL31" s="73" t="e">
        <f t="shared" si="42"/>
        <v>#DIV/0!</v>
      </c>
      <c r="CM31" s="72">
        <f t="shared" si="43"/>
        <v>0</v>
      </c>
      <c r="CN31" s="74">
        <f t="shared" si="44"/>
        <v>27</v>
      </c>
    </row>
    <row r="32" spans="1:92" s="77" customFormat="1" ht="24.75" customHeight="1" outlineLevel="1" x14ac:dyDescent="0.25">
      <c r="A32" s="55" t="s">
        <v>90</v>
      </c>
      <c r="B32" s="56" t="s">
        <v>91</v>
      </c>
      <c r="C32" s="57" t="s">
        <v>60</v>
      </c>
      <c r="D32" s="58">
        <v>11</v>
      </c>
      <c r="E32" s="59">
        <v>44480</v>
      </c>
      <c r="F32" s="60">
        <f>IFERROR(VLOOKUP(A32,'[5]PHEP NAM 2022'!$D$9:$AP$628,32,0),0)</f>
        <v>1</v>
      </c>
      <c r="G32" s="61" t="s">
        <v>10</v>
      </c>
      <c r="H32" s="62"/>
      <c r="I32" s="61" t="s">
        <v>10</v>
      </c>
      <c r="J32" s="62"/>
      <c r="K32" s="61" t="s">
        <v>10</v>
      </c>
      <c r="L32" s="62"/>
      <c r="M32" s="61" t="s">
        <v>10</v>
      </c>
      <c r="N32" s="62"/>
      <c r="O32" s="61" t="s">
        <v>10</v>
      </c>
      <c r="P32" s="62"/>
      <c r="Q32" s="63"/>
      <c r="R32" s="63"/>
      <c r="S32" s="61" t="s">
        <v>10</v>
      </c>
      <c r="T32" s="62"/>
      <c r="U32" s="61" t="s">
        <v>10</v>
      </c>
      <c r="V32" s="62"/>
      <c r="W32" s="61" t="s">
        <v>10</v>
      </c>
      <c r="X32" s="62"/>
      <c r="Y32" s="61" t="s">
        <v>10</v>
      </c>
      <c r="Z32" s="62"/>
      <c r="AA32" s="61" t="s">
        <v>52</v>
      </c>
      <c r="AB32" s="62"/>
      <c r="AC32" s="61" t="s">
        <v>10</v>
      </c>
      <c r="AD32" s="62"/>
      <c r="AE32" s="63"/>
      <c r="AF32" s="63"/>
      <c r="AG32" s="61" t="s">
        <v>10</v>
      </c>
      <c r="AH32" s="62"/>
      <c r="AI32" s="61" t="s">
        <v>10</v>
      </c>
      <c r="AJ32" s="62"/>
      <c r="AK32" s="61" t="s">
        <v>10</v>
      </c>
      <c r="AL32" s="62"/>
      <c r="AM32" s="61" t="s">
        <v>10</v>
      </c>
      <c r="AN32" s="62"/>
      <c r="AO32" s="61" t="s">
        <v>10</v>
      </c>
      <c r="AP32" s="62"/>
      <c r="AQ32" s="61" t="s">
        <v>10</v>
      </c>
      <c r="AR32" s="62"/>
      <c r="AS32" s="63"/>
      <c r="AT32" s="63"/>
      <c r="AU32" s="61" t="s">
        <v>10</v>
      </c>
      <c r="AV32" s="62"/>
      <c r="AW32" s="61" t="s">
        <v>10</v>
      </c>
      <c r="AX32" s="62"/>
      <c r="AY32" s="61" t="s">
        <v>10</v>
      </c>
      <c r="AZ32" s="62"/>
      <c r="BA32" s="61" t="s">
        <v>10</v>
      </c>
      <c r="BB32" s="62"/>
      <c r="BC32" s="61" t="s">
        <v>10</v>
      </c>
      <c r="BD32" s="62"/>
      <c r="BE32" s="61" t="s">
        <v>10</v>
      </c>
      <c r="BF32" s="62"/>
      <c r="BG32" s="63"/>
      <c r="BH32" s="63"/>
      <c r="BI32" s="61" t="s">
        <v>10</v>
      </c>
      <c r="BJ32" s="62"/>
      <c r="BK32" s="61" t="s">
        <v>10</v>
      </c>
      <c r="BL32" s="62"/>
      <c r="BM32" s="61" t="s">
        <v>10</v>
      </c>
      <c r="BN32" s="62"/>
      <c r="BO32" s="61" t="s">
        <v>10</v>
      </c>
      <c r="BP32" s="62"/>
      <c r="BQ32" s="64">
        <f t="shared" si="23"/>
        <v>0</v>
      </c>
      <c r="BR32" s="64">
        <f t="shared" si="24"/>
        <v>26</v>
      </c>
      <c r="BS32" s="64">
        <f t="shared" si="25"/>
        <v>0</v>
      </c>
      <c r="BT32" s="64">
        <f t="shared" si="26"/>
        <v>0</v>
      </c>
      <c r="BU32" s="64">
        <f t="shared" si="27"/>
        <v>0</v>
      </c>
      <c r="BV32" s="64">
        <f t="shared" si="28"/>
        <v>0</v>
      </c>
      <c r="BW32" s="64">
        <f t="shared" si="29"/>
        <v>0</v>
      </c>
      <c r="BX32" s="64">
        <f t="shared" si="30"/>
        <v>0</v>
      </c>
      <c r="BY32" s="64">
        <f t="shared" si="31"/>
        <v>1</v>
      </c>
      <c r="BZ32" s="65">
        <f t="shared" si="32"/>
        <v>27</v>
      </c>
      <c r="CA32" s="66">
        <f t="shared" si="33"/>
        <v>0</v>
      </c>
      <c r="CB32" s="67">
        <f t="shared" si="34"/>
        <v>0</v>
      </c>
      <c r="CC32" s="67">
        <v>0</v>
      </c>
      <c r="CD32" s="68">
        <f t="shared" si="35"/>
        <v>2</v>
      </c>
      <c r="CE32" s="69">
        <f t="shared" si="36"/>
        <v>0</v>
      </c>
      <c r="CF32" s="68">
        <f t="shared" si="37"/>
        <v>140</v>
      </c>
      <c r="CG32" s="70">
        <f t="shared" si="38"/>
        <v>0</v>
      </c>
      <c r="CH32" s="68">
        <f t="shared" si="39"/>
        <v>0</v>
      </c>
      <c r="CI32" s="71">
        <f>VLOOKUP(A32,[5]DATA!$A$6:$Q$660,17,0)</f>
        <v>70</v>
      </c>
      <c r="CJ32" s="71">
        <f t="shared" si="40"/>
        <v>0</v>
      </c>
      <c r="CK32" s="72">
        <f t="shared" si="41"/>
        <v>0</v>
      </c>
      <c r="CL32" s="73" t="e">
        <f t="shared" si="42"/>
        <v>#DIV/0!</v>
      </c>
      <c r="CM32" s="72">
        <f t="shared" si="43"/>
        <v>0</v>
      </c>
      <c r="CN32" s="74">
        <f t="shared" si="44"/>
        <v>27</v>
      </c>
    </row>
    <row r="33" spans="1:92" s="77" customFormat="1" ht="24.75" customHeight="1" outlineLevel="1" x14ac:dyDescent="0.25">
      <c r="A33" s="55" t="s">
        <v>92</v>
      </c>
      <c r="B33" s="56" t="s">
        <v>93</v>
      </c>
      <c r="C33" s="57" t="s">
        <v>60</v>
      </c>
      <c r="D33" s="58">
        <v>11</v>
      </c>
      <c r="E33" s="59">
        <v>44480</v>
      </c>
      <c r="F33" s="60">
        <f>IFERROR(VLOOKUP(A33,'[5]PHEP NAM 2022'!$D$9:$AP$628,32,0),0)</f>
        <v>3</v>
      </c>
      <c r="G33" s="61" t="s">
        <v>10</v>
      </c>
      <c r="H33" s="62"/>
      <c r="I33" s="61" t="s">
        <v>10</v>
      </c>
      <c r="J33" s="62"/>
      <c r="K33" s="61" t="s">
        <v>10</v>
      </c>
      <c r="L33" s="62"/>
      <c r="M33" s="61" t="s">
        <v>10</v>
      </c>
      <c r="N33" s="62"/>
      <c r="O33" s="61" t="s">
        <v>10</v>
      </c>
      <c r="P33" s="62"/>
      <c r="Q33" s="63"/>
      <c r="R33" s="63"/>
      <c r="S33" s="61" t="s">
        <v>10</v>
      </c>
      <c r="T33" s="62"/>
      <c r="U33" s="61" t="s">
        <v>10</v>
      </c>
      <c r="V33" s="62"/>
      <c r="W33" s="61" t="s">
        <v>10</v>
      </c>
      <c r="X33" s="62"/>
      <c r="Y33" s="61" t="s">
        <v>10</v>
      </c>
      <c r="Z33" s="62"/>
      <c r="AA33" s="61" t="s">
        <v>10</v>
      </c>
      <c r="AB33" s="62"/>
      <c r="AC33" s="61" t="s">
        <v>10</v>
      </c>
      <c r="AD33" s="62"/>
      <c r="AE33" s="63"/>
      <c r="AF33" s="63"/>
      <c r="AG33" s="61" t="s">
        <v>10</v>
      </c>
      <c r="AH33" s="62"/>
      <c r="AI33" s="61" t="s">
        <v>10</v>
      </c>
      <c r="AJ33" s="62"/>
      <c r="AK33" s="61" t="s">
        <v>10</v>
      </c>
      <c r="AL33" s="62"/>
      <c r="AM33" s="61" t="s">
        <v>10</v>
      </c>
      <c r="AN33" s="62"/>
      <c r="AO33" s="61" t="s">
        <v>10</v>
      </c>
      <c r="AP33" s="62"/>
      <c r="AQ33" s="61" t="s">
        <v>52</v>
      </c>
      <c r="AR33" s="62"/>
      <c r="AS33" s="63"/>
      <c r="AT33" s="63"/>
      <c r="AU33" s="61" t="s">
        <v>10</v>
      </c>
      <c r="AV33" s="62"/>
      <c r="AW33" s="61" t="s">
        <v>10</v>
      </c>
      <c r="AX33" s="62"/>
      <c r="AY33" s="61" t="s">
        <v>10</v>
      </c>
      <c r="AZ33" s="62"/>
      <c r="BA33" s="61" t="s">
        <v>10</v>
      </c>
      <c r="BB33" s="62"/>
      <c r="BC33" s="61" t="s">
        <v>10</v>
      </c>
      <c r="BD33" s="62"/>
      <c r="BE33" s="61" t="s">
        <v>10</v>
      </c>
      <c r="BF33" s="62"/>
      <c r="BG33" s="63"/>
      <c r="BH33" s="63"/>
      <c r="BI33" s="61" t="s">
        <v>10</v>
      </c>
      <c r="BJ33" s="62"/>
      <c r="BK33" s="61" t="s">
        <v>10</v>
      </c>
      <c r="BL33" s="62"/>
      <c r="BM33" s="61" t="s">
        <v>52</v>
      </c>
      <c r="BN33" s="62"/>
      <c r="BO33" s="61" t="s">
        <v>10</v>
      </c>
      <c r="BP33" s="62"/>
      <c r="BQ33" s="64">
        <f>COUNTIF($G33:$BP33,"a")+COUNTIF($G33:$BP33,"r0,a5")/2+COUNTIF($G33:$BP33,"p5,a5")/2+COUNTIF($G33:$BP33,"Ro,p5")/2+COUNTIF($G33:$BP33,"H5,A5")/2+COUNTIF($G33:$BP33,"p0,a5")/2</f>
        <v>0</v>
      </c>
      <c r="BR33" s="64">
        <f>COUNTIF($G33:$BP33,"d")+COUNTIF($G33:$BP33,"r0,d5")/2+COUNTIF($G33:$BP33,"p5,d5")/2+COUNTIF($G33:$BP33,"Ro,P5")/2+COUNTIF($G33:$BP33,"H5,D5")/2+COUNTIF($G33:$BP33,"p0,d5")/2</f>
        <v>25</v>
      </c>
      <c r="BS33" s="64">
        <f>COUNTIF($G33:$BP33,"b")+COUNTIF($G33:$BP33,"r0,b5")/2+COUNTIF($G33:$BP33,"p5,b5")/2+COUNTIF($G33:$BP33,"Ro,P5")/2+COUNTIF($G33:$BP33,"H5,B5")/2+COUNTIF($G33:$BP33,"p0,b5")/2</f>
        <v>0</v>
      </c>
      <c r="BT33" s="64">
        <f>COUNTIF($G33:$BP33,"c")+COUNTIF($G33:$BP33,"r0,c5")/2+COUNTIF($G33:$BP33,"p5,c5")/2+COUNTIF($G33:$BP33,"Ro,P5")/2+COUNTIF($G33:$BP33,"H5,C5")/2+COUNTIF($G33:$BP33,"p0,c5")/2</f>
        <v>0</v>
      </c>
      <c r="BU33" s="64">
        <f>COUNTIF($G33:$BP33,"KH")+COUNTIF($G33:$BP33,"TL")+COUNTIF($G33:$BP33,"L")</f>
        <v>0</v>
      </c>
      <c r="BV33" s="64">
        <f>COUNTIF($G33:$BP33,"NL")</f>
        <v>0</v>
      </c>
      <c r="BW33" s="64">
        <f>COUNTIF($G33:$BP33,"hh")+COUNTIF(G33:BP33,"H5,D5")/2</f>
        <v>0</v>
      </c>
      <c r="BX33" s="64">
        <f>COUNTIF($G33:$BP33,"nt7")</f>
        <v>0</v>
      </c>
      <c r="BY33" s="64">
        <f>COUNTIF($G33:$BP33,"P")+COUNTIF($G33:$BP33,"p5,a5")/2+COUNTIF($G33:$BP33,"p5,b5")/2+COUNTIF($G33:$BP33,"p5,c5")/2+COUNTIF($G33:$BP33,"p5,d5")/2+COUNTIF($G33:$BP33,"R0,P5")/2</f>
        <v>2</v>
      </c>
      <c r="BZ33" s="65">
        <f>SUBTOTAL(9,BQ33:BY33)</f>
        <v>27</v>
      </c>
      <c r="CA33" s="66">
        <f t="shared" si="33"/>
        <v>0</v>
      </c>
      <c r="CB33" s="67">
        <f t="shared" si="34"/>
        <v>0</v>
      </c>
      <c r="CC33" s="67">
        <v>0</v>
      </c>
      <c r="CD33" s="68">
        <f t="shared" si="35"/>
        <v>2</v>
      </c>
      <c r="CE33" s="69">
        <f t="shared" si="36"/>
        <v>0</v>
      </c>
      <c r="CF33" s="68">
        <f t="shared" si="37"/>
        <v>140</v>
      </c>
      <c r="CG33" s="70">
        <f t="shared" si="38"/>
        <v>1</v>
      </c>
      <c r="CH33" s="68">
        <f t="shared" si="39"/>
        <v>0</v>
      </c>
      <c r="CI33" s="71">
        <f>VLOOKUP(A33,[5]DATA!$A$6:$Q$660,17,0)</f>
        <v>70</v>
      </c>
      <c r="CJ33" s="71">
        <f t="shared" si="40"/>
        <v>0</v>
      </c>
      <c r="CK33" s="72">
        <f t="shared" si="41"/>
        <v>0</v>
      </c>
      <c r="CL33" s="73" t="e">
        <f t="shared" si="42"/>
        <v>#DIV/0!</v>
      </c>
      <c r="CM33" s="72">
        <f t="shared" si="43"/>
        <v>0</v>
      </c>
      <c r="CN33" s="74">
        <f t="shared" si="44"/>
        <v>27</v>
      </c>
    </row>
    <row r="34" spans="1:92" s="77" customFormat="1" ht="24.75" customHeight="1" outlineLevel="1" x14ac:dyDescent="0.25">
      <c r="A34" s="55" t="s">
        <v>94</v>
      </c>
      <c r="B34" s="56" t="s">
        <v>95</v>
      </c>
      <c r="C34" s="57" t="s">
        <v>60</v>
      </c>
      <c r="D34" s="58">
        <v>6</v>
      </c>
      <c r="E34" s="59">
        <v>44545</v>
      </c>
      <c r="F34" s="60">
        <f>IFERROR(VLOOKUP(A34,'[5]PHEP NAM 2022'!$D$9:$AP$628,32,0),0)</f>
        <v>2</v>
      </c>
      <c r="G34" s="61" t="s">
        <v>10</v>
      </c>
      <c r="H34" s="62"/>
      <c r="I34" s="61" t="s">
        <v>10</v>
      </c>
      <c r="J34" s="62"/>
      <c r="K34" s="61" t="s">
        <v>10</v>
      </c>
      <c r="L34" s="62"/>
      <c r="M34" s="61" t="s">
        <v>10</v>
      </c>
      <c r="N34" s="62"/>
      <c r="O34" s="61" t="s">
        <v>10</v>
      </c>
      <c r="P34" s="62"/>
      <c r="Q34" s="63"/>
      <c r="R34" s="63"/>
      <c r="S34" s="61" t="s">
        <v>10</v>
      </c>
      <c r="T34" s="62"/>
      <c r="U34" s="61" t="s">
        <v>10</v>
      </c>
      <c r="V34" s="62"/>
      <c r="W34" s="61" t="s">
        <v>10</v>
      </c>
      <c r="X34" s="62"/>
      <c r="Y34" s="61" t="s">
        <v>10</v>
      </c>
      <c r="Z34" s="62"/>
      <c r="AA34" s="61" t="s">
        <v>10</v>
      </c>
      <c r="AB34" s="62"/>
      <c r="AC34" s="61" t="s">
        <v>49</v>
      </c>
      <c r="AD34" s="62"/>
      <c r="AE34" s="63"/>
      <c r="AF34" s="63"/>
      <c r="AG34" s="61" t="s">
        <v>10</v>
      </c>
      <c r="AH34" s="62"/>
      <c r="AI34" s="61" t="s">
        <v>10</v>
      </c>
      <c r="AJ34" s="62"/>
      <c r="AK34" s="61" t="s">
        <v>10</v>
      </c>
      <c r="AL34" s="62"/>
      <c r="AM34" s="61" t="s">
        <v>10</v>
      </c>
      <c r="AN34" s="62"/>
      <c r="AO34" s="61" t="s">
        <v>10</v>
      </c>
      <c r="AP34" s="62"/>
      <c r="AQ34" s="61" t="s">
        <v>10</v>
      </c>
      <c r="AR34" s="62"/>
      <c r="AS34" s="63"/>
      <c r="AT34" s="63"/>
      <c r="AU34" s="61" t="s">
        <v>10</v>
      </c>
      <c r="AV34" s="62"/>
      <c r="AW34" s="61" t="s">
        <v>10</v>
      </c>
      <c r="AX34" s="62"/>
      <c r="AY34" s="61" t="s">
        <v>10</v>
      </c>
      <c r="AZ34" s="62"/>
      <c r="BA34" s="61" t="s">
        <v>10</v>
      </c>
      <c r="BB34" s="62"/>
      <c r="BC34" s="61" t="s">
        <v>10</v>
      </c>
      <c r="BD34" s="62"/>
      <c r="BE34" s="61" t="s">
        <v>49</v>
      </c>
      <c r="BF34" s="62"/>
      <c r="BG34" s="63"/>
      <c r="BH34" s="63"/>
      <c r="BI34" s="61" t="s">
        <v>10</v>
      </c>
      <c r="BJ34" s="62"/>
      <c r="BK34" s="61" t="s">
        <v>10</v>
      </c>
      <c r="BL34" s="62"/>
      <c r="BM34" s="61" t="s">
        <v>10</v>
      </c>
      <c r="BN34" s="62"/>
      <c r="BO34" s="61" t="s">
        <v>10</v>
      </c>
      <c r="BP34" s="62"/>
      <c r="BQ34" s="64">
        <f>COUNTIF($G34:$BP34,"a")+COUNTIF($G34:$BP34,"r0,a5")/2+COUNTIF($G34:$BP34,"p5,a5")/2+COUNTIF($G34:$BP34,"Ro,p5")/2+COUNTIF($G34:$BP34,"H5,A5")/2+COUNTIF($G34:$BP34,"p0,a5")/2</f>
        <v>0</v>
      </c>
      <c r="BR34" s="64">
        <f>COUNTIF($G34:$BP34,"d")+COUNTIF($G34:$BP34,"r0,d5")/2+COUNTIF($G34:$BP34,"p5,d5")/2+COUNTIF($G34:$BP34,"Ro,P5")/2+COUNTIF($G34:$BP34,"H5,D5")/2+COUNTIF($G34:$BP34,"p0,d5")/2</f>
        <v>25</v>
      </c>
      <c r="BS34" s="64">
        <f>COUNTIF($G34:$BP34,"b")+COUNTIF($G34:$BP34,"r0,b5")/2+COUNTIF($G34:$BP34,"p5,b5")/2+COUNTIF($G34:$BP34,"Ro,P5")/2+COUNTIF($G34:$BP34,"H5,B5")/2+COUNTIF($G34:$BP34,"p0,b5")/2</f>
        <v>0</v>
      </c>
      <c r="BT34" s="64">
        <f>COUNTIF($G34:$BP34,"c")+COUNTIF($G34:$BP34,"r0,c5")/2+COUNTIF($G34:$BP34,"p5,c5")/2+COUNTIF($G34:$BP34,"Ro,P5")/2+COUNTIF($G34:$BP34,"H5,C5")/2+COUNTIF($G34:$BP34,"p0,c5")/2</f>
        <v>0</v>
      </c>
      <c r="BU34" s="64">
        <f>COUNTIF($G34:$BP34,"KH")+COUNTIF($G34:$BP34,"TL")+COUNTIF($G34:$BP34,"L")</f>
        <v>0</v>
      </c>
      <c r="BV34" s="64">
        <f>COUNTIF($G34:$BP34,"NL")</f>
        <v>0</v>
      </c>
      <c r="BW34" s="64">
        <f>COUNTIF($G34:$BP34,"hh")+COUNTIF(G34:BP34,"H5,D5")/2</f>
        <v>0</v>
      </c>
      <c r="BX34" s="64">
        <f>COUNTIF($G34:$BP34,"nt7")</f>
        <v>2</v>
      </c>
      <c r="BY34" s="64">
        <f>COUNTIF($G34:$BP34,"P")+COUNTIF($G34:$BP34,"p5,a5")/2+COUNTIF($G34:$BP34,"p5,b5")/2+COUNTIF($G34:$BP34,"p5,c5")/2+COUNTIF($G34:$BP34,"p5,d5")/2+COUNTIF($G34:$BP34,"R0,P5")/2</f>
        <v>0</v>
      </c>
      <c r="BZ34" s="65">
        <f>SUBTOTAL(9,BQ34:BY34)</f>
        <v>27</v>
      </c>
      <c r="CA34" s="66">
        <f t="shared" si="33"/>
        <v>0</v>
      </c>
      <c r="CB34" s="67">
        <f t="shared" si="34"/>
        <v>0</v>
      </c>
      <c r="CC34" s="67">
        <v>0</v>
      </c>
      <c r="CD34" s="68">
        <f t="shared" si="35"/>
        <v>0</v>
      </c>
      <c r="CE34" s="69">
        <f t="shared" si="36"/>
        <v>0</v>
      </c>
      <c r="CF34" s="68">
        <f t="shared" si="37"/>
        <v>0</v>
      </c>
      <c r="CG34" s="70">
        <f t="shared" si="38"/>
        <v>2</v>
      </c>
      <c r="CH34" s="68">
        <f t="shared" si="39"/>
        <v>0</v>
      </c>
      <c r="CI34" s="71">
        <f>VLOOKUP(A34,[5]DATA!$A$6:$Q$660,17,0)</f>
        <v>150</v>
      </c>
      <c r="CJ34" s="71">
        <f t="shared" si="40"/>
        <v>0</v>
      </c>
      <c r="CK34" s="72">
        <f t="shared" si="41"/>
        <v>0</v>
      </c>
      <c r="CL34" s="73" t="e">
        <f t="shared" si="42"/>
        <v>#DIV/0!</v>
      </c>
      <c r="CM34" s="72">
        <f t="shared" si="43"/>
        <v>0</v>
      </c>
      <c r="CN34" s="74">
        <f>BQ34+BR34+BS34+BT34+BU34+BY34+BX34</f>
        <v>27</v>
      </c>
    </row>
    <row r="35" spans="1:92" s="77" customFormat="1" ht="24.75" customHeight="1" outlineLevel="1" x14ac:dyDescent="0.25">
      <c r="A35" s="55" t="s">
        <v>96</v>
      </c>
      <c r="B35" s="56" t="s">
        <v>97</v>
      </c>
      <c r="C35" s="57" t="s">
        <v>60</v>
      </c>
      <c r="D35" s="58">
        <v>6</v>
      </c>
      <c r="E35" s="59">
        <v>44613</v>
      </c>
      <c r="F35" s="60">
        <f>IFERROR(VLOOKUP(A35,'[5]PHEP NAM 2022'!$D$9:$AP$628,32,0),0)</f>
        <v>1</v>
      </c>
      <c r="G35" s="61" t="s">
        <v>10</v>
      </c>
      <c r="H35" s="62"/>
      <c r="I35" s="61" t="s">
        <v>10</v>
      </c>
      <c r="J35" s="62"/>
      <c r="K35" s="61" t="s">
        <v>10</v>
      </c>
      <c r="L35" s="62"/>
      <c r="M35" s="61" t="s">
        <v>10</v>
      </c>
      <c r="N35" s="62"/>
      <c r="O35" s="61" t="s">
        <v>10</v>
      </c>
      <c r="P35" s="62"/>
      <c r="Q35" s="63"/>
      <c r="R35" s="63"/>
      <c r="S35" s="61" t="s">
        <v>10</v>
      </c>
      <c r="T35" s="62"/>
      <c r="U35" s="61" t="s">
        <v>10</v>
      </c>
      <c r="V35" s="62"/>
      <c r="W35" s="61" t="s">
        <v>10</v>
      </c>
      <c r="X35" s="62"/>
      <c r="Y35" s="61" t="s">
        <v>10</v>
      </c>
      <c r="Z35" s="62"/>
      <c r="AA35" s="61" t="s">
        <v>10</v>
      </c>
      <c r="AB35" s="62"/>
      <c r="AC35" s="61" t="s">
        <v>10</v>
      </c>
      <c r="AD35" s="62"/>
      <c r="AE35" s="63"/>
      <c r="AF35" s="63"/>
      <c r="AG35" s="61" t="s">
        <v>10</v>
      </c>
      <c r="AH35" s="62"/>
      <c r="AI35" s="61" t="s">
        <v>10</v>
      </c>
      <c r="AJ35" s="62"/>
      <c r="AK35" s="61" t="s">
        <v>10</v>
      </c>
      <c r="AL35" s="62"/>
      <c r="AM35" s="61" t="s">
        <v>10</v>
      </c>
      <c r="AN35" s="62"/>
      <c r="AO35" s="61" t="s">
        <v>10</v>
      </c>
      <c r="AP35" s="62"/>
      <c r="AQ35" s="61" t="s">
        <v>10</v>
      </c>
      <c r="AR35" s="62"/>
      <c r="AS35" s="63"/>
      <c r="AT35" s="63"/>
      <c r="AU35" s="61" t="s">
        <v>10</v>
      </c>
      <c r="AV35" s="62"/>
      <c r="AW35" s="61" t="s">
        <v>10</v>
      </c>
      <c r="AX35" s="62"/>
      <c r="AY35" s="61" t="s">
        <v>10</v>
      </c>
      <c r="AZ35" s="62"/>
      <c r="BA35" s="61" t="s">
        <v>10</v>
      </c>
      <c r="BB35" s="62"/>
      <c r="BC35" s="61" t="s">
        <v>10</v>
      </c>
      <c r="BD35" s="62"/>
      <c r="BE35" s="61" t="s">
        <v>10</v>
      </c>
      <c r="BF35" s="62"/>
      <c r="BG35" s="63"/>
      <c r="BH35" s="63"/>
      <c r="BI35" s="61" t="s">
        <v>10</v>
      </c>
      <c r="BJ35" s="62"/>
      <c r="BK35" s="61" t="s">
        <v>10</v>
      </c>
      <c r="BL35" s="62">
        <v>1.5</v>
      </c>
      <c r="BM35" s="61" t="s">
        <v>10</v>
      </c>
      <c r="BN35" s="62"/>
      <c r="BO35" s="61" t="s">
        <v>10</v>
      </c>
      <c r="BP35" s="62"/>
      <c r="BQ35" s="64">
        <f>COUNTIF($G35:$BP35,"a")+COUNTIF($G35:$BP35,"r0,a5")/2+COUNTIF($G35:$BP35,"p5,a5")/2+COUNTIF($G35:$BP35,"Ro,p5")/2+COUNTIF($G35:$BP35,"H5,A5")/2+COUNTIF($G35:$BP35,"p0,a5")/2</f>
        <v>0</v>
      </c>
      <c r="BR35" s="64">
        <f>COUNTIF($G35:$BP35,"d")+COUNTIF($G35:$BP35,"r0,d5")/2+COUNTIF($G35:$BP35,"p5,d5")/2+COUNTIF($G35:$BP35,"Ro,P5")/2+COUNTIF($G35:$BP35,"H5,D5")/2+COUNTIF($G35:$BP35,"p0,d5")/2</f>
        <v>27</v>
      </c>
      <c r="BS35" s="64">
        <f>COUNTIF($G35:$BP35,"b")+COUNTIF($G35:$BP35,"r0,b5")/2+COUNTIF($G35:$BP35,"p5,b5")/2+COUNTIF($G35:$BP35,"Ro,P5")/2+COUNTIF($G35:$BP35,"H5,B5")/2+COUNTIF($G35:$BP35,"p0,b5")/2</f>
        <v>0</v>
      </c>
      <c r="BT35" s="64">
        <f>COUNTIF($G35:$BP35,"c")+COUNTIF($G35:$BP35,"r0,c5")/2+COUNTIF($G35:$BP35,"p5,c5")/2+COUNTIF($G35:$BP35,"Ro,P5")/2+COUNTIF($G35:$BP35,"H5,C5")/2+COUNTIF($G35:$BP35,"p0,c5")/2</f>
        <v>0</v>
      </c>
      <c r="BU35" s="64">
        <f>COUNTIF($G35:$BP35,"KH")+COUNTIF($G35:$BP35,"TL")+COUNTIF($G35:$BP35,"L")</f>
        <v>0</v>
      </c>
      <c r="BV35" s="64">
        <f>COUNTIF($G35:$BP35,"NL")</f>
        <v>0</v>
      </c>
      <c r="BW35" s="64">
        <f>COUNTIF($G35:$BP35,"hh")+COUNTIF(G35:BP35,"H5,D5")/2</f>
        <v>0</v>
      </c>
      <c r="BX35" s="64">
        <f>COUNTIF($G35:$BP35,"nt7")</f>
        <v>0</v>
      </c>
      <c r="BY35" s="64">
        <f>COUNTIF($G35:$BP35,"P")+COUNTIF($G35:$BP35,"p5,a5")/2+COUNTIF($G35:$BP35,"p5,b5")/2+COUNTIF($G35:$BP35,"p5,c5")/2+COUNTIF($G35:$BP35,"p5,d5")/2+COUNTIF($G35:$BP35,"R0,P5")/2</f>
        <v>0</v>
      </c>
      <c r="BZ35" s="65">
        <f>SUBTOTAL(9,BQ35:BY35)</f>
        <v>27</v>
      </c>
      <c r="CA35" s="66">
        <f t="shared" si="33"/>
        <v>1.5</v>
      </c>
      <c r="CB35" s="67">
        <f t="shared" si="34"/>
        <v>0</v>
      </c>
      <c r="CC35" s="67">
        <v>0</v>
      </c>
      <c r="CD35" s="68">
        <f>IF(BZ35&gt;=25,4,IF(BZ35&gt;=18,3,IF(BZ35&gt;=12,2,IF(BZ35&gt;=4,1,0))))-BX35-2</f>
        <v>2</v>
      </c>
      <c r="CE35" s="69">
        <f>COUNTIF(G35:P35,"&gt;=4")+COUNTIF(S35:AD35,"&gt;=4")+COUNTIF(AG35:AR35,"&gt;=4")+COUNTIF(AU35:BF35,"&gt;=4")+COUNTIF(BI35:BP35,"&gt;=4")+ROUND(IF(R35&gt;=12,1,0)+IF(AF35&gt;=12,1,0)+IF(AT35&gt;=12,1,0)+IF(BH35&gt;=12,1,0),0)</f>
        <v>0</v>
      </c>
      <c r="CF35" s="68">
        <f>CD35*CI35</f>
        <v>300</v>
      </c>
      <c r="CG35" s="70">
        <f>F35-BY35</f>
        <v>1</v>
      </c>
      <c r="CH35" s="68">
        <f>CE35*16</f>
        <v>0</v>
      </c>
      <c r="CI35" s="71">
        <f>VLOOKUP(A35,[5]DATA!$A$6:$Q$660,17,0)</f>
        <v>150</v>
      </c>
      <c r="CJ35" s="71">
        <f>SUM(CA35:CC35)</f>
        <v>1.5</v>
      </c>
      <c r="CK35" s="72">
        <f>(SUM(IF(H35&gt;4,H35-4,0),IF(J35&gt;4,J35-4,0),IF(L35&gt;4,L35-4,0),IF(N35&gt;4,N35-4,0),IF(P35&gt;4,P35-4,0),IF(T35&gt;4,T35-4,0),IF(V35&gt;4,V35-4,0),IF(X35&gt;4,X35-4,0),IF(Z35&gt;4,Z35-4,0),IF(AB35&gt;4,AB35-4,0),IF(AD35&gt;4,AD35-4,0),IF(AH35&gt;4,AH35-4,0),IF(AJ35&gt;4,AJ35-4,0),IF(AL35&gt;4,AL35-4,0),IF(AN35&gt;4,AN35-4,0),IF(AP35&gt;4,AP35-4,0),IF(AR35&gt;4,AR35-4,0),IF(AV35&gt;4,AV35-4,0),IF(AX35&gt;4,AX35-4,0),IF(AZ35&gt;4,AZ35-4,0),IF(BB35&gt;4,BB35-4,0),IF(BD35&gt;4,BD35-4,0),IF(BF35&gt;4,BF35-4,0),IF(BJ35&gt;4,BJ35-4,0),IF(BL35&gt;4,BL35-4,0),IF(BN35&gt;4,BN35-4,0),IF(BP35&gt;4,BP35-4,0))+CB35+CC35)</f>
        <v>0</v>
      </c>
      <c r="CL35" s="73">
        <f>CK35/CJ35</f>
        <v>0</v>
      </c>
      <c r="CM35" s="72">
        <f>(SUM(IF(H35&gt;4,H35-4,0),IF(J35&gt;4,J35-4,0),IF(L35&gt;4,L35-4,0),IF(N35&gt;4,N35-4,0),IF(P35&gt;4,P35-4,0),IF(T35&gt;4,T35-4,0),IF(V35&gt;4,V35-4,0),IF(X35&gt;4,X35-4,0),IF(Z35&gt;4,Z35-4,0),IF(AB35&gt;4,AB35-4,0),IF(AD35&gt;4,AD35-4,0),IF(AH35&gt;4,AH35-4,0),IF(AJ35&gt;4,AJ35-4,0),IF(AL35&gt;4,AL35-4,0),IF(AN35&gt;4,AN35-4,0),IF(AP35&gt;4,AP35-4,0),IF(AR35&gt;4,AR35-4,0),IF(AV35&gt;4,AV35-4,0),IF(AX35&gt;4,AX35-4,0),IF(AZ35&gt;4,AZ35-4,0),IF(BB35&gt;4,BB35-4,0),IF(BD35&gt;4,BD35-4,0),IF(BF35&gt;4,BF35-4,0),IF(BJ35&gt;4,BJ35-4,0),IF(BL35&gt;4,BL35-4,0),IF(BN35&gt;4,BN35-4,0),IF(BP35&gt;4,BP35-4,0))+CC35)</f>
        <v>0</v>
      </c>
      <c r="CN35" s="74">
        <f>BQ35+BR35+BS35+BT35+BU35+BY35+BX35</f>
        <v>27</v>
      </c>
    </row>
    <row r="36" spans="1:92" s="77" customFormat="1" ht="24.75" customHeight="1" outlineLevel="1" x14ac:dyDescent="0.25">
      <c r="A36" s="82" t="s">
        <v>98</v>
      </c>
      <c r="B36" s="83" t="s">
        <v>99</v>
      </c>
      <c r="C36" s="57" t="s">
        <v>60</v>
      </c>
      <c r="D36" s="58">
        <v>10</v>
      </c>
      <c r="E36" s="59">
        <v>44625</v>
      </c>
      <c r="F36" s="60">
        <f>IFERROR(VLOOKUP(A36,'[5]PHEP NAM 2022'!$D$9:$AP$628,32,0),0)</f>
        <v>0</v>
      </c>
      <c r="G36" s="84"/>
      <c r="H36" s="85"/>
      <c r="I36" s="84"/>
      <c r="J36" s="85"/>
      <c r="K36" s="84"/>
      <c r="L36" s="85"/>
      <c r="M36" s="84"/>
      <c r="N36" s="85"/>
      <c r="O36" s="61" t="s">
        <v>10</v>
      </c>
      <c r="P36" s="62"/>
      <c r="Q36" s="63" t="s">
        <v>10</v>
      </c>
      <c r="R36" s="63"/>
      <c r="S36" s="61" t="s">
        <v>10</v>
      </c>
      <c r="T36" s="62"/>
      <c r="U36" s="61" t="s">
        <v>10</v>
      </c>
      <c r="V36" s="62"/>
      <c r="W36" s="61" t="s">
        <v>10</v>
      </c>
      <c r="X36" s="62"/>
      <c r="Y36" s="61" t="s">
        <v>10</v>
      </c>
      <c r="Z36" s="62"/>
      <c r="AA36" s="61" t="s">
        <v>10</v>
      </c>
      <c r="AB36" s="62"/>
      <c r="AC36" s="61" t="s">
        <v>10</v>
      </c>
      <c r="AD36" s="62"/>
      <c r="AE36" s="63" t="s">
        <v>10</v>
      </c>
      <c r="AF36" s="63"/>
      <c r="AG36" s="61" t="s">
        <v>10</v>
      </c>
      <c r="AH36" s="62"/>
      <c r="AI36" s="61" t="s">
        <v>10</v>
      </c>
      <c r="AJ36" s="62"/>
      <c r="AK36" s="61" t="s">
        <v>10</v>
      </c>
      <c r="AL36" s="62"/>
      <c r="AM36" s="61" t="s">
        <v>10</v>
      </c>
      <c r="AN36" s="62"/>
      <c r="AO36" s="61" t="s">
        <v>10</v>
      </c>
      <c r="AP36" s="62"/>
      <c r="AQ36" s="61" t="s">
        <v>10</v>
      </c>
      <c r="AR36" s="62"/>
      <c r="AS36" s="63" t="s">
        <v>10</v>
      </c>
      <c r="AT36" s="63"/>
      <c r="AU36" s="61" t="s">
        <v>10</v>
      </c>
      <c r="AV36" s="62"/>
      <c r="AW36" s="61" t="s">
        <v>10</v>
      </c>
      <c r="AX36" s="62"/>
      <c r="AY36" s="61" t="s">
        <v>10</v>
      </c>
      <c r="AZ36" s="62"/>
      <c r="BA36" s="61" t="s">
        <v>10</v>
      </c>
      <c r="BB36" s="62"/>
      <c r="BC36" s="196"/>
      <c r="BD36" s="197"/>
      <c r="BE36" s="197"/>
      <c r="BF36" s="197"/>
      <c r="BG36" s="197"/>
      <c r="BH36" s="197"/>
      <c r="BI36" s="197"/>
      <c r="BJ36" s="197"/>
      <c r="BK36" s="197"/>
      <c r="BL36" s="197"/>
      <c r="BM36" s="197"/>
      <c r="BN36" s="197"/>
      <c r="BO36" s="197"/>
      <c r="BP36" s="198"/>
      <c r="BQ36" s="64">
        <f>COUNTIF($G36:$BP36,"a")+COUNTIF($G36:$BP36,"r0,a5")/2+COUNTIF($G36:$BP36,"p5,a5")/2+COUNTIF($G36:$BP36,"Ro,p5")/2+COUNTIF($G36:$BP36,"H5,A5")/2+COUNTIF($G36:$BP36,"p0,a5")/2</f>
        <v>0</v>
      </c>
      <c r="BR36" s="64">
        <f>COUNTIF($G36:$BP36,"d")+COUNTIF($G36:$BP36,"r0,d5")/2+COUNTIF($G36:$BP36,"p5,d5")/2+COUNTIF($G36:$BP36,"Ro,P5")/2+COUNTIF($G36:$BP36,"H5,D5")/2+COUNTIF($G36:$BP36,"p0,d5")/2</f>
        <v>20</v>
      </c>
      <c r="BS36" s="64">
        <f>COUNTIF($G36:$BP36,"b")+COUNTIF($G36:$BP36,"r0,b5")/2+COUNTIF($G36:$BP36,"p5,b5")/2+COUNTIF($G36:$BP36,"Ro,P5")/2+COUNTIF($G36:$BP36,"H5,B5")/2+COUNTIF($G36:$BP36,"p0,b5")/2</f>
        <v>0</v>
      </c>
      <c r="BT36" s="64">
        <f>COUNTIF($G36:$BP36,"c")+COUNTIF($G36:$BP36,"r0,c5")/2+COUNTIF($G36:$BP36,"p5,c5")/2+COUNTIF($G36:$BP36,"Ro,P5")/2+COUNTIF($G36:$BP36,"H5,C5")/2+COUNTIF($G36:$BP36,"p0,c5")/2</f>
        <v>0</v>
      </c>
      <c r="BU36" s="64">
        <f>COUNTIF($G36:$BP36,"KH")+COUNTIF($G36:$BP36,"TL")+COUNTIF($G36:$BP36,"L")</f>
        <v>0</v>
      </c>
      <c r="BV36" s="64">
        <f>COUNTIF($G36:$BP36,"NL")</f>
        <v>0</v>
      </c>
      <c r="BW36" s="64">
        <f>COUNTIF($G36:$BP36,"hh")+COUNTIF(G36:BP36,"H5,D5")/2</f>
        <v>0</v>
      </c>
      <c r="BX36" s="64">
        <f>COUNTIF($G36:$BP36,"nt7")</f>
        <v>0</v>
      </c>
      <c r="BY36" s="64">
        <f>COUNTIF($G36:$BP36,"P")+COUNTIF($G36:$BP36,"p5,a5")/2+COUNTIF($G36:$BP36,"p5,b5")/2+COUNTIF($G36:$BP36,"p5,c5")/2+COUNTIF($G36:$BP36,"p5,d5")/2+COUNTIF($G36:$BP36,"R0,P5")/2</f>
        <v>0</v>
      </c>
      <c r="BZ36" s="65">
        <f>SUBTOTAL(9,BQ36:BY36)</f>
        <v>20</v>
      </c>
      <c r="CA36" s="66">
        <f t="shared" si="33"/>
        <v>0</v>
      </c>
      <c r="CB36" s="67">
        <f t="shared" si="34"/>
        <v>0</v>
      </c>
      <c r="CC36" s="67">
        <v>0</v>
      </c>
      <c r="CD36" s="68">
        <f>IF(BZ36&gt;=25,4,IF(BZ36&gt;=18,3,IF(BZ36&gt;=12,2,IF(BZ36&gt;=4,1,0))))-BX36-2</f>
        <v>1</v>
      </c>
      <c r="CE36" s="69">
        <f>COUNTIF(G36:P36,"&gt;=4")+COUNTIF(S36:AD36,"&gt;=4")+COUNTIF(AG36:AR36,"&gt;=4")+COUNTIF(AU36:BF36,"&gt;=4")+COUNTIF(BI36:BP36,"&gt;=4")+ROUND(IF(R36&gt;=12,1,0)+IF(AF36&gt;=12,1,0)+IF(AT36&gt;=12,1,0)+IF(BH36&gt;=12,1,0),0)</f>
        <v>0</v>
      </c>
      <c r="CF36" s="68">
        <f>CD36*CI36</f>
        <v>70</v>
      </c>
      <c r="CG36" s="70">
        <f>F36-BY36</f>
        <v>0</v>
      </c>
      <c r="CH36" s="68">
        <f>CE36*16</f>
        <v>0</v>
      </c>
      <c r="CI36" s="71">
        <f>VLOOKUP(A36,[5]DATA!$A$6:$Q$660,17,0)</f>
        <v>70</v>
      </c>
      <c r="CJ36" s="71">
        <f>SUM(CA36:CC36)</f>
        <v>0</v>
      </c>
      <c r="CK36" s="72">
        <f>(SUM(IF(H36&gt;4,H36-4,0),IF(J36&gt;4,J36-4,0),IF(L36&gt;4,L36-4,0),IF(N36&gt;4,N36-4,0),IF(P36&gt;4,P36-4,0),IF(T36&gt;4,T36-4,0),IF(V36&gt;4,V36-4,0),IF(X36&gt;4,X36-4,0),IF(Z36&gt;4,Z36-4,0),IF(AB36&gt;4,AB36-4,0),IF(AD36&gt;4,AD36-4,0),IF(AH36&gt;4,AH36-4,0),IF(AJ36&gt;4,AJ36-4,0),IF(AL36&gt;4,AL36-4,0),IF(AN36&gt;4,AN36-4,0),IF(AP36&gt;4,AP36-4,0),IF(AR36&gt;4,AR36-4,0),IF(AV36&gt;4,AV36-4,0),IF(AX36&gt;4,AX36-4,0),IF(AZ36&gt;4,AZ36-4,0),IF(BB36&gt;4,BB36-4,0),IF(BD36&gt;4,BD36-4,0),IF(BF36&gt;4,BF36-4,0),IF(BJ36&gt;4,BJ36-4,0),IF(BL36&gt;4,BL36-4,0),IF(BN36&gt;4,BN36-4,0),IF(BP36&gt;4,BP36-4,0))+CB36+CC36)</f>
        <v>0</v>
      </c>
      <c r="CL36" s="73" t="e">
        <f>CK36/CJ36</f>
        <v>#DIV/0!</v>
      </c>
      <c r="CM36" s="72">
        <f>(SUM(IF(H36&gt;4,H36-4,0),IF(J36&gt;4,J36-4,0),IF(L36&gt;4,L36-4,0),IF(N36&gt;4,N36-4,0),IF(P36&gt;4,P36-4,0),IF(T36&gt;4,T36-4,0),IF(V36&gt;4,V36-4,0),IF(X36&gt;4,X36-4,0),IF(Z36&gt;4,Z36-4,0),IF(AB36&gt;4,AB36-4,0),IF(AD36&gt;4,AD36-4,0),IF(AH36&gt;4,AH36-4,0),IF(AJ36&gt;4,AJ36-4,0),IF(AL36&gt;4,AL36-4,0),IF(AN36&gt;4,AN36-4,0),IF(AP36&gt;4,AP36-4,0),IF(AR36&gt;4,AR36-4,0),IF(AV36&gt;4,AV36-4,0),IF(AX36&gt;4,AX36-4,0),IF(AZ36&gt;4,AZ36-4,0),IF(BB36&gt;4,BB36-4,0),IF(BD36&gt;4,BD36-4,0),IF(BF36&gt;4,BF36-4,0),IF(BJ36&gt;4,BJ36-4,0),IF(BL36&gt;4,BL36-4,0),IF(BN36&gt;4,BN36-4,0),IF(BP36&gt;4,BP36-4,0))+CC36)</f>
        <v>0</v>
      </c>
      <c r="CN36" s="74">
        <f>BQ36+BR36+BS36+BT36+BU36+BY36+BX36</f>
        <v>20</v>
      </c>
    </row>
    <row r="37" spans="1:92" s="77" customFormat="1" ht="24.75" customHeight="1" outlineLevel="1" x14ac:dyDescent="0.25">
      <c r="A37" s="82" t="s">
        <v>100</v>
      </c>
      <c r="B37" s="86" t="s">
        <v>101</v>
      </c>
      <c r="C37" s="57" t="s">
        <v>60</v>
      </c>
      <c r="D37" s="58">
        <v>10</v>
      </c>
      <c r="E37" s="59">
        <v>44641</v>
      </c>
      <c r="F37" s="60">
        <f>IFERROR(VLOOKUP(A37,'[5]PHEP NAM 2022'!$D$9:$AP$628,32,0),0)</f>
        <v>0</v>
      </c>
      <c r="G37" s="84"/>
      <c r="H37" s="85"/>
      <c r="I37" s="84"/>
      <c r="J37" s="85"/>
      <c r="K37" s="84"/>
      <c r="L37" s="85"/>
      <c r="M37" s="84"/>
      <c r="N37" s="85"/>
      <c r="O37" s="84"/>
      <c r="P37" s="85"/>
      <c r="Q37" s="87"/>
      <c r="R37" s="87"/>
      <c r="S37" s="84"/>
      <c r="T37" s="85"/>
      <c r="U37" s="84"/>
      <c r="V37" s="85"/>
      <c r="W37" s="84"/>
      <c r="X37" s="85"/>
      <c r="Y37" s="84"/>
      <c r="Z37" s="85"/>
      <c r="AA37" s="84"/>
      <c r="AB37" s="85"/>
      <c r="AC37" s="84"/>
      <c r="AD37" s="85"/>
      <c r="AE37" s="87"/>
      <c r="AF37" s="87"/>
      <c r="AG37" s="84"/>
      <c r="AH37" s="85"/>
      <c r="AI37" s="84"/>
      <c r="AJ37" s="85"/>
      <c r="AK37" s="84"/>
      <c r="AL37" s="85"/>
      <c r="AM37" s="84"/>
      <c r="AN37" s="85"/>
      <c r="AO37" s="84"/>
      <c r="AP37" s="85"/>
      <c r="AQ37" s="84"/>
      <c r="AR37" s="85"/>
      <c r="AS37" s="87"/>
      <c r="AT37" s="87"/>
      <c r="AU37" s="61" t="s">
        <v>10</v>
      </c>
      <c r="AV37" s="62"/>
      <c r="AW37" s="61" t="s">
        <v>10</v>
      </c>
      <c r="AX37" s="62"/>
      <c r="AY37" s="61" t="s">
        <v>10</v>
      </c>
      <c r="AZ37" s="62"/>
      <c r="BA37" s="61" t="s">
        <v>10</v>
      </c>
      <c r="BB37" s="62"/>
      <c r="BC37" s="61" t="s">
        <v>10</v>
      </c>
      <c r="BD37" s="62"/>
      <c r="BE37" s="61" t="s">
        <v>10</v>
      </c>
      <c r="BF37" s="62"/>
      <c r="BG37" s="63"/>
      <c r="BH37" s="63"/>
      <c r="BI37" s="61" t="s">
        <v>10</v>
      </c>
      <c r="BJ37" s="62"/>
      <c r="BK37" s="61" t="s">
        <v>10</v>
      </c>
      <c r="BL37" s="62"/>
      <c r="BM37" s="61" t="s">
        <v>10</v>
      </c>
      <c r="BN37" s="62"/>
      <c r="BO37" s="61" t="s">
        <v>10</v>
      </c>
      <c r="BP37" s="62"/>
      <c r="BQ37" s="64">
        <f>COUNTIF($G37:$BP37,"a")+COUNTIF($G37:$BP37,"r0,a5")/2+COUNTIF($G37:$BP37,"p5,a5")/2+COUNTIF($G37:$BP37,"Ro,p5")/2+COUNTIF($G37:$BP37,"H5,A5")/2+COUNTIF($G37:$BP37,"p0,a5")/2</f>
        <v>0</v>
      </c>
      <c r="BR37" s="64">
        <f>COUNTIF($G37:$BP37,"d")+COUNTIF($G37:$BP37,"r0,d5")/2+COUNTIF($G37:$BP37,"p5,d5")/2+COUNTIF($G37:$BP37,"Ro,P5")/2+COUNTIF($G37:$BP37,"H5,D5")/2+COUNTIF($G37:$BP37,"p0,d5")/2</f>
        <v>10</v>
      </c>
      <c r="BS37" s="64">
        <f>COUNTIF($G37:$BP37,"b")+COUNTIF($G37:$BP37,"r0,b5")/2+COUNTIF($G37:$BP37,"p5,b5")/2+COUNTIF($G37:$BP37,"Ro,P5")/2+COUNTIF($G37:$BP37,"H5,B5")/2+COUNTIF($G37:$BP37,"p0,b5")/2</f>
        <v>0</v>
      </c>
      <c r="BT37" s="64">
        <f>COUNTIF($G37:$BP37,"c")+COUNTIF($G37:$BP37,"r0,c5")/2+COUNTIF($G37:$BP37,"p5,c5")/2+COUNTIF($G37:$BP37,"Ro,P5")/2+COUNTIF($G37:$BP37,"H5,C5")/2+COUNTIF($G37:$BP37,"p0,c5")/2</f>
        <v>0</v>
      </c>
      <c r="BU37" s="64">
        <f>COUNTIF($G37:$BP37,"KH")+COUNTIF($G37:$BP37,"TL")+COUNTIF($G37:$BP37,"L")</f>
        <v>0</v>
      </c>
      <c r="BV37" s="64">
        <f>COUNTIF($G37:$BP37,"NL")</f>
        <v>0</v>
      </c>
      <c r="BW37" s="64">
        <f>COUNTIF($G37:$BP37,"hh")+COUNTIF(G37:BP37,"H5,D5")/2</f>
        <v>0</v>
      </c>
      <c r="BX37" s="64">
        <f>COUNTIF($G37:$BP37,"nt7")</f>
        <v>0</v>
      </c>
      <c r="BY37" s="64">
        <f>COUNTIF($G37:$BP37,"P")+COUNTIF($G37:$BP37,"p5,a5")/2+COUNTIF($G37:$BP37,"p5,b5")/2+COUNTIF($G37:$BP37,"p5,c5")/2+COUNTIF($G37:$BP37,"p5,d5")/2+COUNTIF($G37:$BP37,"R0,P5")/2</f>
        <v>0</v>
      </c>
      <c r="BZ37" s="65">
        <f>SUBTOTAL(9,BQ37:BY37)</f>
        <v>10</v>
      </c>
      <c r="CA37" s="66">
        <f t="shared" si="33"/>
        <v>0</v>
      </c>
      <c r="CB37" s="67">
        <f t="shared" si="34"/>
        <v>0</v>
      </c>
      <c r="CC37" s="67">
        <v>0</v>
      </c>
      <c r="CD37" s="68">
        <f>IF(BZ37&gt;=25,4,IF(BZ37&gt;=18,3,IF(BZ37&gt;=12,2,IF(BZ37&gt;=4,1,0))))-BX37-2+1</f>
        <v>0</v>
      </c>
      <c r="CE37" s="69">
        <f>COUNTIF(G37:P37,"&gt;=4")+COUNTIF(S37:AD37,"&gt;=4")+COUNTIF(AG37:AR37,"&gt;=4")+COUNTIF(AU37:BF37,"&gt;=4")+COUNTIF(BI37:BP37,"&gt;=4")+ROUND(IF(R37&gt;=12,1,0)+IF(AF37&gt;=12,1,0)+IF(AT37&gt;=12,1,0)+IF(BH37&gt;=12,1,0),0)</f>
        <v>0</v>
      </c>
      <c r="CF37" s="68">
        <f>CD37*CI37</f>
        <v>0</v>
      </c>
      <c r="CG37" s="70">
        <f>F37-BY37</f>
        <v>0</v>
      </c>
      <c r="CH37" s="68">
        <f>CE37*16</f>
        <v>0</v>
      </c>
      <c r="CI37" s="71">
        <f>VLOOKUP(A37,[5]DATA!$A$6:$Q$660,17,0)</f>
        <v>70</v>
      </c>
      <c r="CJ37" s="71">
        <f>SUM(CA37:CC37)</f>
        <v>0</v>
      </c>
      <c r="CK37" s="72">
        <f>(SUM(IF(H37&gt;4,H37-4,0),IF(J37&gt;4,J37-4,0),IF(L37&gt;4,L37-4,0),IF(N37&gt;4,N37-4,0),IF(P37&gt;4,P37-4,0),IF(T37&gt;4,T37-4,0),IF(V37&gt;4,V37-4,0),IF(X37&gt;4,X37-4,0),IF(Z37&gt;4,Z37-4,0),IF(AB37&gt;4,AB37-4,0),IF(AD37&gt;4,AD37-4,0),IF(AH37&gt;4,AH37-4,0),IF(AJ37&gt;4,AJ37-4,0),IF(AL37&gt;4,AL37-4,0),IF(AN37&gt;4,AN37-4,0),IF(AP37&gt;4,AP37-4,0),IF(AR37&gt;4,AR37-4,0),IF(AV37&gt;4,AV37-4,0),IF(AX37&gt;4,AX37-4,0),IF(AZ37&gt;4,AZ37-4,0),IF(BB37&gt;4,BB37-4,0),IF(BD37&gt;4,BD37-4,0),IF(BF37&gt;4,BF37-4,0),IF(BJ37&gt;4,BJ37-4,0),IF(BL37&gt;4,BL37-4,0),IF(BN37&gt;4,BN37-4,0),IF(BP37&gt;4,BP37-4,0))+CB37+CC37)</f>
        <v>0</v>
      </c>
      <c r="CL37" s="73" t="e">
        <f>CK37/CJ37</f>
        <v>#DIV/0!</v>
      </c>
      <c r="CM37" s="72">
        <f>(SUM(IF(H37&gt;4,H37-4,0),IF(J37&gt;4,J37-4,0),IF(L37&gt;4,L37-4,0),IF(N37&gt;4,N37-4,0),IF(P37&gt;4,P37-4,0),IF(T37&gt;4,T37-4,0),IF(V37&gt;4,V37-4,0),IF(X37&gt;4,X37-4,0),IF(Z37&gt;4,Z37-4,0),IF(AB37&gt;4,AB37-4,0),IF(AD37&gt;4,AD37-4,0),IF(AH37&gt;4,AH37-4,0),IF(AJ37&gt;4,AJ37-4,0),IF(AL37&gt;4,AL37-4,0),IF(AN37&gt;4,AN37-4,0),IF(AP37&gt;4,AP37-4,0),IF(AR37&gt;4,AR37-4,0),IF(AV37&gt;4,AV37-4,0),IF(AX37&gt;4,AX37-4,0),IF(AZ37&gt;4,AZ37-4,0),IF(BB37&gt;4,BB37-4,0),IF(BD37&gt;4,BD37-4,0),IF(BF37&gt;4,BF37-4,0),IF(BJ37&gt;4,BJ37-4,0),IF(BL37&gt;4,BL37-4,0),IF(BN37&gt;4,BN37-4,0),IF(BP37&gt;4,BP37-4,0))+CC37)</f>
        <v>0</v>
      </c>
      <c r="CN37" s="74">
        <f>BQ37+BR37+BS37+BT37+BU37+BY37+BX37</f>
        <v>10</v>
      </c>
    </row>
    <row r="38" spans="1:92" s="77" customFormat="1" ht="24.75" customHeight="1" collapsed="1" x14ac:dyDescent="0.2">
      <c r="A38" s="50">
        <f>COUNTA(A39:A47)</f>
        <v>9</v>
      </c>
      <c r="B38" s="51" t="s">
        <v>102</v>
      </c>
      <c r="C38" s="51"/>
      <c r="D38" s="51"/>
      <c r="E38" s="51"/>
      <c r="F38" s="60"/>
      <c r="G38" s="78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80"/>
      <c r="BQ38" s="88">
        <f t="shared" ref="BQ38:CI38" si="45">SUM(BQ40:BQ47)</f>
        <v>0</v>
      </c>
      <c r="BR38" s="88">
        <f t="shared" si="45"/>
        <v>181.5</v>
      </c>
      <c r="BS38" s="88">
        <f t="shared" si="45"/>
        <v>0</v>
      </c>
      <c r="BT38" s="88">
        <f t="shared" si="45"/>
        <v>0</v>
      </c>
      <c r="BU38" s="88">
        <f t="shared" si="45"/>
        <v>3</v>
      </c>
      <c r="BV38" s="88">
        <f t="shared" si="45"/>
        <v>0</v>
      </c>
      <c r="BW38" s="88">
        <f t="shared" si="45"/>
        <v>0</v>
      </c>
      <c r="BX38" s="88">
        <f t="shared" si="45"/>
        <v>12</v>
      </c>
      <c r="BY38" s="88">
        <f t="shared" si="45"/>
        <v>2.5</v>
      </c>
      <c r="BZ38" s="89">
        <f t="shared" si="45"/>
        <v>199</v>
      </c>
      <c r="CA38" s="89">
        <f t="shared" si="45"/>
        <v>0</v>
      </c>
      <c r="CB38" s="89">
        <f t="shared" si="45"/>
        <v>0</v>
      </c>
      <c r="CC38" s="89">
        <f t="shared" si="45"/>
        <v>0</v>
      </c>
      <c r="CD38" s="89">
        <f t="shared" si="45"/>
        <v>3</v>
      </c>
      <c r="CE38" s="89">
        <f t="shared" si="45"/>
        <v>0</v>
      </c>
      <c r="CF38" s="89">
        <f t="shared" si="45"/>
        <v>450</v>
      </c>
      <c r="CG38" s="89">
        <f t="shared" si="45"/>
        <v>72.5</v>
      </c>
      <c r="CH38" s="89">
        <f t="shared" si="45"/>
        <v>0</v>
      </c>
      <c r="CI38" s="89">
        <f t="shared" si="45"/>
        <v>1050</v>
      </c>
      <c r="CJ38" s="90"/>
      <c r="CK38" s="90">
        <f>SUM(CK40:CK47)</f>
        <v>0</v>
      </c>
      <c r="CL38" s="90" t="e">
        <f>SUM(CL40:CL47)</f>
        <v>#DIV/0!</v>
      </c>
      <c r="CM38" s="90">
        <f>SUM(CM40:CM47)</f>
        <v>0</v>
      </c>
    </row>
    <row r="39" spans="1:92" s="77" customFormat="1" ht="24.75" customHeight="1" outlineLevel="1" x14ac:dyDescent="0.25">
      <c r="A39" s="82" t="s">
        <v>103</v>
      </c>
      <c r="B39" s="86" t="s">
        <v>104</v>
      </c>
      <c r="C39" s="57" t="s">
        <v>105</v>
      </c>
      <c r="D39" s="58">
        <v>2</v>
      </c>
      <c r="E39" s="59">
        <v>44627</v>
      </c>
      <c r="F39" s="60">
        <f>IFERROR(VLOOKUP(A39,'[5]PHEP NAM 2022'!$D$9:$AP$628,32,0),0)</f>
        <v>0</v>
      </c>
      <c r="G39" s="84"/>
      <c r="H39" s="85"/>
      <c r="I39" s="84"/>
      <c r="J39" s="85"/>
      <c r="K39" s="84"/>
      <c r="L39" s="85"/>
      <c r="M39" s="84"/>
      <c r="N39" s="85"/>
      <c r="O39" s="84"/>
      <c r="P39" s="85"/>
      <c r="Q39" s="87"/>
      <c r="R39" s="87"/>
      <c r="S39" s="61" t="s">
        <v>10</v>
      </c>
      <c r="T39" s="62"/>
      <c r="U39" s="61" t="s">
        <v>10</v>
      </c>
      <c r="V39" s="62"/>
      <c r="W39" s="61" t="s">
        <v>10</v>
      </c>
      <c r="X39" s="62"/>
      <c r="Y39" s="61" t="s">
        <v>10</v>
      </c>
      <c r="Z39" s="62"/>
      <c r="AA39" s="61" t="s">
        <v>10</v>
      </c>
      <c r="AB39" s="62"/>
      <c r="AC39" s="61" t="s">
        <v>49</v>
      </c>
      <c r="AD39" s="62"/>
      <c r="AE39" s="63"/>
      <c r="AF39" s="63"/>
      <c r="AG39" s="61" t="s">
        <v>10</v>
      </c>
      <c r="AH39" s="62"/>
      <c r="AI39" s="61" t="s">
        <v>10</v>
      </c>
      <c r="AJ39" s="62"/>
      <c r="AK39" s="61" t="s">
        <v>10</v>
      </c>
      <c r="AL39" s="62"/>
      <c r="AM39" s="61" t="s">
        <v>10</v>
      </c>
      <c r="AN39" s="62"/>
      <c r="AO39" s="61" t="s">
        <v>10</v>
      </c>
      <c r="AP39" s="62"/>
      <c r="AQ39" s="61" t="s">
        <v>10</v>
      </c>
      <c r="AR39" s="62"/>
      <c r="AS39" s="63"/>
      <c r="AT39" s="63"/>
      <c r="AU39" s="61" t="s">
        <v>10</v>
      </c>
      <c r="AV39" s="62"/>
      <c r="AW39" s="61" t="s">
        <v>10</v>
      </c>
      <c r="AX39" s="62"/>
      <c r="AY39" s="61" t="s">
        <v>10</v>
      </c>
      <c r="AZ39" s="62"/>
      <c r="BA39" s="61" t="s">
        <v>10</v>
      </c>
      <c r="BB39" s="62"/>
      <c r="BC39" s="61" t="s">
        <v>10</v>
      </c>
      <c r="BD39" s="62"/>
      <c r="BE39" s="61" t="s">
        <v>10</v>
      </c>
      <c r="BF39" s="62"/>
      <c r="BG39" s="63"/>
      <c r="BH39" s="63"/>
      <c r="BI39" s="61" t="s">
        <v>10</v>
      </c>
      <c r="BJ39" s="62"/>
      <c r="BK39" s="61" t="s">
        <v>10</v>
      </c>
      <c r="BL39" s="62"/>
      <c r="BM39" s="61" t="s">
        <v>10</v>
      </c>
      <c r="BN39" s="62"/>
      <c r="BO39" s="61" t="s">
        <v>10</v>
      </c>
      <c r="BP39" s="62"/>
      <c r="BQ39" s="64"/>
      <c r="BR39" s="64"/>
      <c r="BS39" s="64"/>
      <c r="BT39" s="64"/>
      <c r="BU39" s="64"/>
      <c r="BV39" s="64"/>
      <c r="BW39" s="64"/>
      <c r="BX39" s="64"/>
      <c r="BY39" s="64"/>
      <c r="BZ39" s="65"/>
      <c r="CA39" s="66">
        <f t="shared" ref="CA39:CA47" si="46">SUM(H39,J39,L39,N39,P39,T39,V39,X39,Z39,AB39,AD39,AH39,AJ39,AL39,AN39,AP39,AR39,AV39,AX39,AZ39,BB39,BD39,BF39,BJ39,BL39,BN39,BP39)</f>
        <v>0</v>
      </c>
      <c r="CB39" s="67">
        <f t="shared" ref="CB39:CB47" si="47">SUM(R39,AF39,AT39,BH39)</f>
        <v>0</v>
      </c>
      <c r="CC39" s="67">
        <v>0</v>
      </c>
      <c r="CD39" s="68"/>
      <c r="CE39" s="69"/>
      <c r="CF39" s="68"/>
      <c r="CG39" s="70"/>
      <c r="CH39" s="68"/>
      <c r="CI39" s="71"/>
      <c r="CJ39" s="71"/>
      <c r="CK39" s="72"/>
      <c r="CL39" s="73"/>
      <c r="CM39" s="72"/>
      <c r="CN39" s="74"/>
    </row>
    <row r="40" spans="1:92" s="77" customFormat="1" ht="24.75" customHeight="1" outlineLevel="1" x14ac:dyDescent="0.25">
      <c r="A40" s="55" t="s">
        <v>106</v>
      </c>
      <c r="B40" s="56" t="s">
        <v>107</v>
      </c>
      <c r="C40" s="57" t="s">
        <v>105</v>
      </c>
      <c r="D40" s="58">
        <v>7</v>
      </c>
      <c r="E40" s="59">
        <v>39508</v>
      </c>
      <c r="F40" s="60">
        <f>IFERROR(VLOOKUP(A40,'[5]PHEP NAM 2022'!$D$9:$AP$628,32,0),0)</f>
        <v>28</v>
      </c>
      <c r="G40" s="61" t="s">
        <v>10</v>
      </c>
      <c r="H40" s="62"/>
      <c r="I40" s="61" t="s">
        <v>10</v>
      </c>
      <c r="J40" s="62"/>
      <c r="K40" s="61" t="s">
        <v>10</v>
      </c>
      <c r="L40" s="62"/>
      <c r="M40" s="61" t="s">
        <v>10</v>
      </c>
      <c r="N40" s="62"/>
      <c r="O40" s="61" t="s">
        <v>10</v>
      </c>
      <c r="P40" s="62"/>
      <c r="Q40" s="63"/>
      <c r="R40" s="63"/>
      <c r="S40" s="61" t="s">
        <v>10</v>
      </c>
      <c r="T40" s="62"/>
      <c r="U40" s="61" t="s">
        <v>10</v>
      </c>
      <c r="V40" s="62"/>
      <c r="W40" s="61" t="s">
        <v>10</v>
      </c>
      <c r="X40" s="62"/>
      <c r="Y40" s="61" t="s">
        <v>10</v>
      </c>
      <c r="Z40" s="62"/>
      <c r="AA40" s="61" t="s">
        <v>10</v>
      </c>
      <c r="AB40" s="62"/>
      <c r="AC40" s="61" t="s">
        <v>49</v>
      </c>
      <c r="AD40" s="62"/>
      <c r="AE40" s="63"/>
      <c r="AF40" s="63"/>
      <c r="AG40" s="61" t="s">
        <v>10</v>
      </c>
      <c r="AH40" s="62"/>
      <c r="AI40" s="61" t="s">
        <v>10</v>
      </c>
      <c r="AJ40" s="62"/>
      <c r="AK40" s="61" t="s">
        <v>10</v>
      </c>
      <c r="AL40" s="62"/>
      <c r="AM40" s="61" t="s">
        <v>10</v>
      </c>
      <c r="AN40" s="62"/>
      <c r="AO40" s="61" t="s">
        <v>10</v>
      </c>
      <c r="AP40" s="62"/>
      <c r="AQ40" s="61" t="s">
        <v>10</v>
      </c>
      <c r="AR40" s="62"/>
      <c r="AS40" s="63"/>
      <c r="AT40" s="63"/>
      <c r="AU40" s="61" t="s">
        <v>10</v>
      </c>
      <c r="AV40" s="62"/>
      <c r="AW40" s="61" t="s">
        <v>10</v>
      </c>
      <c r="AX40" s="62"/>
      <c r="AY40" s="61" t="s">
        <v>10</v>
      </c>
      <c r="AZ40" s="62"/>
      <c r="BA40" s="61" t="s">
        <v>10</v>
      </c>
      <c r="BB40" s="62"/>
      <c r="BC40" s="61" t="s">
        <v>10</v>
      </c>
      <c r="BD40" s="62"/>
      <c r="BE40" s="61" t="s">
        <v>10</v>
      </c>
      <c r="BF40" s="62"/>
      <c r="BG40" s="63"/>
      <c r="BH40" s="63"/>
      <c r="BI40" s="61" t="s">
        <v>10</v>
      </c>
      <c r="BJ40" s="62"/>
      <c r="BK40" s="61" t="s">
        <v>10</v>
      </c>
      <c r="BL40" s="62"/>
      <c r="BM40" s="61" t="s">
        <v>10</v>
      </c>
      <c r="BN40" s="62"/>
      <c r="BO40" s="61" t="s">
        <v>10</v>
      </c>
      <c r="BP40" s="62"/>
      <c r="BQ40" s="64">
        <f t="shared" ref="BQ40:BQ42" si="48">COUNTIF($G40:$BP40,"a")+COUNTIF($G40:$BP40,"r0,a5")/2+COUNTIF($G40:$BP40,"p5,a5")/2+COUNTIF($G40:$BP40,"Ro,p5")/2+COUNTIF($G40:$BP40,"H5,A5")/2+COUNTIF($G40:$BP40,"p0,a5")/2</f>
        <v>0</v>
      </c>
      <c r="BR40" s="64">
        <f t="shared" ref="BR40:BR42" si="49">COUNTIF($G40:$BP40,"d")+COUNTIF($G40:$BP40,"r0,d5")/2+COUNTIF($G40:$BP40,"p5,d5")/2+COUNTIF($G40:$BP40,"Ro,P5")/2+COUNTIF($G40:$BP40,"H5,D5")/2+COUNTIF($G40:$BP40,"p0,d5")/2</f>
        <v>26</v>
      </c>
      <c r="BS40" s="64">
        <f t="shared" ref="BS40:BS42" si="50">COUNTIF($G40:$BP40,"b")+COUNTIF($G40:$BP40,"r0,b5")/2+COUNTIF($G40:$BP40,"p5,b5")/2+COUNTIF($G40:$BP40,"Ro,P5")/2+COUNTIF($G40:$BP40,"H5,B5")/2+COUNTIF($G40:$BP40,"p0,b5")/2</f>
        <v>0</v>
      </c>
      <c r="BT40" s="64">
        <f t="shared" ref="BT40:BT42" si="51">COUNTIF($G40:$BP40,"c")+COUNTIF($G40:$BP40,"r0,c5")/2+COUNTIF($G40:$BP40,"p5,c5")/2+COUNTIF($G40:$BP40,"Ro,P5")/2+COUNTIF($G40:$BP40,"H5,C5")/2+COUNTIF($G40:$BP40,"p0,c5")/2</f>
        <v>0</v>
      </c>
      <c r="BU40" s="64">
        <f t="shared" ref="BU40:BU42" si="52">COUNTIF($G40:$BP40,"KH")+COUNTIF($G40:$BP40,"TL")+COUNTIF($G40:$BP40,"L")</f>
        <v>0</v>
      </c>
      <c r="BV40" s="64">
        <f t="shared" ref="BV40:BV42" si="53">COUNTIF($G40:$BP40,"NL")</f>
        <v>0</v>
      </c>
      <c r="BW40" s="64">
        <f t="shared" ref="BW40:BW42" si="54">COUNTIF($G40:$BP40,"hh")+COUNTIF(G40:BP40,"H5,D5")/2</f>
        <v>0</v>
      </c>
      <c r="BX40" s="64">
        <f t="shared" ref="BX40:BX42" si="55">COUNTIF($G40:$BP40,"nt7")</f>
        <v>1</v>
      </c>
      <c r="BY40" s="64">
        <f t="shared" ref="BY40:BY42" si="56">COUNTIF($G40:$BP40,"P")+COUNTIF($G40:$BP40,"p5,a5")/2+COUNTIF($G40:$BP40,"p5,b5")/2+COUNTIF($G40:$BP40,"p5,c5")/2+COUNTIF($G40:$BP40,"p5,d5")/2+COUNTIF($G40:$BP40,"R0,P5")/2</f>
        <v>0</v>
      </c>
      <c r="BZ40" s="65">
        <f t="shared" ref="BZ40:BZ42" si="57">SUBTOTAL(9,BQ40:BY40)</f>
        <v>27</v>
      </c>
      <c r="CA40" s="66">
        <f t="shared" si="46"/>
        <v>0</v>
      </c>
      <c r="CB40" s="67">
        <f t="shared" si="47"/>
        <v>0</v>
      </c>
      <c r="CC40" s="67">
        <v>0</v>
      </c>
      <c r="CD40" s="68">
        <f t="shared" ref="CD40:CD44" si="58">IF(BZ40&gt;=25,4,IF(BZ40&gt;=18,3,IF(BZ40&gt;=12,2,IF(BZ40&gt;=4,1,0))))-BX40-2</f>
        <v>1</v>
      </c>
      <c r="CE40" s="69">
        <f t="shared" ref="CE40:CE44" si="59">COUNTIF(G40:P40,"&gt;=4")+COUNTIF(S40:AD40,"&gt;=4")+COUNTIF(AG40:AR40,"&gt;=4")+COUNTIF(AU40:BF40,"&gt;=4")+COUNTIF(BI40:BP40,"&gt;=4")+ROUND(IF(R40&gt;=12,1,0)+IF(AF40&gt;=12,1,0)+IF(AT40&gt;=12,1,0)+IF(BH40&gt;=12,1,0),0)</f>
        <v>0</v>
      </c>
      <c r="CF40" s="68">
        <f t="shared" ref="CF40:CF44" si="60">CD40*CI40</f>
        <v>150</v>
      </c>
      <c r="CG40" s="70">
        <f t="shared" ref="CG40:CG44" si="61">F40-BY40</f>
        <v>28</v>
      </c>
      <c r="CH40" s="68">
        <f t="shared" ref="CH40:CH44" si="62">CE40*16</f>
        <v>0</v>
      </c>
      <c r="CI40" s="71">
        <f>VLOOKUP(A40,[5]DATA!$A$6:$Q$660,17,0)</f>
        <v>150</v>
      </c>
      <c r="CJ40" s="71">
        <f t="shared" ref="CJ40:CJ44" si="63">SUM(CA40:CC40)</f>
        <v>0</v>
      </c>
      <c r="CK40" s="72">
        <f t="shared" ref="CK40:CK44" si="64">(SUM(IF(H40&gt;4,H40-4,0),IF(J40&gt;4,J40-4,0),IF(L40&gt;4,L40-4,0),IF(N40&gt;4,N40-4,0),IF(P40&gt;4,P40-4,0),IF(T40&gt;4,T40-4,0),IF(V40&gt;4,V40-4,0),IF(X40&gt;4,X40-4,0),IF(Z40&gt;4,Z40-4,0),IF(AB40&gt;4,AB40-4,0),IF(AD40&gt;4,AD40-4,0),IF(AH40&gt;4,AH40-4,0),IF(AJ40&gt;4,AJ40-4,0),IF(AL40&gt;4,AL40-4,0),IF(AN40&gt;4,AN40-4,0),IF(AP40&gt;4,AP40-4,0),IF(AR40&gt;4,AR40-4,0),IF(AV40&gt;4,AV40-4,0),IF(AX40&gt;4,AX40-4,0),IF(AZ40&gt;4,AZ40-4,0),IF(BB40&gt;4,BB40-4,0),IF(BD40&gt;4,BD40-4,0),IF(BF40&gt;4,BF40-4,0),IF(BJ40&gt;4,BJ40-4,0),IF(BL40&gt;4,BL40-4,0),IF(BN40&gt;4,BN40-4,0),IF(BP40&gt;4,BP40-4,0))+CB40+CC40)</f>
        <v>0</v>
      </c>
      <c r="CL40" s="73" t="e">
        <f t="shared" ref="CL40:CL44" si="65">CK40/CJ40</f>
        <v>#DIV/0!</v>
      </c>
      <c r="CM40" s="72">
        <f t="shared" ref="CM40:CM44" si="66">(SUM(IF(H40&gt;4,H40-4,0),IF(J40&gt;4,J40-4,0),IF(L40&gt;4,L40-4,0),IF(N40&gt;4,N40-4,0),IF(P40&gt;4,P40-4,0),IF(T40&gt;4,T40-4,0),IF(V40&gt;4,V40-4,0),IF(X40&gt;4,X40-4,0),IF(Z40&gt;4,Z40-4,0),IF(AB40&gt;4,AB40-4,0),IF(AD40&gt;4,AD40-4,0),IF(AH40&gt;4,AH40-4,0),IF(AJ40&gt;4,AJ40-4,0),IF(AL40&gt;4,AL40-4,0),IF(AN40&gt;4,AN40-4,0),IF(AP40&gt;4,AP40-4,0),IF(AR40&gt;4,AR40-4,0),IF(AV40&gt;4,AV40-4,0),IF(AX40&gt;4,AX40-4,0),IF(AZ40&gt;4,AZ40-4,0),IF(BB40&gt;4,BB40-4,0),IF(BD40&gt;4,BD40-4,0),IF(BF40&gt;4,BF40-4,0),IF(BJ40&gt;4,BJ40-4,0),IF(BL40&gt;4,BL40-4,0),IF(BN40&gt;4,BN40-4,0),IF(BP40&gt;4,BP40-4,0))+CC40)</f>
        <v>0</v>
      </c>
      <c r="CN40" s="74">
        <f t="shared" ref="CN40:CN42" si="67">BQ40+BR40+BS40+BT40+BU40+BY40+BX40</f>
        <v>27</v>
      </c>
    </row>
    <row r="41" spans="1:92" s="77" customFormat="1" ht="24.75" customHeight="1" outlineLevel="1" x14ac:dyDescent="0.25">
      <c r="A41" s="55" t="s">
        <v>108</v>
      </c>
      <c r="B41" s="56" t="s">
        <v>109</v>
      </c>
      <c r="C41" s="57" t="s">
        <v>105</v>
      </c>
      <c r="D41" s="58">
        <v>6</v>
      </c>
      <c r="E41" s="75">
        <v>43514</v>
      </c>
      <c r="F41" s="60">
        <f>IFERROR(VLOOKUP(A41,'[5]PHEP NAM 2022'!$D$9:$AP$628,32,0),0)</f>
        <v>22.5</v>
      </c>
      <c r="G41" s="61" t="s">
        <v>10</v>
      </c>
      <c r="H41" s="62"/>
      <c r="I41" s="61" t="s">
        <v>10</v>
      </c>
      <c r="J41" s="62"/>
      <c r="K41" s="61" t="s">
        <v>10</v>
      </c>
      <c r="L41" s="62"/>
      <c r="M41" s="61" t="s">
        <v>10</v>
      </c>
      <c r="N41" s="62"/>
      <c r="O41" s="61" t="s">
        <v>10</v>
      </c>
      <c r="P41" s="62"/>
      <c r="Q41" s="63"/>
      <c r="R41" s="63"/>
      <c r="S41" s="61" t="s">
        <v>10</v>
      </c>
      <c r="T41" s="62"/>
      <c r="U41" s="61" t="s">
        <v>10</v>
      </c>
      <c r="V41" s="62"/>
      <c r="W41" s="61" t="s">
        <v>10</v>
      </c>
      <c r="X41" s="62"/>
      <c r="Y41" s="61" t="s">
        <v>10</v>
      </c>
      <c r="Z41" s="62"/>
      <c r="AA41" s="61" t="s">
        <v>52</v>
      </c>
      <c r="AB41" s="62"/>
      <c r="AC41" s="61" t="s">
        <v>49</v>
      </c>
      <c r="AD41" s="62"/>
      <c r="AE41" s="63"/>
      <c r="AF41" s="63"/>
      <c r="AG41" s="61" t="s">
        <v>10</v>
      </c>
      <c r="AH41" s="62"/>
      <c r="AI41" s="61" t="s">
        <v>10</v>
      </c>
      <c r="AJ41" s="62"/>
      <c r="AK41" s="61" t="s">
        <v>10</v>
      </c>
      <c r="AL41" s="62"/>
      <c r="AM41" s="61" t="s">
        <v>10</v>
      </c>
      <c r="AN41" s="62"/>
      <c r="AO41" s="61" t="s">
        <v>10</v>
      </c>
      <c r="AP41" s="62"/>
      <c r="AQ41" s="61" t="s">
        <v>10</v>
      </c>
      <c r="AR41" s="62"/>
      <c r="AS41" s="63"/>
      <c r="AT41" s="63"/>
      <c r="AU41" s="61" t="s">
        <v>10</v>
      </c>
      <c r="AV41" s="62"/>
      <c r="AW41" s="61" t="s">
        <v>10</v>
      </c>
      <c r="AX41" s="62"/>
      <c r="AY41" s="61" t="s">
        <v>10</v>
      </c>
      <c r="AZ41" s="62"/>
      <c r="BA41" s="61" t="s">
        <v>10</v>
      </c>
      <c r="BB41" s="62"/>
      <c r="BC41" s="61" t="s">
        <v>10</v>
      </c>
      <c r="BD41" s="62"/>
      <c r="BE41" s="61" t="s">
        <v>10</v>
      </c>
      <c r="BF41" s="62"/>
      <c r="BG41" s="63"/>
      <c r="BH41" s="63"/>
      <c r="BI41" s="61" t="s">
        <v>10</v>
      </c>
      <c r="BJ41" s="62"/>
      <c r="BK41" s="61" t="s">
        <v>10</v>
      </c>
      <c r="BL41" s="62"/>
      <c r="BM41" s="61" t="s">
        <v>10</v>
      </c>
      <c r="BN41" s="62"/>
      <c r="BO41" s="61" t="s">
        <v>10</v>
      </c>
      <c r="BP41" s="62"/>
      <c r="BQ41" s="64">
        <f t="shared" si="48"/>
        <v>0</v>
      </c>
      <c r="BR41" s="64">
        <f t="shared" si="49"/>
        <v>25</v>
      </c>
      <c r="BS41" s="64">
        <f t="shared" si="50"/>
        <v>0</v>
      </c>
      <c r="BT41" s="64">
        <f t="shared" si="51"/>
        <v>0</v>
      </c>
      <c r="BU41" s="64">
        <f t="shared" si="52"/>
        <v>0</v>
      </c>
      <c r="BV41" s="64">
        <f t="shared" si="53"/>
        <v>0</v>
      </c>
      <c r="BW41" s="64">
        <f t="shared" si="54"/>
        <v>0</v>
      </c>
      <c r="BX41" s="64">
        <f t="shared" si="55"/>
        <v>1</v>
      </c>
      <c r="BY41" s="64">
        <f t="shared" si="56"/>
        <v>1</v>
      </c>
      <c r="BZ41" s="65">
        <f t="shared" si="57"/>
        <v>27</v>
      </c>
      <c r="CA41" s="66">
        <f t="shared" si="46"/>
        <v>0</v>
      </c>
      <c r="CB41" s="67">
        <f t="shared" si="47"/>
        <v>0</v>
      </c>
      <c r="CC41" s="67">
        <v>0</v>
      </c>
      <c r="CD41" s="68">
        <f t="shared" si="58"/>
        <v>1</v>
      </c>
      <c r="CE41" s="69">
        <f t="shared" si="59"/>
        <v>0</v>
      </c>
      <c r="CF41" s="68">
        <f t="shared" si="60"/>
        <v>150</v>
      </c>
      <c r="CG41" s="70">
        <f t="shared" si="61"/>
        <v>21.5</v>
      </c>
      <c r="CH41" s="68">
        <f t="shared" si="62"/>
        <v>0</v>
      </c>
      <c r="CI41" s="71">
        <f>VLOOKUP(A41,[5]DATA!$A$6:$Q$660,17,0)</f>
        <v>150</v>
      </c>
      <c r="CJ41" s="71">
        <f t="shared" si="63"/>
        <v>0</v>
      </c>
      <c r="CK41" s="72">
        <f t="shared" si="64"/>
        <v>0</v>
      </c>
      <c r="CL41" s="73" t="e">
        <f t="shared" si="65"/>
        <v>#DIV/0!</v>
      </c>
      <c r="CM41" s="72">
        <f t="shared" si="66"/>
        <v>0</v>
      </c>
      <c r="CN41" s="74">
        <f t="shared" si="67"/>
        <v>27</v>
      </c>
    </row>
    <row r="42" spans="1:92" s="77" customFormat="1" ht="24.75" customHeight="1" outlineLevel="1" x14ac:dyDescent="0.25">
      <c r="A42" s="55" t="s">
        <v>110</v>
      </c>
      <c r="B42" s="56" t="s">
        <v>111</v>
      </c>
      <c r="C42" s="57" t="s">
        <v>105</v>
      </c>
      <c r="D42" s="58">
        <v>6</v>
      </c>
      <c r="E42" s="75">
        <v>43965</v>
      </c>
      <c r="F42" s="60">
        <f>IFERROR(VLOOKUP(A42,'[5]PHEP NAM 2022'!$D$9:$AP$628,32,0),0)</f>
        <v>16.5</v>
      </c>
      <c r="G42" s="61" t="s">
        <v>10</v>
      </c>
      <c r="H42" s="62"/>
      <c r="I42" s="61" t="s">
        <v>10</v>
      </c>
      <c r="J42" s="62"/>
      <c r="K42" s="61" t="s">
        <v>10</v>
      </c>
      <c r="L42" s="62"/>
      <c r="M42" s="61" t="s">
        <v>10</v>
      </c>
      <c r="N42" s="62"/>
      <c r="O42" s="61" t="s">
        <v>10</v>
      </c>
      <c r="P42" s="62"/>
      <c r="Q42" s="63"/>
      <c r="R42" s="63"/>
      <c r="S42" s="61" t="s">
        <v>10</v>
      </c>
      <c r="T42" s="62"/>
      <c r="U42" s="61" t="s">
        <v>10</v>
      </c>
      <c r="V42" s="62"/>
      <c r="W42" s="61" t="s">
        <v>10</v>
      </c>
      <c r="X42" s="62"/>
      <c r="Y42" s="61" t="s">
        <v>10</v>
      </c>
      <c r="Z42" s="62"/>
      <c r="AA42" s="61" t="s">
        <v>10</v>
      </c>
      <c r="AB42" s="62"/>
      <c r="AC42" s="61" t="s">
        <v>49</v>
      </c>
      <c r="AD42" s="62"/>
      <c r="AE42" s="63"/>
      <c r="AF42" s="63"/>
      <c r="AG42" s="61" t="s">
        <v>10</v>
      </c>
      <c r="AH42" s="62"/>
      <c r="AI42" s="61" t="s">
        <v>10</v>
      </c>
      <c r="AJ42" s="62"/>
      <c r="AK42" s="61" t="s">
        <v>10</v>
      </c>
      <c r="AL42" s="62"/>
      <c r="AM42" s="61" t="s">
        <v>10</v>
      </c>
      <c r="AN42" s="62"/>
      <c r="AO42" s="61" t="s">
        <v>10</v>
      </c>
      <c r="AP42" s="62"/>
      <c r="AQ42" s="61" t="s">
        <v>10</v>
      </c>
      <c r="AR42" s="62"/>
      <c r="AS42" s="63"/>
      <c r="AT42" s="63"/>
      <c r="AU42" s="61" t="s">
        <v>10</v>
      </c>
      <c r="AV42" s="62"/>
      <c r="AW42" s="61" t="s">
        <v>112</v>
      </c>
      <c r="AX42" s="62"/>
      <c r="AY42" s="61" t="s">
        <v>10</v>
      </c>
      <c r="AZ42" s="62"/>
      <c r="BA42" s="61" t="s">
        <v>10</v>
      </c>
      <c r="BB42" s="62"/>
      <c r="BC42" s="61" t="s">
        <v>10</v>
      </c>
      <c r="BD42" s="62"/>
      <c r="BE42" s="61" t="s">
        <v>10</v>
      </c>
      <c r="BF42" s="62"/>
      <c r="BG42" s="63"/>
      <c r="BH42" s="63"/>
      <c r="BI42" s="61" t="s">
        <v>10</v>
      </c>
      <c r="BJ42" s="62"/>
      <c r="BK42" s="61" t="s">
        <v>10</v>
      </c>
      <c r="BL42" s="62"/>
      <c r="BM42" s="61" t="s">
        <v>10</v>
      </c>
      <c r="BN42" s="62"/>
      <c r="BO42" s="61" t="s">
        <v>10</v>
      </c>
      <c r="BP42" s="62"/>
      <c r="BQ42" s="64">
        <f t="shared" si="48"/>
        <v>0</v>
      </c>
      <c r="BR42" s="64">
        <f t="shared" si="49"/>
        <v>25.5</v>
      </c>
      <c r="BS42" s="64">
        <f t="shared" si="50"/>
        <v>0</v>
      </c>
      <c r="BT42" s="64">
        <f t="shared" si="51"/>
        <v>0</v>
      </c>
      <c r="BU42" s="64">
        <f t="shared" si="52"/>
        <v>0</v>
      </c>
      <c r="BV42" s="64">
        <f t="shared" si="53"/>
        <v>0</v>
      </c>
      <c r="BW42" s="64">
        <f t="shared" si="54"/>
        <v>0</v>
      </c>
      <c r="BX42" s="64">
        <f t="shared" si="55"/>
        <v>1</v>
      </c>
      <c r="BY42" s="64">
        <f t="shared" si="56"/>
        <v>0.5</v>
      </c>
      <c r="BZ42" s="65">
        <f t="shared" si="57"/>
        <v>27</v>
      </c>
      <c r="CA42" s="66">
        <f t="shared" si="46"/>
        <v>0</v>
      </c>
      <c r="CB42" s="67">
        <f t="shared" si="47"/>
        <v>0</v>
      </c>
      <c r="CC42" s="67">
        <v>0</v>
      </c>
      <c r="CD42" s="68">
        <f t="shared" si="58"/>
        <v>1</v>
      </c>
      <c r="CE42" s="69">
        <f t="shared" si="59"/>
        <v>0</v>
      </c>
      <c r="CF42" s="68">
        <f t="shared" si="60"/>
        <v>150</v>
      </c>
      <c r="CG42" s="70">
        <f t="shared" si="61"/>
        <v>16</v>
      </c>
      <c r="CH42" s="68">
        <f t="shared" si="62"/>
        <v>0</v>
      </c>
      <c r="CI42" s="71">
        <f>VLOOKUP(A42,[5]DATA!$A$6:$Q$660,17,0)</f>
        <v>150</v>
      </c>
      <c r="CJ42" s="71">
        <f t="shared" si="63"/>
        <v>0</v>
      </c>
      <c r="CK42" s="72">
        <f t="shared" si="64"/>
        <v>0</v>
      </c>
      <c r="CL42" s="73" t="e">
        <f t="shared" si="65"/>
        <v>#DIV/0!</v>
      </c>
      <c r="CM42" s="72">
        <f t="shared" si="66"/>
        <v>0</v>
      </c>
      <c r="CN42" s="74">
        <f t="shared" si="67"/>
        <v>27</v>
      </c>
    </row>
    <row r="43" spans="1:92" s="77" customFormat="1" ht="24.75" customHeight="1" outlineLevel="1" x14ac:dyDescent="0.25">
      <c r="A43" s="55" t="s">
        <v>113</v>
      </c>
      <c r="B43" s="56" t="s">
        <v>114</v>
      </c>
      <c r="C43" s="57" t="s">
        <v>105</v>
      </c>
      <c r="D43" s="58">
        <v>3</v>
      </c>
      <c r="E43" s="75">
        <v>44298</v>
      </c>
      <c r="F43" s="60">
        <f>IFERROR(VLOOKUP(A43,'[5]PHEP NAM 2022'!$D$9:$AP$628,32,0),0)</f>
        <v>4</v>
      </c>
      <c r="G43" s="61" t="s">
        <v>10</v>
      </c>
      <c r="H43" s="62"/>
      <c r="I43" s="61" t="s">
        <v>10</v>
      </c>
      <c r="J43" s="62"/>
      <c r="K43" s="61" t="s">
        <v>10</v>
      </c>
      <c r="L43" s="62"/>
      <c r="M43" s="61" t="s">
        <v>10</v>
      </c>
      <c r="N43" s="62"/>
      <c r="O43" s="61" t="s">
        <v>10</v>
      </c>
      <c r="P43" s="62"/>
      <c r="Q43" s="63"/>
      <c r="R43" s="63"/>
      <c r="S43" s="61" t="s">
        <v>10</v>
      </c>
      <c r="T43" s="62"/>
      <c r="U43" s="61" t="s">
        <v>10</v>
      </c>
      <c r="V43" s="62"/>
      <c r="W43" s="61" t="s">
        <v>10</v>
      </c>
      <c r="X43" s="62"/>
      <c r="Y43" s="61" t="s">
        <v>10</v>
      </c>
      <c r="Z43" s="62"/>
      <c r="AA43" s="61" t="s">
        <v>10</v>
      </c>
      <c r="AB43" s="62"/>
      <c r="AC43" s="61" t="s">
        <v>49</v>
      </c>
      <c r="AD43" s="62"/>
      <c r="AE43" s="63"/>
      <c r="AF43" s="63"/>
      <c r="AG43" s="61" t="s">
        <v>10</v>
      </c>
      <c r="AH43" s="62"/>
      <c r="AI43" s="61" t="s">
        <v>10</v>
      </c>
      <c r="AJ43" s="62"/>
      <c r="AK43" s="61" t="s">
        <v>10</v>
      </c>
      <c r="AL43" s="62"/>
      <c r="AM43" s="61" t="s">
        <v>10</v>
      </c>
      <c r="AN43" s="62"/>
      <c r="AO43" s="61" t="s">
        <v>10</v>
      </c>
      <c r="AP43" s="62"/>
      <c r="AQ43" s="61" t="s">
        <v>10</v>
      </c>
      <c r="AR43" s="62"/>
      <c r="AS43" s="63"/>
      <c r="AT43" s="63"/>
      <c r="AU43" s="61" t="s">
        <v>10</v>
      </c>
      <c r="AV43" s="62"/>
      <c r="AW43" s="61" t="s">
        <v>10</v>
      </c>
      <c r="AX43" s="62"/>
      <c r="AY43" s="61" t="s">
        <v>10</v>
      </c>
      <c r="AZ43" s="62"/>
      <c r="BA43" s="61" t="s">
        <v>10</v>
      </c>
      <c r="BB43" s="62"/>
      <c r="BC43" s="61" t="s">
        <v>10</v>
      </c>
      <c r="BD43" s="62"/>
      <c r="BE43" s="61" t="s">
        <v>49</v>
      </c>
      <c r="BF43" s="62"/>
      <c r="BG43" s="63"/>
      <c r="BH43" s="63"/>
      <c r="BI43" s="61" t="s">
        <v>10</v>
      </c>
      <c r="BJ43" s="62"/>
      <c r="BK43" s="61" t="s">
        <v>10</v>
      </c>
      <c r="BL43" s="62"/>
      <c r="BM43" s="61" t="s">
        <v>10</v>
      </c>
      <c r="BN43" s="62"/>
      <c r="BO43" s="61" t="s">
        <v>10</v>
      </c>
      <c r="BP43" s="62"/>
      <c r="BQ43" s="64">
        <f>COUNTIF($G43:$BP43,"a")+COUNTIF($G43:$BP43,"r0,a5")/2+COUNTIF($G43:$BP43,"p5,a5")/2+COUNTIF($G43:$BP43,"Ro,p5")/2+COUNTIF($G43:$BP43,"H5,A5")/2+COUNTIF($G43:$BP43,"p0,a5")/2</f>
        <v>0</v>
      </c>
      <c r="BR43" s="64">
        <f>COUNTIF($G43:$BP43,"d")+COUNTIF($G43:$BP43,"r0,d5")/2+COUNTIF($G43:$BP43,"p5,d5")/2+COUNTIF($G43:$BP43,"Ro,P5")/2+COUNTIF($G43:$BP43,"H5,D5")/2+COUNTIF($G43:$BP43,"p0,d5")/2</f>
        <v>25</v>
      </c>
      <c r="BS43" s="64">
        <f>COUNTIF($G43:$BP43,"b")+COUNTIF($G43:$BP43,"r0,b5")/2+COUNTIF($G43:$BP43,"p5,b5")/2+COUNTIF($G43:$BP43,"Ro,P5")/2+COUNTIF($G43:$BP43,"H5,B5")/2+COUNTIF($G43:$BP43,"p0,b5")/2</f>
        <v>0</v>
      </c>
      <c r="BT43" s="64">
        <f>COUNTIF($G43:$BP43,"c")+COUNTIF($G43:$BP43,"r0,c5")/2+COUNTIF($G43:$BP43,"p5,c5")/2+COUNTIF($G43:$BP43,"Ro,P5")/2+COUNTIF($G43:$BP43,"H5,C5")/2+COUNTIF($G43:$BP43,"p0,c5")/2</f>
        <v>0</v>
      </c>
      <c r="BU43" s="64">
        <f>COUNTIF($G43:$BP43,"KH")+COUNTIF($G43:$BP43,"TL")+COUNTIF($G43:$BP43,"L")</f>
        <v>0</v>
      </c>
      <c r="BV43" s="64">
        <f>COUNTIF($G43:$BP43,"NL")</f>
        <v>0</v>
      </c>
      <c r="BW43" s="64">
        <f>COUNTIF($G43:$BP43,"hh")+COUNTIF(G43:BP43,"H5,D5")/2</f>
        <v>0</v>
      </c>
      <c r="BX43" s="64">
        <f>COUNTIF($G43:$BP43,"nt7")</f>
        <v>2</v>
      </c>
      <c r="BY43" s="64">
        <f>COUNTIF($G43:$BP43,"P")+COUNTIF($G43:$BP43,"p5,a5")/2+COUNTIF($G43:$BP43,"p5,b5")/2+COUNTIF($G43:$BP43,"p5,c5")/2+COUNTIF($G43:$BP43,"p5,d5")/2+COUNTIF($G43:$BP43,"R0,P5")/2</f>
        <v>0</v>
      </c>
      <c r="BZ43" s="65">
        <f>SUBTOTAL(9,BQ43:BY43)</f>
        <v>27</v>
      </c>
      <c r="CA43" s="66">
        <f t="shared" si="46"/>
        <v>0</v>
      </c>
      <c r="CB43" s="67">
        <f t="shared" si="47"/>
        <v>0</v>
      </c>
      <c r="CC43" s="67">
        <v>0</v>
      </c>
      <c r="CD43" s="68">
        <f t="shared" si="58"/>
        <v>0</v>
      </c>
      <c r="CE43" s="69">
        <f t="shared" si="59"/>
        <v>0</v>
      </c>
      <c r="CF43" s="68">
        <f t="shared" si="60"/>
        <v>0</v>
      </c>
      <c r="CG43" s="70">
        <f t="shared" si="61"/>
        <v>4</v>
      </c>
      <c r="CH43" s="68">
        <f t="shared" si="62"/>
        <v>0</v>
      </c>
      <c r="CI43" s="71">
        <f>VLOOKUP(A43,[5]DATA!$A$6:$Q$660,17,0)</f>
        <v>0</v>
      </c>
      <c r="CJ43" s="71">
        <f t="shared" si="63"/>
        <v>0</v>
      </c>
      <c r="CK43" s="72">
        <f t="shared" si="64"/>
        <v>0</v>
      </c>
      <c r="CL43" s="73" t="e">
        <f t="shared" si="65"/>
        <v>#DIV/0!</v>
      </c>
      <c r="CM43" s="72">
        <f t="shared" si="66"/>
        <v>0</v>
      </c>
      <c r="CN43" s="74">
        <f>BQ43+BR43+BS43+BT43+BU43+BY43+BX43</f>
        <v>27</v>
      </c>
    </row>
    <row r="44" spans="1:92" s="77" customFormat="1" ht="24.75" customHeight="1" outlineLevel="1" x14ac:dyDescent="0.25">
      <c r="A44" s="55" t="s">
        <v>115</v>
      </c>
      <c r="B44" s="56" t="s">
        <v>116</v>
      </c>
      <c r="C44" s="57" t="s">
        <v>105</v>
      </c>
      <c r="D44" s="58">
        <v>6</v>
      </c>
      <c r="E44" s="75">
        <v>44531</v>
      </c>
      <c r="F44" s="60">
        <f>IFERROR(VLOOKUP(A44,'[5]PHEP NAM 2022'!$D$9:$AP$628,32,0),0)</f>
        <v>1</v>
      </c>
      <c r="G44" s="61" t="s">
        <v>10</v>
      </c>
      <c r="H44" s="62"/>
      <c r="I44" s="61" t="s">
        <v>10</v>
      </c>
      <c r="J44" s="62"/>
      <c r="K44" s="61" t="s">
        <v>10</v>
      </c>
      <c r="L44" s="62"/>
      <c r="M44" s="61" t="s">
        <v>10</v>
      </c>
      <c r="N44" s="62"/>
      <c r="O44" s="61" t="s">
        <v>10</v>
      </c>
      <c r="P44" s="62"/>
      <c r="Q44" s="63"/>
      <c r="R44" s="63"/>
      <c r="S44" s="61" t="s">
        <v>10</v>
      </c>
      <c r="T44" s="62"/>
      <c r="U44" s="61" t="s">
        <v>10</v>
      </c>
      <c r="V44" s="62"/>
      <c r="W44" s="61" t="s">
        <v>10</v>
      </c>
      <c r="X44" s="62"/>
      <c r="Y44" s="61" t="s">
        <v>10</v>
      </c>
      <c r="Z44" s="62"/>
      <c r="AA44" s="61" t="s">
        <v>10</v>
      </c>
      <c r="AB44" s="62"/>
      <c r="AC44" s="61" t="s">
        <v>49</v>
      </c>
      <c r="AD44" s="62"/>
      <c r="AE44" s="63"/>
      <c r="AF44" s="63"/>
      <c r="AG44" s="61" t="s">
        <v>10</v>
      </c>
      <c r="AH44" s="62"/>
      <c r="AI44" s="61" t="s">
        <v>10</v>
      </c>
      <c r="AJ44" s="62"/>
      <c r="AK44" s="61" t="s">
        <v>10</v>
      </c>
      <c r="AL44" s="62"/>
      <c r="AM44" s="61" t="s">
        <v>10</v>
      </c>
      <c r="AN44" s="62"/>
      <c r="AO44" s="61" t="s">
        <v>10</v>
      </c>
      <c r="AP44" s="62"/>
      <c r="AQ44" s="61" t="s">
        <v>10</v>
      </c>
      <c r="AR44" s="62"/>
      <c r="AS44" s="63"/>
      <c r="AT44" s="63"/>
      <c r="AU44" s="61" t="s">
        <v>10</v>
      </c>
      <c r="AV44" s="62"/>
      <c r="AW44" s="61" t="s">
        <v>52</v>
      </c>
      <c r="AX44" s="62"/>
      <c r="AY44" s="61" t="s">
        <v>10</v>
      </c>
      <c r="AZ44" s="62"/>
      <c r="BA44" s="61" t="s">
        <v>10</v>
      </c>
      <c r="BB44" s="62"/>
      <c r="BC44" s="61" t="s">
        <v>117</v>
      </c>
      <c r="BD44" s="62"/>
      <c r="BE44" s="61" t="s">
        <v>49</v>
      </c>
      <c r="BF44" s="62"/>
      <c r="BG44" s="63"/>
      <c r="BH44" s="63"/>
      <c r="BI44" s="61" t="s">
        <v>117</v>
      </c>
      <c r="BJ44" s="62"/>
      <c r="BK44" s="61" t="s">
        <v>117</v>
      </c>
      <c r="BL44" s="62"/>
      <c r="BM44" s="61" t="s">
        <v>10</v>
      </c>
      <c r="BN44" s="62"/>
      <c r="BO44" s="61" t="s">
        <v>10</v>
      </c>
      <c r="BP44" s="62"/>
      <c r="BQ44" s="64">
        <f>COUNTIF($G44:$BP44,"a")+COUNTIF($G44:$BP44,"r0,a5")/2+COUNTIF($G44:$BP44,"p5,a5")/2+COUNTIF($G44:$BP44,"Ro,p5")/2+COUNTIF($G44:$BP44,"H5,A5")/2+COUNTIF($G44:$BP44,"p0,a5")/2</f>
        <v>0</v>
      </c>
      <c r="BR44" s="64">
        <f>COUNTIF($G44:$BP44,"d")+COUNTIF($G44:$BP44,"r0,d5")/2+COUNTIF($G44:$BP44,"p5,d5")/2+COUNTIF($G44:$BP44,"Ro,P5")/2+COUNTIF($G44:$BP44,"H5,D5")/2+COUNTIF($G44:$BP44,"p0,d5")/2</f>
        <v>21</v>
      </c>
      <c r="BS44" s="64">
        <f>COUNTIF($G44:$BP44,"b")+COUNTIF($G44:$BP44,"r0,b5")/2+COUNTIF($G44:$BP44,"p5,b5")/2+COUNTIF($G44:$BP44,"Ro,P5")/2+COUNTIF($G44:$BP44,"H5,B5")/2+COUNTIF($G44:$BP44,"p0,b5")/2</f>
        <v>0</v>
      </c>
      <c r="BT44" s="64">
        <f>COUNTIF($G44:$BP44,"c")+COUNTIF($G44:$BP44,"r0,c5")/2+COUNTIF($G44:$BP44,"p5,c5")/2+COUNTIF($G44:$BP44,"Ro,P5")/2+COUNTIF($G44:$BP44,"H5,C5")/2+COUNTIF($G44:$BP44,"p0,c5")/2</f>
        <v>0</v>
      </c>
      <c r="BU44" s="64">
        <f>COUNTIF($G44:$BP44,"KH")+COUNTIF($G44:$BP44,"TL")+COUNTIF($G44:$BP44,"L")</f>
        <v>3</v>
      </c>
      <c r="BV44" s="64">
        <f>COUNTIF($G44:$BP44,"NL")</f>
        <v>0</v>
      </c>
      <c r="BW44" s="64">
        <f>COUNTIF($G44:$BP44,"hh")+COUNTIF(G44:BP44,"H5,D5")/2</f>
        <v>0</v>
      </c>
      <c r="BX44" s="64">
        <f>COUNTIF($G44:$BP44,"nt7")</f>
        <v>2</v>
      </c>
      <c r="BY44" s="64">
        <f>COUNTIF($G44:$BP44,"P")+COUNTIF($G44:$BP44,"p5,a5")/2+COUNTIF($G44:$BP44,"p5,b5")/2+COUNTIF($G44:$BP44,"p5,c5")/2+COUNTIF($G44:$BP44,"p5,d5")/2+COUNTIF($G44:$BP44,"R0,P5")/2</f>
        <v>1</v>
      </c>
      <c r="BZ44" s="65">
        <f>SUBTOTAL(9,BQ44:BY44)</f>
        <v>27</v>
      </c>
      <c r="CA44" s="66">
        <f t="shared" si="46"/>
        <v>0</v>
      </c>
      <c r="CB44" s="67">
        <f t="shared" si="47"/>
        <v>0</v>
      </c>
      <c r="CC44" s="67">
        <v>0</v>
      </c>
      <c r="CD44" s="68">
        <f t="shared" si="58"/>
        <v>0</v>
      </c>
      <c r="CE44" s="69">
        <f t="shared" si="59"/>
        <v>0</v>
      </c>
      <c r="CF44" s="68">
        <f t="shared" si="60"/>
        <v>0</v>
      </c>
      <c r="CG44" s="70">
        <f t="shared" si="61"/>
        <v>0</v>
      </c>
      <c r="CH44" s="68">
        <f t="shared" si="62"/>
        <v>0</v>
      </c>
      <c r="CI44" s="71">
        <f>VLOOKUP(A44,[5]DATA!$A$6:$Q$660,17,0)</f>
        <v>150</v>
      </c>
      <c r="CJ44" s="71">
        <f t="shared" si="63"/>
        <v>0</v>
      </c>
      <c r="CK44" s="72">
        <f t="shared" si="64"/>
        <v>0</v>
      </c>
      <c r="CL44" s="73" t="e">
        <f t="shared" si="65"/>
        <v>#DIV/0!</v>
      </c>
      <c r="CM44" s="72">
        <f t="shared" si="66"/>
        <v>0</v>
      </c>
      <c r="CN44" s="74">
        <f>BQ44+BR44+BS44+BT44+BU44+BY44+BX44</f>
        <v>27</v>
      </c>
    </row>
    <row r="45" spans="1:92" s="77" customFormat="1" ht="24.75" customHeight="1" outlineLevel="1" x14ac:dyDescent="0.25">
      <c r="A45" s="55" t="s">
        <v>118</v>
      </c>
      <c r="B45" s="56" t="s">
        <v>119</v>
      </c>
      <c r="C45" s="57" t="s">
        <v>105</v>
      </c>
      <c r="D45" s="58">
        <v>6</v>
      </c>
      <c r="E45" s="75">
        <v>44564</v>
      </c>
      <c r="F45" s="60">
        <f>IFERROR(VLOOKUP(A45,'[5]PHEP NAM 2022'!$D$9:$AP$628,32,0),0)</f>
        <v>3</v>
      </c>
      <c r="G45" s="61" t="s">
        <v>10</v>
      </c>
      <c r="H45" s="62"/>
      <c r="I45" s="61" t="s">
        <v>10</v>
      </c>
      <c r="J45" s="62"/>
      <c r="K45" s="61" t="s">
        <v>10</v>
      </c>
      <c r="L45" s="62"/>
      <c r="M45" s="61" t="s">
        <v>10</v>
      </c>
      <c r="N45" s="62"/>
      <c r="O45" s="61" t="s">
        <v>10</v>
      </c>
      <c r="P45" s="62"/>
      <c r="Q45" s="63"/>
      <c r="R45" s="63"/>
      <c r="S45" s="61" t="s">
        <v>10</v>
      </c>
      <c r="T45" s="62"/>
      <c r="U45" s="61" t="s">
        <v>10</v>
      </c>
      <c r="V45" s="62"/>
      <c r="W45" s="61" t="s">
        <v>10</v>
      </c>
      <c r="X45" s="62"/>
      <c r="Y45" s="61" t="s">
        <v>10</v>
      </c>
      <c r="Z45" s="62"/>
      <c r="AA45" s="61" t="s">
        <v>10</v>
      </c>
      <c r="AB45" s="62"/>
      <c r="AC45" s="61" t="s">
        <v>49</v>
      </c>
      <c r="AD45" s="62"/>
      <c r="AE45" s="63"/>
      <c r="AF45" s="63"/>
      <c r="AG45" s="61" t="s">
        <v>10</v>
      </c>
      <c r="AH45" s="62"/>
      <c r="AI45" s="61" t="s">
        <v>10</v>
      </c>
      <c r="AJ45" s="62"/>
      <c r="AK45" s="61" t="s">
        <v>10</v>
      </c>
      <c r="AL45" s="62"/>
      <c r="AM45" s="61" t="s">
        <v>10</v>
      </c>
      <c r="AN45" s="62"/>
      <c r="AO45" s="61" t="s">
        <v>10</v>
      </c>
      <c r="AP45" s="62"/>
      <c r="AQ45" s="61" t="s">
        <v>10</v>
      </c>
      <c r="AR45" s="62"/>
      <c r="AS45" s="63"/>
      <c r="AT45" s="63"/>
      <c r="AU45" s="61" t="s">
        <v>10</v>
      </c>
      <c r="AV45" s="62"/>
      <c r="AW45" s="61" t="s">
        <v>10</v>
      </c>
      <c r="AX45" s="62"/>
      <c r="AY45" s="61" t="s">
        <v>10</v>
      </c>
      <c r="AZ45" s="62"/>
      <c r="BA45" s="61" t="s">
        <v>10</v>
      </c>
      <c r="BB45" s="62"/>
      <c r="BC45" s="61" t="s">
        <v>10</v>
      </c>
      <c r="BD45" s="62"/>
      <c r="BE45" s="61" t="s">
        <v>49</v>
      </c>
      <c r="BF45" s="62"/>
      <c r="BG45" s="63"/>
      <c r="BH45" s="63"/>
      <c r="BI45" s="61" t="s">
        <v>10</v>
      </c>
      <c r="BJ45" s="62"/>
      <c r="BK45" s="61" t="s">
        <v>10</v>
      </c>
      <c r="BL45" s="62"/>
      <c r="BM45" s="61" t="s">
        <v>10</v>
      </c>
      <c r="BN45" s="62"/>
      <c r="BO45" s="61" t="s">
        <v>10</v>
      </c>
      <c r="BP45" s="62"/>
      <c r="BQ45" s="64">
        <f>COUNTIF($G45:$BP45,"a")+COUNTIF($G45:$BP45,"r0,a5")/2+COUNTIF($G45:$BP45,"p5,a5")/2+COUNTIF($G45:$BP45,"Ro,p5")/2+COUNTIF($G45:$BP45,"H5,A5")/2+COUNTIF($G45:$BP45,"p0,a5")/2</f>
        <v>0</v>
      </c>
      <c r="BR45" s="64">
        <f>COUNTIF($G45:$BP45,"d")+COUNTIF($G45:$BP45,"r0,d5")/2+COUNTIF($G45:$BP45,"p5,d5")/2+COUNTIF($G45:$BP45,"Ro,P5")/2+COUNTIF($G45:$BP45,"H5,D5")/2+COUNTIF($G45:$BP45,"p0,d5")/2</f>
        <v>25</v>
      </c>
      <c r="BS45" s="64">
        <f>COUNTIF($G45:$BP45,"b")+COUNTIF($G45:$BP45,"r0,b5")/2+COUNTIF($G45:$BP45,"p5,b5")/2+COUNTIF($G45:$BP45,"Ro,P5")/2+COUNTIF($G45:$BP45,"H5,B5")/2+COUNTIF($G45:$BP45,"p0,b5")/2</f>
        <v>0</v>
      </c>
      <c r="BT45" s="64">
        <f>COUNTIF($G45:$BP45,"c")+COUNTIF($G45:$BP45,"r0,c5")/2+COUNTIF($G45:$BP45,"p5,c5")/2+COUNTIF($G45:$BP45,"Ro,P5")/2+COUNTIF($G45:$BP45,"H5,C5")/2+COUNTIF($G45:$BP45,"p0,c5")/2</f>
        <v>0</v>
      </c>
      <c r="BU45" s="64">
        <f>COUNTIF($G45:$BP45,"KH")+COUNTIF($G45:$BP45,"TL")+COUNTIF($G45:$BP45,"L")</f>
        <v>0</v>
      </c>
      <c r="BV45" s="64">
        <f>COUNTIF($G45:$BP45,"NL")</f>
        <v>0</v>
      </c>
      <c r="BW45" s="64">
        <f>COUNTIF($G45:$BP45,"hh")+COUNTIF(G45:BP45,"H5,D5")/2</f>
        <v>0</v>
      </c>
      <c r="BX45" s="64">
        <f>COUNTIF($G45:$BP45,"nt7")</f>
        <v>2</v>
      </c>
      <c r="BY45" s="64">
        <f>COUNTIF($G45:$BP45,"P")+COUNTIF($G45:$BP45,"p5,a5")/2+COUNTIF($G45:$BP45,"p5,b5")/2+COUNTIF($G45:$BP45,"p5,c5")/2+COUNTIF($G45:$BP45,"p5,d5")/2+COUNTIF($G45:$BP45,"R0,P5")/2</f>
        <v>0</v>
      </c>
      <c r="BZ45" s="65">
        <f t="shared" ref="BZ45:BZ47" si="68">SUBTOTAL(9,BQ45:BY45)</f>
        <v>27</v>
      </c>
      <c r="CA45" s="66">
        <f t="shared" si="46"/>
        <v>0</v>
      </c>
      <c r="CB45" s="67">
        <f t="shared" si="47"/>
        <v>0</v>
      </c>
      <c r="CC45" s="67">
        <v>0</v>
      </c>
      <c r="CD45" s="68">
        <f>IF(BZ45&gt;=25,4,IF(BZ45&gt;=18,3,IF(BZ45&gt;=12,2,IF(BZ45&gt;=4,1,0))))-BX45-2</f>
        <v>0</v>
      </c>
      <c r="CE45" s="69">
        <f>COUNTIF(G45:P45,"&gt;=4")+COUNTIF(S45:AD45,"&gt;=4")+COUNTIF(AG45:AR45,"&gt;=4")+COUNTIF(AU45:BF45,"&gt;=4")+COUNTIF(BI45:BP45,"&gt;=4")+ROUND(IF(R45&gt;=12,1,0)+IF(AF45&gt;=12,1,0)+IF(AT45&gt;=12,1,0)+IF(BH45&gt;=12,1,0),0)</f>
        <v>0</v>
      </c>
      <c r="CF45" s="68">
        <f>CD45*CI45</f>
        <v>0</v>
      </c>
      <c r="CG45" s="70">
        <f>F45-BY45</f>
        <v>3</v>
      </c>
      <c r="CH45" s="68">
        <f>CE45*16</f>
        <v>0</v>
      </c>
      <c r="CI45" s="71">
        <f>VLOOKUP(A45,[5]DATA!$A$6:$Q$660,17,0)</f>
        <v>150</v>
      </c>
      <c r="CJ45" s="71">
        <f>SUM(CA45:CC45)</f>
        <v>0</v>
      </c>
      <c r="CK45" s="72">
        <f>(SUM(IF(H45&gt;4,H45-4,0),IF(J45&gt;4,J45-4,0),IF(L45&gt;4,L45-4,0),IF(N45&gt;4,N45-4,0),IF(P45&gt;4,P45-4,0),IF(T45&gt;4,T45-4,0),IF(V45&gt;4,V45-4,0),IF(X45&gt;4,X45-4,0),IF(Z45&gt;4,Z45-4,0),IF(AB45&gt;4,AB45-4,0),IF(AD45&gt;4,AD45-4,0),IF(AH45&gt;4,AH45-4,0),IF(AJ45&gt;4,AJ45-4,0),IF(AL45&gt;4,AL45-4,0),IF(AN45&gt;4,AN45-4,0),IF(AP45&gt;4,AP45-4,0),IF(AR45&gt;4,AR45-4,0),IF(AV45&gt;4,AV45-4,0),IF(AX45&gt;4,AX45-4,0),IF(AZ45&gt;4,AZ45-4,0),IF(BB45&gt;4,BB45-4,0),IF(BD45&gt;4,BD45-4,0),IF(BF45&gt;4,BF45-4,0),IF(BJ45&gt;4,BJ45-4,0),IF(BL45&gt;4,BL45-4,0),IF(BN45&gt;4,BN45-4,0),IF(BP45&gt;4,BP45-4,0))+CB45+CC45)</f>
        <v>0</v>
      </c>
      <c r="CL45" s="73" t="e">
        <f>CK45/CJ45</f>
        <v>#DIV/0!</v>
      </c>
      <c r="CM45" s="72">
        <f>(SUM(IF(H45&gt;4,H45-4,0),IF(J45&gt;4,J45-4,0),IF(L45&gt;4,L45-4,0),IF(N45&gt;4,N45-4,0),IF(P45&gt;4,P45-4,0),IF(T45&gt;4,T45-4,0),IF(V45&gt;4,V45-4,0),IF(X45&gt;4,X45-4,0),IF(Z45&gt;4,Z45-4,0),IF(AB45&gt;4,AB45-4,0),IF(AD45&gt;4,AD45-4,0),IF(AH45&gt;4,AH45-4,0),IF(AJ45&gt;4,AJ45-4,0),IF(AL45&gt;4,AL45-4,0),IF(AN45&gt;4,AN45-4,0),IF(AP45&gt;4,AP45-4,0),IF(AR45&gt;4,AR45-4,0),IF(AV45&gt;4,AV45-4,0),IF(AX45&gt;4,AX45-4,0),IF(AZ45&gt;4,AZ45-4,0),IF(BB45&gt;4,BB45-4,0),IF(BD45&gt;4,BD45-4,0),IF(BF45&gt;4,BF45-4,0),IF(BJ45&gt;4,BJ45-4,0),IF(BL45&gt;4,BL45-4,0),IF(BN45&gt;4,BN45-4,0),IF(BP45&gt;4,BP45-4,0))+CC45)</f>
        <v>0</v>
      </c>
      <c r="CN45" s="74">
        <f t="shared" ref="CN45:CN47" si="69">BQ45+BR45+BS45+BT45+BU45+BY45+BX45</f>
        <v>27</v>
      </c>
    </row>
    <row r="46" spans="1:92" s="77" customFormat="1" ht="24.75" customHeight="1" outlineLevel="1" x14ac:dyDescent="0.25">
      <c r="A46" s="82" t="s">
        <v>120</v>
      </c>
      <c r="B46" s="86" t="s">
        <v>121</v>
      </c>
      <c r="C46" s="57" t="s">
        <v>105</v>
      </c>
      <c r="D46" s="58">
        <v>6</v>
      </c>
      <c r="E46" s="75">
        <v>44627</v>
      </c>
      <c r="F46" s="60">
        <f>IFERROR(VLOOKUP(A46,'[5]PHEP NAM 2022'!$D$9:$AP$628,32,0),0)</f>
        <v>0</v>
      </c>
      <c r="G46" s="84"/>
      <c r="H46" s="85"/>
      <c r="I46" s="84"/>
      <c r="J46" s="85"/>
      <c r="K46" s="84"/>
      <c r="L46" s="85"/>
      <c r="M46" s="84"/>
      <c r="N46" s="85"/>
      <c r="O46" s="84"/>
      <c r="P46" s="85"/>
      <c r="Q46" s="87"/>
      <c r="R46" s="87"/>
      <c r="S46" s="61" t="s">
        <v>10</v>
      </c>
      <c r="T46" s="62"/>
      <c r="U46" s="61" t="s">
        <v>10</v>
      </c>
      <c r="V46" s="62"/>
      <c r="W46" s="61" t="s">
        <v>10</v>
      </c>
      <c r="X46" s="62"/>
      <c r="Y46" s="61" t="s">
        <v>10</v>
      </c>
      <c r="Z46" s="62"/>
      <c r="AA46" s="61" t="s">
        <v>10</v>
      </c>
      <c r="AB46" s="62"/>
      <c r="AC46" s="61" t="s">
        <v>49</v>
      </c>
      <c r="AD46" s="62"/>
      <c r="AE46" s="63"/>
      <c r="AF46" s="63"/>
      <c r="AG46" s="61" t="s">
        <v>10</v>
      </c>
      <c r="AH46" s="62"/>
      <c r="AI46" s="61" t="s">
        <v>10</v>
      </c>
      <c r="AJ46" s="62"/>
      <c r="AK46" s="61" t="s">
        <v>10</v>
      </c>
      <c r="AL46" s="62"/>
      <c r="AM46" s="61" t="s">
        <v>10</v>
      </c>
      <c r="AN46" s="62"/>
      <c r="AO46" s="61" t="s">
        <v>10</v>
      </c>
      <c r="AP46" s="62"/>
      <c r="AQ46" s="61" t="s">
        <v>10</v>
      </c>
      <c r="AR46" s="62"/>
      <c r="AS46" s="63"/>
      <c r="AT46" s="63"/>
      <c r="AU46" s="61" t="s">
        <v>10</v>
      </c>
      <c r="AV46" s="62"/>
      <c r="AW46" s="61" t="s">
        <v>10</v>
      </c>
      <c r="AX46" s="62"/>
      <c r="AY46" s="61" t="s">
        <v>10</v>
      </c>
      <c r="AZ46" s="62"/>
      <c r="BA46" s="61" t="s">
        <v>10</v>
      </c>
      <c r="BB46" s="62"/>
      <c r="BC46" s="61" t="s">
        <v>10</v>
      </c>
      <c r="BD46" s="62"/>
      <c r="BE46" s="61" t="s">
        <v>49</v>
      </c>
      <c r="BF46" s="62"/>
      <c r="BG46" s="63"/>
      <c r="BH46" s="63"/>
      <c r="BI46" s="61" t="s">
        <v>10</v>
      </c>
      <c r="BJ46" s="62"/>
      <c r="BK46" s="61" t="s">
        <v>10</v>
      </c>
      <c r="BL46" s="62"/>
      <c r="BM46" s="61" t="s">
        <v>10</v>
      </c>
      <c r="BN46" s="62"/>
      <c r="BO46" s="61" t="s">
        <v>10</v>
      </c>
      <c r="BP46" s="62"/>
      <c r="BQ46" s="64">
        <f>COUNTIF($G46:$BP46,"a")+COUNTIF($G46:$BP46,"r0,a5")/2+COUNTIF($G46:$BP46,"p5,a5")/2+COUNTIF($G46:$BP46,"Ro,p5")/2+COUNTIF($G46:$BP46,"H5,A5")/2+COUNTIF($G46:$BP46,"p0,a5")/2</f>
        <v>0</v>
      </c>
      <c r="BR46" s="64">
        <f>COUNTIF($G46:$BP46,"d")+COUNTIF($G46:$BP46,"r0,d5")/2+COUNTIF($G46:$BP46,"p5,d5")/2+COUNTIF($G46:$BP46,"Ro,P5")/2+COUNTIF($G46:$BP46,"H5,D5")/2+COUNTIF($G46:$BP46,"p0,d5")/2</f>
        <v>20</v>
      </c>
      <c r="BS46" s="64">
        <f>COUNTIF($G46:$BP46,"b")+COUNTIF($G46:$BP46,"r0,b5")/2+COUNTIF($G46:$BP46,"p5,b5")/2+COUNTIF($G46:$BP46,"Ro,P5")/2+COUNTIF($G46:$BP46,"H5,B5")/2+COUNTIF($G46:$BP46,"p0,b5")/2</f>
        <v>0</v>
      </c>
      <c r="BT46" s="64">
        <f>COUNTIF($G46:$BP46,"c")+COUNTIF($G46:$BP46,"r0,c5")/2+COUNTIF($G46:$BP46,"p5,c5")/2+COUNTIF($G46:$BP46,"Ro,P5")/2+COUNTIF($G46:$BP46,"H5,C5")/2+COUNTIF($G46:$BP46,"p0,c5")/2</f>
        <v>0</v>
      </c>
      <c r="BU46" s="64">
        <f>COUNTIF($G46:$BP46,"KH")+COUNTIF($G46:$BP46,"TL")+COUNTIF($G46:$BP46,"L")</f>
        <v>0</v>
      </c>
      <c r="BV46" s="64">
        <f>COUNTIF($G46:$BP46,"NL")</f>
        <v>0</v>
      </c>
      <c r="BW46" s="64">
        <f>COUNTIF($G46:$BP46,"hh")+COUNTIF(G46:BP46,"H5,D5")/2</f>
        <v>0</v>
      </c>
      <c r="BX46" s="64">
        <f>COUNTIF($G46:$BP46,"nt7")</f>
        <v>2</v>
      </c>
      <c r="BY46" s="64">
        <f>COUNTIF($G46:$BP46,"P")+COUNTIF($G46:$BP46,"p5,a5")/2+COUNTIF($G46:$BP46,"p5,b5")/2+COUNTIF($G46:$BP46,"p5,c5")/2+COUNTIF($G46:$BP46,"p5,d5")/2+COUNTIF($G46:$BP46,"R0,P5")/2</f>
        <v>0</v>
      </c>
      <c r="BZ46" s="65">
        <f t="shared" si="68"/>
        <v>22</v>
      </c>
      <c r="CA46" s="66">
        <f t="shared" si="46"/>
        <v>0</v>
      </c>
      <c r="CB46" s="67">
        <f t="shared" si="47"/>
        <v>0</v>
      </c>
      <c r="CC46" s="67">
        <v>0</v>
      </c>
      <c r="CD46" s="68">
        <f t="shared" ref="CD46:CD47" si="70">IF(BZ46&gt;=25,4,IF(BZ46&gt;=18,3,IF(BZ46&gt;=12,2,IF(BZ46&gt;=4,1,0))))-BX46-2+1</f>
        <v>0</v>
      </c>
      <c r="CE46" s="69">
        <f>COUNTIF(G46:P46,"&gt;=4")+COUNTIF(S46:AD46,"&gt;=4")+COUNTIF(AG46:AR46,"&gt;=4")+COUNTIF(AU46:BF46,"&gt;=4")+COUNTIF(BI46:BP46,"&gt;=4")+ROUND(IF(R46&gt;=12,1,0)+IF(AF46&gt;=12,1,0)+IF(AT46&gt;=12,1,0)+IF(BH46&gt;=12,1,0),0)</f>
        <v>0</v>
      </c>
      <c r="CF46" s="68">
        <f>CD46*CI46</f>
        <v>0</v>
      </c>
      <c r="CG46" s="70">
        <f>F46-BY46</f>
        <v>0</v>
      </c>
      <c r="CH46" s="68">
        <f>CE46*16</f>
        <v>0</v>
      </c>
      <c r="CI46" s="71">
        <f>VLOOKUP(A46,[5]DATA!$A$6:$Q$660,17,0)</f>
        <v>150</v>
      </c>
      <c r="CJ46" s="71">
        <f>SUM(CA46:CC46)</f>
        <v>0</v>
      </c>
      <c r="CK46" s="72">
        <f>(SUM(IF(H46&gt;4,H46-4,0),IF(J46&gt;4,J46-4,0),IF(L46&gt;4,L46-4,0),IF(N46&gt;4,N46-4,0),IF(P46&gt;4,P46-4,0),IF(T46&gt;4,T46-4,0),IF(V46&gt;4,V46-4,0),IF(X46&gt;4,X46-4,0),IF(Z46&gt;4,Z46-4,0),IF(AB46&gt;4,AB46-4,0),IF(AD46&gt;4,AD46-4,0),IF(AH46&gt;4,AH46-4,0),IF(AJ46&gt;4,AJ46-4,0),IF(AL46&gt;4,AL46-4,0),IF(AN46&gt;4,AN46-4,0),IF(AP46&gt;4,AP46-4,0),IF(AR46&gt;4,AR46-4,0),IF(AV46&gt;4,AV46-4,0),IF(AX46&gt;4,AX46-4,0),IF(AZ46&gt;4,AZ46-4,0),IF(BB46&gt;4,BB46-4,0),IF(BD46&gt;4,BD46-4,0),IF(BF46&gt;4,BF46-4,0),IF(BJ46&gt;4,BJ46-4,0),IF(BL46&gt;4,BL46-4,0),IF(BN46&gt;4,BN46-4,0),IF(BP46&gt;4,BP46-4,0))+CB46+CC46)</f>
        <v>0</v>
      </c>
      <c r="CL46" s="73" t="e">
        <f>CK46/CJ46</f>
        <v>#DIV/0!</v>
      </c>
      <c r="CM46" s="72">
        <f>(SUM(IF(H46&gt;4,H46-4,0),IF(J46&gt;4,J46-4,0),IF(L46&gt;4,L46-4,0),IF(N46&gt;4,N46-4,0),IF(P46&gt;4,P46-4,0),IF(T46&gt;4,T46-4,0),IF(V46&gt;4,V46-4,0),IF(X46&gt;4,X46-4,0),IF(Z46&gt;4,Z46-4,0),IF(AB46&gt;4,AB46-4,0),IF(AD46&gt;4,AD46-4,0),IF(AH46&gt;4,AH46-4,0),IF(AJ46&gt;4,AJ46-4,0),IF(AL46&gt;4,AL46-4,0),IF(AN46&gt;4,AN46-4,0),IF(AP46&gt;4,AP46-4,0),IF(AR46&gt;4,AR46-4,0),IF(AV46&gt;4,AV46-4,0),IF(AX46&gt;4,AX46-4,0),IF(AZ46&gt;4,AZ46-4,0),IF(BB46&gt;4,BB46-4,0),IF(BD46&gt;4,BD46-4,0),IF(BF46&gt;4,BF46-4,0),IF(BJ46&gt;4,BJ46-4,0),IF(BL46&gt;4,BL46-4,0),IF(BN46&gt;4,BN46-4,0),IF(BP46&gt;4,BP46-4,0))+CC46)</f>
        <v>0</v>
      </c>
      <c r="CN46" s="74">
        <f t="shared" si="69"/>
        <v>22</v>
      </c>
    </row>
    <row r="47" spans="1:92" s="77" customFormat="1" ht="24.75" customHeight="1" outlineLevel="1" x14ac:dyDescent="0.25">
      <c r="A47" s="82" t="s">
        <v>122</v>
      </c>
      <c r="B47" s="86" t="s">
        <v>123</v>
      </c>
      <c r="C47" s="57" t="s">
        <v>105</v>
      </c>
      <c r="D47" s="58">
        <v>6</v>
      </c>
      <c r="E47" s="75">
        <v>44634</v>
      </c>
      <c r="F47" s="60">
        <f>IFERROR(VLOOKUP(A47,'[5]PHEP NAM 2022'!$D$9:$AP$628,32,0),0)</f>
        <v>0</v>
      </c>
      <c r="G47" s="84"/>
      <c r="H47" s="85"/>
      <c r="I47" s="84"/>
      <c r="J47" s="85"/>
      <c r="K47" s="84"/>
      <c r="L47" s="85"/>
      <c r="M47" s="84"/>
      <c r="N47" s="85"/>
      <c r="O47" s="84"/>
      <c r="P47" s="85"/>
      <c r="Q47" s="87"/>
      <c r="R47" s="87"/>
      <c r="S47" s="84"/>
      <c r="T47" s="85"/>
      <c r="U47" s="84"/>
      <c r="V47" s="85"/>
      <c r="W47" s="84"/>
      <c r="X47" s="85"/>
      <c r="Y47" s="84"/>
      <c r="Z47" s="85"/>
      <c r="AA47" s="84"/>
      <c r="AB47" s="85"/>
      <c r="AC47" s="84"/>
      <c r="AD47" s="85"/>
      <c r="AE47" s="87"/>
      <c r="AF47" s="87"/>
      <c r="AG47" s="61" t="s">
        <v>10</v>
      </c>
      <c r="AH47" s="62"/>
      <c r="AI47" s="61" t="s">
        <v>10</v>
      </c>
      <c r="AJ47" s="62"/>
      <c r="AK47" s="61" t="s">
        <v>10</v>
      </c>
      <c r="AL47" s="62"/>
      <c r="AM47" s="61" t="s">
        <v>10</v>
      </c>
      <c r="AN47" s="62"/>
      <c r="AO47" s="61" t="s">
        <v>10</v>
      </c>
      <c r="AP47" s="62"/>
      <c r="AQ47" s="61" t="s">
        <v>124</v>
      </c>
      <c r="AR47" s="62"/>
      <c r="AS47" s="63"/>
      <c r="AT47" s="63"/>
      <c r="AU47" s="61" t="s">
        <v>10</v>
      </c>
      <c r="AV47" s="62"/>
      <c r="AW47" s="61" t="s">
        <v>10</v>
      </c>
      <c r="AX47" s="62"/>
      <c r="AY47" s="61" t="s">
        <v>10</v>
      </c>
      <c r="AZ47" s="62"/>
      <c r="BA47" s="61" t="s">
        <v>10</v>
      </c>
      <c r="BB47" s="62"/>
      <c r="BC47" s="61" t="s">
        <v>10</v>
      </c>
      <c r="BD47" s="62"/>
      <c r="BE47" s="61" t="s">
        <v>49</v>
      </c>
      <c r="BF47" s="62"/>
      <c r="BG47" s="63"/>
      <c r="BH47" s="63"/>
      <c r="BI47" s="61" t="s">
        <v>10</v>
      </c>
      <c r="BJ47" s="62"/>
      <c r="BK47" s="61" t="s">
        <v>10</v>
      </c>
      <c r="BL47" s="62"/>
      <c r="BM47" s="61" t="s">
        <v>10</v>
      </c>
      <c r="BN47" s="62"/>
      <c r="BO47" s="61" t="s">
        <v>10</v>
      </c>
      <c r="BP47" s="62"/>
      <c r="BQ47" s="64">
        <f>COUNTIF($G47:$BP47,"a")+COUNTIF($G47:$BP47,"r0,a5")/2+COUNTIF($G47:$BP47,"p5,a5")/2+COUNTIF($G47:$BP47,"Ro,p5")/2+COUNTIF($G47:$BP47,"H5,A5")/2+COUNTIF($G47:$BP47,"p0,a5")/2</f>
        <v>0</v>
      </c>
      <c r="BR47" s="64">
        <f>COUNTIF($G47:$BP47,"d")+COUNTIF($G47:$BP47,"r0,d5")/2+COUNTIF($G47:$BP47,"p5,d5")/2+COUNTIF($G47:$BP47,"Ro,P5")/2+COUNTIF($G47:$BP47,"H5,D5")/2+COUNTIF($G47:$BP47,"p0,d5")/2</f>
        <v>14</v>
      </c>
      <c r="BS47" s="64">
        <f>COUNTIF($G47:$BP47,"b")+COUNTIF($G47:$BP47,"r0,b5")/2+COUNTIF($G47:$BP47,"p5,b5")/2+COUNTIF($G47:$BP47,"Ro,P5")/2+COUNTIF($G47:$BP47,"H5,B5")/2+COUNTIF($G47:$BP47,"p0,b5")/2</f>
        <v>0</v>
      </c>
      <c r="BT47" s="64">
        <f>COUNTIF($G47:$BP47,"c")+COUNTIF($G47:$BP47,"r0,c5")/2+COUNTIF($G47:$BP47,"p5,c5")/2+COUNTIF($G47:$BP47,"Ro,P5")/2+COUNTIF($G47:$BP47,"H5,C5")/2+COUNTIF($G47:$BP47,"p0,c5")/2</f>
        <v>0</v>
      </c>
      <c r="BU47" s="64">
        <f>COUNTIF($G47:$BP47,"KH")+COUNTIF($G47:$BP47,"TL")+COUNTIF($G47:$BP47,"L")</f>
        <v>0</v>
      </c>
      <c r="BV47" s="64">
        <f>COUNTIF($G47:$BP47,"NL")</f>
        <v>0</v>
      </c>
      <c r="BW47" s="64">
        <f>COUNTIF($G47:$BP47,"hh")+COUNTIF(G47:BP47,"H5,D5")/2</f>
        <v>0</v>
      </c>
      <c r="BX47" s="64">
        <f>COUNTIF($G47:$BP47,"nt7")</f>
        <v>1</v>
      </c>
      <c r="BY47" s="64">
        <f>COUNTIF($G47:$BP47,"P")+COUNTIF($G47:$BP47,"p5,a5")/2+COUNTIF($G47:$BP47,"p5,b5")/2+COUNTIF($G47:$BP47,"p5,c5")/2+COUNTIF($G47:$BP47,"p5,d5")/2+COUNTIF($G47:$BP47,"R0,P5")/2</f>
        <v>0</v>
      </c>
      <c r="BZ47" s="65">
        <f t="shared" si="68"/>
        <v>15</v>
      </c>
      <c r="CA47" s="66">
        <f t="shared" si="46"/>
        <v>0</v>
      </c>
      <c r="CB47" s="67">
        <f t="shared" si="47"/>
        <v>0</v>
      </c>
      <c r="CC47" s="67">
        <v>0</v>
      </c>
      <c r="CD47" s="68">
        <f t="shared" si="70"/>
        <v>0</v>
      </c>
      <c r="CE47" s="69">
        <f>COUNTIF(G47:P47,"&gt;=4")+COUNTIF(S47:AD47,"&gt;=4")+COUNTIF(AG47:AR47,"&gt;=4")+COUNTIF(AU47:BF47,"&gt;=4")+COUNTIF(BI47:BP47,"&gt;=4")+ROUND(IF(R47&gt;=12,1,0)+IF(AF47&gt;=12,1,0)+IF(AT47&gt;=12,1,0)+IF(BH47&gt;=12,1,0),0)</f>
        <v>0</v>
      </c>
      <c r="CF47" s="68">
        <f>CD47*CI47</f>
        <v>0</v>
      </c>
      <c r="CG47" s="70">
        <f>F47-BY47</f>
        <v>0</v>
      </c>
      <c r="CH47" s="68">
        <f>CE47*16</f>
        <v>0</v>
      </c>
      <c r="CI47" s="71">
        <f>VLOOKUP(A47,[5]DATA!$A$6:$Q$660,17,0)</f>
        <v>150</v>
      </c>
      <c r="CJ47" s="71">
        <f>SUM(CA47:CC47)</f>
        <v>0</v>
      </c>
      <c r="CK47" s="72">
        <f>(SUM(IF(H47&gt;4,H47-4,0),IF(J47&gt;4,J47-4,0),IF(L47&gt;4,L47-4,0),IF(N47&gt;4,N47-4,0),IF(P47&gt;4,P47-4,0),IF(T47&gt;4,T47-4,0),IF(V47&gt;4,V47-4,0),IF(X47&gt;4,X47-4,0),IF(Z47&gt;4,Z47-4,0),IF(AB47&gt;4,AB47-4,0),IF(AD47&gt;4,AD47-4,0),IF(AH47&gt;4,AH47-4,0),IF(AJ47&gt;4,AJ47-4,0),IF(AL47&gt;4,AL47-4,0),IF(AN47&gt;4,AN47-4,0),IF(AP47&gt;4,AP47-4,0),IF(AR47&gt;4,AR47-4,0),IF(AV47&gt;4,AV47-4,0),IF(AX47&gt;4,AX47-4,0),IF(AZ47&gt;4,AZ47-4,0),IF(BB47&gt;4,BB47-4,0),IF(BD47&gt;4,BD47-4,0),IF(BF47&gt;4,BF47-4,0),IF(BJ47&gt;4,BJ47-4,0),IF(BL47&gt;4,BL47-4,0),IF(BN47&gt;4,BN47-4,0),IF(BP47&gt;4,BP47-4,0))+CB47+CC47)</f>
        <v>0</v>
      </c>
      <c r="CL47" s="73" t="e">
        <f>CK47/CJ47</f>
        <v>#DIV/0!</v>
      </c>
      <c r="CM47" s="72">
        <f>(SUM(IF(H47&gt;4,H47-4,0),IF(J47&gt;4,J47-4,0),IF(L47&gt;4,L47-4,0),IF(N47&gt;4,N47-4,0),IF(P47&gt;4,P47-4,0),IF(T47&gt;4,T47-4,0),IF(V47&gt;4,V47-4,0),IF(X47&gt;4,X47-4,0),IF(Z47&gt;4,Z47-4,0),IF(AB47&gt;4,AB47-4,0),IF(AD47&gt;4,AD47-4,0),IF(AH47&gt;4,AH47-4,0),IF(AJ47&gt;4,AJ47-4,0),IF(AL47&gt;4,AL47-4,0),IF(AN47&gt;4,AN47-4,0),IF(AP47&gt;4,AP47-4,0),IF(AR47&gt;4,AR47-4,0),IF(AV47&gt;4,AV47-4,0),IF(AX47&gt;4,AX47-4,0),IF(AZ47&gt;4,AZ47-4,0),IF(BB47&gt;4,BB47-4,0),IF(BD47&gt;4,BD47-4,0),IF(BF47&gt;4,BF47-4,0),IF(BJ47&gt;4,BJ47-4,0),IF(BL47&gt;4,BL47-4,0),IF(BN47&gt;4,BN47-4,0),IF(BP47&gt;4,BP47-4,0))+CC47)</f>
        <v>0</v>
      </c>
      <c r="CN47" s="74">
        <f t="shared" si="69"/>
        <v>15</v>
      </c>
    </row>
    <row r="48" spans="1:92" s="77" customFormat="1" ht="24.75" customHeight="1" collapsed="1" x14ac:dyDescent="0.2">
      <c r="A48" s="50">
        <f>COUNTA(A49:A59)</f>
        <v>11</v>
      </c>
      <c r="B48" s="51" t="s">
        <v>125</v>
      </c>
      <c r="C48" s="51"/>
      <c r="D48" s="51"/>
      <c r="E48" s="51"/>
      <c r="F48" s="60"/>
      <c r="G48" s="78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80"/>
      <c r="BQ48" s="89">
        <f t="shared" ref="BQ48:CI48" si="71">SUM(BQ49:BQ59)</f>
        <v>0</v>
      </c>
      <c r="BR48" s="89">
        <f t="shared" si="71"/>
        <v>242</v>
      </c>
      <c r="BS48" s="89">
        <f t="shared" si="71"/>
        <v>0</v>
      </c>
      <c r="BT48" s="89">
        <f t="shared" si="71"/>
        <v>0</v>
      </c>
      <c r="BU48" s="89">
        <f t="shared" si="71"/>
        <v>0</v>
      </c>
      <c r="BV48" s="89">
        <f t="shared" si="71"/>
        <v>0</v>
      </c>
      <c r="BW48" s="89">
        <f t="shared" si="71"/>
        <v>0</v>
      </c>
      <c r="BX48" s="89">
        <f t="shared" si="71"/>
        <v>18</v>
      </c>
      <c r="BY48" s="89">
        <f t="shared" si="71"/>
        <v>6</v>
      </c>
      <c r="BZ48" s="89">
        <f t="shared" si="71"/>
        <v>266</v>
      </c>
      <c r="CA48" s="89">
        <f t="shared" si="71"/>
        <v>0</v>
      </c>
      <c r="CB48" s="89">
        <f t="shared" si="71"/>
        <v>0</v>
      </c>
      <c r="CC48" s="89">
        <f t="shared" si="71"/>
        <v>0</v>
      </c>
      <c r="CD48" s="89">
        <f t="shared" si="71"/>
        <v>3</v>
      </c>
      <c r="CE48" s="89">
        <f t="shared" si="71"/>
        <v>0</v>
      </c>
      <c r="CF48" s="89">
        <f t="shared" si="71"/>
        <v>450</v>
      </c>
      <c r="CG48" s="89">
        <f t="shared" si="71"/>
        <v>53.5</v>
      </c>
      <c r="CH48" s="89">
        <f t="shared" si="71"/>
        <v>0</v>
      </c>
      <c r="CI48" s="89">
        <f t="shared" si="71"/>
        <v>1200</v>
      </c>
      <c r="CJ48" s="90"/>
      <c r="CK48" s="90">
        <f>SUM(CK49:CK59)</f>
        <v>0</v>
      </c>
      <c r="CL48" s="90" t="e">
        <f>SUM(CL49:CL59)</f>
        <v>#DIV/0!</v>
      </c>
      <c r="CM48" s="90">
        <f>SUM(CM49:CM59)</f>
        <v>0</v>
      </c>
    </row>
    <row r="49" spans="1:92" s="77" customFormat="1" ht="24.75" customHeight="1" outlineLevel="1" x14ac:dyDescent="0.25">
      <c r="A49" s="55" t="s">
        <v>126</v>
      </c>
      <c r="B49" s="56" t="s">
        <v>127</v>
      </c>
      <c r="C49" s="57" t="s">
        <v>128</v>
      </c>
      <c r="D49" s="58">
        <v>3</v>
      </c>
      <c r="E49" s="75">
        <v>43818</v>
      </c>
      <c r="F49" s="60">
        <f>IFERROR(VLOOKUP(A49,'[5]PHEP NAM 2022'!$D$9:$AP$628,32,0),0)</f>
        <v>1.5</v>
      </c>
      <c r="G49" s="61" t="s">
        <v>10</v>
      </c>
      <c r="H49" s="62"/>
      <c r="I49" s="61" t="s">
        <v>10</v>
      </c>
      <c r="J49" s="62"/>
      <c r="K49" s="61" t="s">
        <v>10</v>
      </c>
      <c r="L49" s="62"/>
      <c r="M49" s="61" t="s">
        <v>10</v>
      </c>
      <c r="N49" s="62"/>
      <c r="O49" s="61" t="s">
        <v>10</v>
      </c>
      <c r="P49" s="62"/>
      <c r="Q49" s="63"/>
      <c r="R49" s="63"/>
      <c r="S49" s="61" t="s">
        <v>10</v>
      </c>
      <c r="T49" s="62"/>
      <c r="U49" s="61" t="s">
        <v>10</v>
      </c>
      <c r="V49" s="62"/>
      <c r="W49" s="61" t="s">
        <v>10</v>
      </c>
      <c r="X49" s="62"/>
      <c r="Y49" s="61" t="s">
        <v>10</v>
      </c>
      <c r="Z49" s="62"/>
      <c r="AA49" s="61" t="s">
        <v>10</v>
      </c>
      <c r="AB49" s="62"/>
      <c r="AC49" s="61" t="s">
        <v>49</v>
      </c>
      <c r="AD49" s="62"/>
      <c r="AE49" s="63"/>
      <c r="AF49" s="63"/>
      <c r="AG49" s="61" t="s">
        <v>10</v>
      </c>
      <c r="AH49" s="62"/>
      <c r="AI49" s="61" t="s">
        <v>10</v>
      </c>
      <c r="AJ49" s="62"/>
      <c r="AK49" s="61" t="s">
        <v>10</v>
      </c>
      <c r="AL49" s="62"/>
      <c r="AM49" s="61" t="s">
        <v>10</v>
      </c>
      <c r="AN49" s="62"/>
      <c r="AO49" s="61" t="s">
        <v>10</v>
      </c>
      <c r="AP49" s="62"/>
      <c r="AQ49" s="61" t="s">
        <v>10</v>
      </c>
      <c r="AR49" s="62"/>
      <c r="AS49" s="63"/>
      <c r="AT49" s="63"/>
      <c r="AU49" s="61" t="s">
        <v>10</v>
      </c>
      <c r="AV49" s="62"/>
      <c r="AW49" s="61" t="s">
        <v>10</v>
      </c>
      <c r="AX49" s="62"/>
      <c r="AY49" s="61" t="s">
        <v>10</v>
      </c>
      <c r="AZ49" s="62"/>
      <c r="BA49" s="61" t="s">
        <v>10</v>
      </c>
      <c r="BB49" s="62"/>
      <c r="BC49" s="61" t="s">
        <v>10</v>
      </c>
      <c r="BD49" s="62"/>
      <c r="BE49" s="61" t="s">
        <v>49</v>
      </c>
      <c r="BF49" s="62"/>
      <c r="BG49" s="63"/>
      <c r="BH49" s="63"/>
      <c r="BI49" s="61" t="s">
        <v>10</v>
      </c>
      <c r="BJ49" s="62"/>
      <c r="BK49" s="61" t="s">
        <v>10</v>
      </c>
      <c r="BL49" s="62"/>
      <c r="BM49" s="61" t="s">
        <v>10</v>
      </c>
      <c r="BN49" s="62"/>
      <c r="BO49" s="61" t="s">
        <v>10</v>
      </c>
      <c r="BP49" s="62"/>
      <c r="BQ49" s="64">
        <f t="shared" ref="BQ49:BQ54" si="72">COUNTIF($G49:$BP49,"a")+COUNTIF($G49:$BP49,"r0,a5")/2+COUNTIF($G49:$BP49,"p5,a5")/2+COUNTIF($G49:$BP49,"Ro,p5")/2+COUNTIF($G49:$BP49,"H5,A5")/2+COUNTIF($G49:$BP49,"p0,a5")/2</f>
        <v>0</v>
      </c>
      <c r="BR49" s="64">
        <f t="shared" ref="BR49:BR54" si="73">COUNTIF($G49:$BP49,"d")+COUNTIF($G49:$BP49,"r0,d5")/2+COUNTIF($G49:$BP49,"p5,d5")/2+COUNTIF($G49:$BP49,"Ro,P5")/2+COUNTIF($G49:$BP49,"H5,D5")/2+COUNTIF($G49:$BP49,"p0,d5")/2</f>
        <v>25</v>
      </c>
      <c r="BS49" s="64">
        <f t="shared" ref="BS49:BS54" si="74">COUNTIF($G49:$BP49,"b")+COUNTIF($G49:$BP49,"r0,b5")/2+COUNTIF($G49:$BP49,"p5,b5")/2+COUNTIF($G49:$BP49,"Ro,P5")/2+COUNTIF($G49:$BP49,"H5,B5")/2+COUNTIF($G49:$BP49,"p0,b5")/2</f>
        <v>0</v>
      </c>
      <c r="BT49" s="64">
        <f t="shared" ref="BT49:BT54" si="75">COUNTIF($G49:$BP49,"c")+COUNTIF($G49:$BP49,"r0,c5")/2+COUNTIF($G49:$BP49,"p5,c5")/2+COUNTIF($G49:$BP49,"Ro,P5")/2+COUNTIF($G49:$BP49,"H5,C5")/2+COUNTIF($G49:$BP49,"p0,c5")/2</f>
        <v>0</v>
      </c>
      <c r="BU49" s="64">
        <f t="shared" ref="BU49:BU54" si="76">COUNTIF($G49:$BP49,"KH")+COUNTIF($G49:$BP49,"TL")+COUNTIF($G49:$BP49,"L")</f>
        <v>0</v>
      </c>
      <c r="BV49" s="64">
        <f t="shared" ref="BV49:BV54" si="77">COUNTIF($G49:$BP49,"NL")</f>
        <v>0</v>
      </c>
      <c r="BW49" s="64">
        <f t="shared" ref="BW49:BW54" si="78">COUNTIF($G49:$BP49,"hh")+COUNTIF(G49:BP49,"H5,D5")/2</f>
        <v>0</v>
      </c>
      <c r="BX49" s="64">
        <f t="shared" ref="BX49:BX54" si="79">COUNTIF($G49:$BP49,"nt7")</f>
        <v>2</v>
      </c>
      <c r="BY49" s="64">
        <f t="shared" ref="BY49:BY54" si="80">COUNTIF($G49:$BP49,"P")+COUNTIF($G49:$BP49,"p5,a5")/2+COUNTIF($G49:$BP49,"p5,b5")/2+COUNTIF($G49:$BP49,"p5,c5")/2+COUNTIF($G49:$BP49,"p5,d5")/2+COUNTIF($G49:$BP49,"R0,P5")/2</f>
        <v>0</v>
      </c>
      <c r="BZ49" s="65">
        <f>SUBTOTAL(9,BQ49:BY49)</f>
        <v>27</v>
      </c>
      <c r="CA49" s="66">
        <f t="shared" ref="CA49:CA59" si="81">SUM(H49,J49,L49,N49,P49,T49,V49,X49,Z49,AB49,AD49,AH49,AJ49,AL49,AN49,AP49,AR49,AV49,AX49,AZ49,BB49,BD49,BF49,BJ49,BL49,BN49,BP49)</f>
        <v>0</v>
      </c>
      <c r="CB49" s="67">
        <f t="shared" ref="CB49:CB59" si="82">SUM(R49,AF49,AT49,BH49)</f>
        <v>0</v>
      </c>
      <c r="CC49" s="67">
        <v>0</v>
      </c>
      <c r="CD49" s="68">
        <f t="shared" ref="CD49:CD57" si="83">IF(BZ49&gt;=25,4,IF(BZ49&gt;=18,3,IF(BZ49&gt;=12,2,IF(BZ49&gt;=4,1,0))))-BX49-2</f>
        <v>0</v>
      </c>
      <c r="CE49" s="69">
        <f t="shared" ref="CE49:CE57" si="84">COUNTIF(G49:P49,"&gt;=4")+COUNTIF(S49:AD49,"&gt;=4")+COUNTIF(AG49:AR49,"&gt;=4")+COUNTIF(AU49:BF49,"&gt;=4")+COUNTIF(BI49:BP49,"&gt;=4")+ROUND(IF(R49&gt;=12,1,0)+IF(AF49&gt;=12,1,0)+IF(AT49&gt;=12,1,0)+IF(BH49&gt;=12,1,0),0)</f>
        <v>0</v>
      </c>
      <c r="CF49" s="68">
        <f t="shared" ref="CF49:CF57" si="85">CD49*CI49</f>
        <v>0</v>
      </c>
      <c r="CG49" s="70">
        <f t="shared" ref="CG49:CG57" si="86">F49-BY49</f>
        <v>1.5</v>
      </c>
      <c r="CH49" s="68">
        <f t="shared" ref="CH49:CH57" si="87">CE49*16</f>
        <v>0</v>
      </c>
      <c r="CI49" s="71">
        <f>VLOOKUP(A49,[5]DATA!$A$6:$Q$660,17,0)</f>
        <v>0</v>
      </c>
      <c r="CJ49" s="71">
        <f t="shared" ref="CJ49:CJ57" si="88">SUM(CA49:CC49)</f>
        <v>0</v>
      </c>
      <c r="CK49" s="72">
        <f t="shared" ref="CK49:CK57" si="89">(SUM(IF(H49&gt;4,H49-4,0),IF(J49&gt;4,J49-4,0),IF(L49&gt;4,L49-4,0),IF(N49&gt;4,N49-4,0),IF(P49&gt;4,P49-4,0),IF(T49&gt;4,T49-4,0),IF(V49&gt;4,V49-4,0),IF(X49&gt;4,X49-4,0),IF(Z49&gt;4,Z49-4,0),IF(AB49&gt;4,AB49-4,0),IF(AD49&gt;4,AD49-4,0),IF(AH49&gt;4,AH49-4,0),IF(AJ49&gt;4,AJ49-4,0),IF(AL49&gt;4,AL49-4,0),IF(AN49&gt;4,AN49-4,0),IF(AP49&gt;4,AP49-4,0),IF(AR49&gt;4,AR49-4,0),IF(AV49&gt;4,AV49-4,0),IF(AX49&gt;4,AX49-4,0),IF(AZ49&gt;4,AZ49-4,0),IF(BB49&gt;4,BB49-4,0),IF(BD49&gt;4,BD49-4,0),IF(BF49&gt;4,BF49-4,0),IF(BJ49&gt;4,BJ49-4,0),IF(BL49&gt;4,BL49-4,0),IF(BN49&gt;4,BN49-4,0),IF(BP49&gt;4,BP49-4,0))+CB49+CC49)</f>
        <v>0</v>
      </c>
      <c r="CL49" s="73" t="e">
        <f t="shared" ref="CL49:CL57" si="90">CK49/CJ49</f>
        <v>#DIV/0!</v>
      </c>
      <c r="CM49" s="72">
        <f t="shared" ref="CM49:CM57" si="91">(SUM(IF(H49&gt;4,H49-4,0),IF(J49&gt;4,J49-4,0),IF(L49&gt;4,L49-4,0),IF(N49&gt;4,N49-4,0),IF(P49&gt;4,P49-4,0),IF(T49&gt;4,T49-4,0),IF(V49&gt;4,V49-4,0),IF(X49&gt;4,X49-4,0),IF(Z49&gt;4,Z49-4,0),IF(AB49&gt;4,AB49-4,0),IF(AD49&gt;4,AD49-4,0),IF(AH49&gt;4,AH49-4,0),IF(AJ49&gt;4,AJ49-4,0),IF(AL49&gt;4,AL49-4,0),IF(AN49&gt;4,AN49-4,0),IF(AP49&gt;4,AP49-4,0),IF(AR49&gt;4,AR49-4,0),IF(AV49&gt;4,AV49-4,0),IF(AX49&gt;4,AX49-4,0),IF(AZ49&gt;4,AZ49-4,0),IF(BB49&gt;4,BB49-4,0),IF(BD49&gt;4,BD49-4,0),IF(BF49&gt;4,BF49-4,0),IF(BJ49&gt;4,BJ49-4,0),IF(BL49&gt;4,BL49-4,0),IF(BN49&gt;4,BN49-4,0),IF(BP49&gt;4,BP49-4,0))+CC49)</f>
        <v>0</v>
      </c>
      <c r="CN49" s="74">
        <f t="shared" ref="CN49:CN54" si="92">BQ49+BR49+BS49+BT49+BU49+BY49+BX49</f>
        <v>27</v>
      </c>
    </row>
    <row r="50" spans="1:92" s="77" customFormat="1" ht="24.75" customHeight="1" outlineLevel="1" x14ac:dyDescent="0.25">
      <c r="A50" s="55" t="s">
        <v>129</v>
      </c>
      <c r="B50" s="56" t="s">
        <v>130</v>
      </c>
      <c r="C50" s="57" t="s">
        <v>128</v>
      </c>
      <c r="D50" s="58">
        <v>4</v>
      </c>
      <c r="E50" s="75">
        <v>43556</v>
      </c>
      <c r="F50" s="60">
        <f>IFERROR(VLOOKUP(A50,'[5]PHEP NAM 2022'!$D$9:$AP$628,32,0),0)</f>
        <v>12</v>
      </c>
      <c r="G50" s="61" t="s">
        <v>10</v>
      </c>
      <c r="H50" s="62"/>
      <c r="I50" s="61" t="s">
        <v>10</v>
      </c>
      <c r="J50" s="62"/>
      <c r="K50" s="61" t="s">
        <v>10</v>
      </c>
      <c r="L50" s="62"/>
      <c r="M50" s="61" t="s">
        <v>10</v>
      </c>
      <c r="N50" s="62"/>
      <c r="O50" s="61" t="s">
        <v>10</v>
      </c>
      <c r="P50" s="62"/>
      <c r="Q50" s="63"/>
      <c r="R50" s="63"/>
      <c r="S50" s="61" t="s">
        <v>10</v>
      </c>
      <c r="T50" s="62"/>
      <c r="U50" s="61" t="s">
        <v>10</v>
      </c>
      <c r="V50" s="62"/>
      <c r="W50" s="61" t="s">
        <v>10</v>
      </c>
      <c r="X50" s="62"/>
      <c r="Y50" s="61" t="s">
        <v>10</v>
      </c>
      <c r="Z50" s="62"/>
      <c r="AA50" s="61" t="s">
        <v>10</v>
      </c>
      <c r="AB50" s="62"/>
      <c r="AC50" s="61" t="s">
        <v>49</v>
      </c>
      <c r="AD50" s="62"/>
      <c r="AE50" s="63"/>
      <c r="AF50" s="63"/>
      <c r="AG50" s="61" t="s">
        <v>10</v>
      </c>
      <c r="AH50" s="62"/>
      <c r="AI50" s="61" t="s">
        <v>10</v>
      </c>
      <c r="AJ50" s="62"/>
      <c r="AK50" s="61" t="s">
        <v>10</v>
      </c>
      <c r="AL50" s="62"/>
      <c r="AM50" s="61" t="s">
        <v>10</v>
      </c>
      <c r="AN50" s="62"/>
      <c r="AO50" s="61" t="s">
        <v>10</v>
      </c>
      <c r="AP50" s="62"/>
      <c r="AQ50" s="61" t="s">
        <v>49</v>
      </c>
      <c r="AR50" s="62"/>
      <c r="AS50" s="63"/>
      <c r="AT50" s="63"/>
      <c r="AU50" s="61" t="s">
        <v>10</v>
      </c>
      <c r="AV50" s="62"/>
      <c r="AW50" s="61" t="s">
        <v>10</v>
      </c>
      <c r="AX50" s="62"/>
      <c r="AY50" s="61" t="s">
        <v>10</v>
      </c>
      <c r="AZ50" s="62"/>
      <c r="BA50" s="61" t="s">
        <v>10</v>
      </c>
      <c r="BB50" s="62"/>
      <c r="BC50" s="61" t="s">
        <v>10</v>
      </c>
      <c r="BD50" s="62"/>
      <c r="BE50" s="61" t="s">
        <v>10</v>
      </c>
      <c r="BF50" s="62"/>
      <c r="BG50" s="63"/>
      <c r="BH50" s="63"/>
      <c r="BI50" s="61" t="s">
        <v>10</v>
      </c>
      <c r="BJ50" s="62"/>
      <c r="BK50" s="61" t="s">
        <v>10</v>
      </c>
      <c r="BL50" s="62"/>
      <c r="BM50" s="61" t="s">
        <v>10</v>
      </c>
      <c r="BN50" s="62"/>
      <c r="BO50" s="61" t="s">
        <v>10</v>
      </c>
      <c r="BP50" s="62"/>
      <c r="BQ50" s="64">
        <f t="shared" si="72"/>
        <v>0</v>
      </c>
      <c r="BR50" s="64">
        <f t="shared" si="73"/>
        <v>25</v>
      </c>
      <c r="BS50" s="64">
        <f t="shared" si="74"/>
        <v>0</v>
      </c>
      <c r="BT50" s="64">
        <f t="shared" si="75"/>
        <v>0</v>
      </c>
      <c r="BU50" s="64">
        <f t="shared" si="76"/>
        <v>0</v>
      </c>
      <c r="BV50" s="64">
        <f t="shared" si="77"/>
        <v>0</v>
      </c>
      <c r="BW50" s="64">
        <f t="shared" si="78"/>
        <v>0</v>
      </c>
      <c r="BX50" s="64">
        <f t="shared" si="79"/>
        <v>2</v>
      </c>
      <c r="BY50" s="64">
        <f t="shared" si="80"/>
        <v>0</v>
      </c>
      <c r="BZ50" s="65">
        <f t="shared" ref="BZ50:BZ54" si="93">SUBTOTAL(9,BQ50:BY50)</f>
        <v>27</v>
      </c>
      <c r="CA50" s="66">
        <f t="shared" si="81"/>
        <v>0</v>
      </c>
      <c r="CB50" s="67">
        <f t="shared" si="82"/>
        <v>0</v>
      </c>
      <c r="CC50" s="67">
        <v>0</v>
      </c>
      <c r="CD50" s="68">
        <f t="shared" si="83"/>
        <v>0</v>
      </c>
      <c r="CE50" s="69">
        <f t="shared" si="84"/>
        <v>0</v>
      </c>
      <c r="CF50" s="68">
        <f t="shared" si="85"/>
        <v>0</v>
      </c>
      <c r="CG50" s="70">
        <f t="shared" si="86"/>
        <v>12</v>
      </c>
      <c r="CH50" s="68">
        <f t="shared" si="87"/>
        <v>0</v>
      </c>
      <c r="CI50" s="71">
        <f>VLOOKUP(A50,[5]DATA!$A$6:$Q$660,17,0)</f>
        <v>0</v>
      </c>
      <c r="CJ50" s="71">
        <f t="shared" si="88"/>
        <v>0</v>
      </c>
      <c r="CK50" s="72">
        <f t="shared" si="89"/>
        <v>0</v>
      </c>
      <c r="CL50" s="73" t="e">
        <f t="shared" si="90"/>
        <v>#DIV/0!</v>
      </c>
      <c r="CM50" s="72">
        <f t="shared" si="91"/>
        <v>0</v>
      </c>
      <c r="CN50" s="74">
        <f t="shared" si="92"/>
        <v>27</v>
      </c>
    </row>
    <row r="51" spans="1:92" s="77" customFormat="1" ht="24.75" customHeight="1" outlineLevel="1" x14ac:dyDescent="0.25">
      <c r="A51" s="55" t="s">
        <v>131</v>
      </c>
      <c r="B51" s="56" t="s">
        <v>132</v>
      </c>
      <c r="C51" s="57" t="s">
        <v>128</v>
      </c>
      <c r="D51" s="58">
        <v>6</v>
      </c>
      <c r="E51" s="75">
        <v>43794</v>
      </c>
      <c r="F51" s="60">
        <f>IFERROR(VLOOKUP(A51,'[5]PHEP NAM 2022'!$D$9:$AP$628,32,0),0)</f>
        <v>17.5</v>
      </c>
      <c r="G51" s="61" t="s">
        <v>10</v>
      </c>
      <c r="H51" s="62"/>
      <c r="I51" s="61" t="s">
        <v>10</v>
      </c>
      <c r="J51" s="62"/>
      <c r="K51" s="61" t="s">
        <v>10</v>
      </c>
      <c r="L51" s="62"/>
      <c r="M51" s="61" t="s">
        <v>10</v>
      </c>
      <c r="N51" s="62"/>
      <c r="O51" s="61" t="s">
        <v>10</v>
      </c>
      <c r="P51" s="62"/>
      <c r="Q51" s="63"/>
      <c r="R51" s="63"/>
      <c r="S51" s="61" t="s">
        <v>10</v>
      </c>
      <c r="T51" s="62"/>
      <c r="U51" s="61" t="s">
        <v>10</v>
      </c>
      <c r="V51" s="62"/>
      <c r="W51" s="61" t="s">
        <v>10</v>
      </c>
      <c r="X51" s="62"/>
      <c r="Y51" s="61" t="s">
        <v>10</v>
      </c>
      <c r="Z51" s="62"/>
      <c r="AA51" s="61" t="s">
        <v>52</v>
      </c>
      <c r="AB51" s="62"/>
      <c r="AC51" s="61" t="s">
        <v>49</v>
      </c>
      <c r="AD51" s="62"/>
      <c r="AE51" s="63"/>
      <c r="AF51" s="63"/>
      <c r="AG51" s="61" t="s">
        <v>112</v>
      </c>
      <c r="AH51" s="62"/>
      <c r="AI51" s="61" t="s">
        <v>10</v>
      </c>
      <c r="AJ51" s="62"/>
      <c r="AK51" s="61" t="s">
        <v>10</v>
      </c>
      <c r="AL51" s="62"/>
      <c r="AM51" s="61" t="s">
        <v>10</v>
      </c>
      <c r="AN51" s="62"/>
      <c r="AO51" s="61" t="s">
        <v>10</v>
      </c>
      <c r="AP51" s="62"/>
      <c r="AQ51" s="61" t="s">
        <v>10</v>
      </c>
      <c r="AR51" s="62"/>
      <c r="AS51" s="63"/>
      <c r="AT51" s="63"/>
      <c r="AU51" s="61" t="s">
        <v>10</v>
      </c>
      <c r="AV51" s="62"/>
      <c r="AW51" s="61" t="s">
        <v>10</v>
      </c>
      <c r="AX51" s="62"/>
      <c r="AY51" s="61" t="s">
        <v>10</v>
      </c>
      <c r="AZ51" s="62"/>
      <c r="BA51" s="61" t="s">
        <v>10</v>
      </c>
      <c r="BB51" s="62"/>
      <c r="BC51" s="61" t="s">
        <v>10</v>
      </c>
      <c r="BD51" s="62"/>
      <c r="BE51" s="61" t="s">
        <v>10</v>
      </c>
      <c r="BF51" s="62"/>
      <c r="BG51" s="63"/>
      <c r="BH51" s="63"/>
      <c r="BI51" s="61" t="s">
        <v>10</v>
      </c>
      <c r="BJ51" s="62"/>
      <c r="BK51" s="61" t="s">
        <v>10</v>
      </c>
      <c r="BL51" s="62"/>
      <c r="BM51" s="61" t="s">
        <v>10</v>
      </c>
      <c r="BN51" s="62"/>
      <c r="BO51" s="61" t="s">
        <v>10</v>
      </c>
      <c r="BP51" s="62"/>
      <c r="BQ51" s="64">
        <f t="shared" si="72"/>
        <v>0</v>
      </c>
      <c r="BR51" s="64">
        <f t="shared" si="73"/>
        <v>24.5</v>
      </c>
      <c r="BS51" s="64">
        <f t="shared" si="74"/>
        <v>0</v>
      </c>
      <c r="BT51" s="64">
        <f t="shared" si="75"/>
        <v>0</v>
      </c>
      <c r="BU51" s="64">
        <f t="shared" si="76"/>
        <v>0</v>
      </c>
      <c r="BV51" s="64">
        <f t="shared" si="77"/>
        <v>0</v>
      </c>
      <c r="BW51" s="64">
        <f t="shared" si="78"/>
        <v>0</v>
      </c>
      <c r="BX51" s="64">
        <f t="shared" si="79"/>
        <v>1</v>
      </c>
      <c r="BY51" s="64">
        <f t="shared" si="80"/>
        <v>1.5</v>
      </c>
      <c r="BZ51" s="65">
        <f t="shared" si="93"/>
        <v>27</v>
      </c>
      <c r="CA51" s="66">
        <f t="shared" si="81"/>
        <v>0</v>
      </c>
      <c r="CB51" s="67">
        <f t="shared" si="82"/>
        <v>0</v>
      </c>
      <c r="CC51" s="67">
        <v>0</v>
      </c>
      <c r="CD51" s="68">
        <f t="shared" si="83"/>
        <v>1</v>
      </c>
      <c r="CE51" s="69">
        <f t="shared" si="84"/>
        <v>0</v>
      </c>
      <c r="CF51" s="68">
        <f t="shared" si="85"/>
        <v>150</v>
      </c>
      <c r="CG51" s="70">
        <f t="shared" si="86"/>
        <v>16</v>
      </c>
      <c r="CH51" s="68">
        <f t="shared" si="87"/>
        <v>0</v>
      </c>
      <c r="CI51" s="71">
        <f>VLOOKUP(A51,[5]DATA!$A$6:$Q$660,17,0)</f>
        <v>150</v>
      </c>
      <c r="CJ51" s="71">
        <f t="shared" si="88"/>
        <v>0</v>
      </c>
      <c r="CK51" s="72">
        <f t="shared" si="89"/>
        <v>0</v>
      </c>
      <c r="CL51" s="73" t="e">
        <f t="shared" si="90"/>
        <v>#DIV/0!</v>
      </c>
      <c r="CM51" s="72">
        <f t="shared" si="91"/>
        <v>0</v>
      </c>
      <c r="CN51" s="74">
        <f t="shared" si="92"/>
        <v>27</v>
      </c>
    </row>
    <row r="52" spans="1:92" s="77" customFormat="1" ht="24.75" customHeight="1" outlineLevel="1" x14ac:dyDescent="0.25">
      <c r="A52" s="55" t="s">
        <v>133</v>
      </c>
      <c r="B52" s="56" t="s">
        <v>134</v>
      </c>
      <c r="C52" s="57" t="s">
        <v>128</v>
      </c>
      <c r="D52" s="58">
        <v>6</v>
      </c>
      <c r="E52" s="59">
        <v>43739</v>
      </c>
      <c r="F52" s="60">
        <f>IFERROR(VLOOKUP(A52,'[5]PHEP NAM 2022'!$D$9:$AP$628,32,0),0)</f>
        <v>3</v>
      </c>
      <c r="G52" s="61" t="s">
        <v>10</v>
      </c>
      <c r="H52" s="62"/>
      <c r="I52" s="61" t="s">
        <v>10</v>
      </c>
      <c r="J52" s="62"/>
      <c r="K52" s="61" t="s">
        <v>79</v>
      </c>
      <c r="L52" s="62"/>
      <c r="M52" s="61" t="s">
        <v>79</v>
      </c>
      <c r="N52" s="62"/>
      <c r="O52" s="61" t="s">
        <v>79</v>
      </c>
      <c r="P52" s="62"/>
      <c r="Q52" s="63"/>
      <c r="R52" s="63"/>
      <c r="S52" s="61" t="s">
        <v>79</v>
      </c>
      <c r="T52" s="62"/>
      <c r="U52" s="61" t="s">
        <v>79</v>
      </c>
      <c r="V52" s="62"/>
      <c r="W52" s="61" t="s">
        <v>79</v>
      </c>
      <c r="X52" s="62"/>
      <c r="Y52" s="61" t="s">
        <v>79</v>
      </c>
      <c r="Z52" s="62"/>
      <c r="AA52" s="61" t="s">
        <v>79</v>
      </c>
      <c r="AB52" s="62"/>
      <c r="AC52" s="61" t="s">
        <v>49</v>
      </c>
      <c r="AD52" s="62"/>
      <c r="AE52" s="63"/>
      <c r="AF52" s="63"/>
      <c r="AG52" s="61" t="s">
        <v>10</v>
      </c>
      <c r="AH52" s="62"/>
      <c r="AI52" s="61" t="s">
        <v>52</v>
      </c>
      <c r="AJ52" s="62"/>
      <c r="AK52" s="61" t="s">
        <v>52</v>
      </c>
      <c r="AL52" s="62"/>
      <c r="AM52" s="61" t="s">
        <v>10</v>
      </c>
      <c r="AN52" s="62"/>
      <c r="AO52" s="61" t="s">
        <v>52</v>
      </c>
      <c r="AP52" s="62"/>
      <c r="AQ52" s="61" t="s">
        <v>10</v>
      </c>
      <c r="AR52" s="62"/>
      <c r="AS52" s="63"/>
      <c r="AT52" s="63"/>
      <c r="AU52" s="61" t="s">
        <v>124</v>
      </c>
      <c r="AV52" s="62"/>
      <c r="AW52" s="61" t="s">
        <v>10</v>
      </c>
      <c r="AX52" s="62"/>
      <c r="AY52" s="61" t="s">
        <v>10</v>
      </c>
      <c r="AZ52" s="62"/>
      <c r="BA52" s="61" t="s">
        <v>10</v>
      </c>
      <c r="BB52" s="62"/>
      <c r="BC52" s="61" t="s">
        <v>135</v>
      </c>
      <c r="BD52" s="62"/>
      <c r="BE52" s="61" t="s">
        <v>49</v>
      </c>
      <c r="BF52" s="62"/>
      <c r="BG52" s="63"/>
      <c r="BH52" s="63"/>
      <c r="BI52" s="61" t="s">
        <v>10</v>
      </c>
      <c r="BJ52" s="62"/>
      <c r="BK52" s="61" t="s">
        <v>135</v>
      </c>
      <c r="BL52" s="62"/>
      <c r="BM52" s="61" t="s">
        <v>10</v>
      </c>
      <c r="BN52" s="62"/>
      <c r="BO52" s="61" t="s">
        <v>10</v>
      </c>
      <c r="BP52" s="62"/>
      <c r="BQ52" s="64">
        <f t="shared" si="72"/>
        <v>0</v>
      </c>
      <c r="BR52" s="64">
        <f t="shared" si="73"/>
        <v>12</v>
      </c>
      <c r="BS52" s="64">
        <f t="shared" si="74"/>
        <v>0</v>
      </c>
      <c r="BT52" s="64">
        <f t="shared" si="75"/>
        <v>0</v>
      </c>
      <c r="BU52" s="64">
        <f t="shared" si="76"/>
        <v>0</v>
      </c>
      <c r="BV52" s="64">
        <f t="shared" si="77"/>
        <v>0</v>
      </c>
      <c r="BW52" s="64">
        <f t="shared" si="78"/>
        <v>0</v>
      </c>
      <c r="BX52" s="64">
        <f t="shared" si="79"/>
        <v>2</v>
      </c>
      <c r="BY52" s="64">
        <f t="shared" si="80"/>
        <v>3</v>
      </c>
      <c r="BZ52" s="65">
        <f t="shared" si="93"/>
        <v>17</v>
      </c>
      <c r="CA52" s="66">
        <f t="shared" si="81"/>
        <v>0</v>
      </c>
      <c r="CB52" s="67">
        <f t="shared" si="82"/>
        <v>0</v>
      </c>
      <c r="CC52" s="67">
        <v>0</v>
      </c>
      <c r="CD52" s="68">
        <f>IF(BZ52&gt;=25,4,IF(BZ52&gt;=18,3,IF(BZ52&gt;=12,2,IF(BZ52&gt;=4,1,0))))-BX52-2+2</f>
        <v>0</v>
      </c>
      <c r="CE52" s="69">
        <f t="shared" si="84"/>
        <v>0</v>
      </c>
      <c r="CF52" s="68">
        <f t="shared" si="85"/>
        <v>0</v>
      </c>
      <c r="CG52" s="70">
        <f t="shared" si="86"/>
        <v>0</v>
      </c>
      <c r="CH52" s="68">
        <f t="shared" si="87"/>
        <v>0</v>
      </c>
      <c r="CI52" s="71">
        <f>VLOOKUP(A52,[5]DATA!$A$6:$Q$660,17,0)</f>
        <v>150</v>
      </c>
      <c r="CJ52" s="71">
        <f t="shared" si="88"/>
        <v>0</v>
      </c>
      <c r="CK52" s="72">
        <f t="shared" si="89"/>
        <v>0</v>
      </c>
      <c r="CL52" s="73" t="e">
        <f t="shared" si="90"/>
        <v>#DIV/0!</v>
      </c>
      <c r="CM52" s="72">
        <f t="shared" si="91"/>
        <v>0</v>
      </c>
      <c r="CN52" s="74">
        <f t="shared" si="92"/>
        <v>17</v>
      </c>
    </row>
    <row r="53" spans="1:92" s="77" customFormat="1" ht="24.75" customHeight="1" outlineLevel="1" x14ac:dyDescent="0.25">
      <c r="A53" s="55" t="s">
        <v>136</v>
      </c>
      <c r="B53" s="56" t="s">
        <v>137</v>
      </c>
      <c r="C53" s="57" t="s">
        <v>128</v>
      </c>
      <c r="D53" s="58">
        <v>6</v>
      </c>
      <c r="E53" s="75">
        <v>44186</v>
      </c>
      <c r="F53" s="60">
        <f>IFERROR(VLOOKUP(A53,'[5]PHEP NAM 2022'!$D$9:$AP$628,32,0),0)</f>
        <v>6.5</v>
      </c>
      <c r="G53" s="61" t="s">
        <v>10</v>
      </c>
      <c r="H53" s="62"/>
      <c r="I53" s="61" t="s">
        <v>10</v>
      </c>
      <c r="J53" s="62"/>
      <c r="K53" s="61" t="s">
        <v>10</v>
      </c>
      <c r="L53" s="62"/>
      <c r="M53" s="61" t="s">
        <v>10</v>
      </c>
      <c r="N53" s="62"/>
      <c r="O53" s="61" t="s">
        <v>10</v>
      </c>
      <c r="P53" s="62"/>
      <c r="Q53" s="63"/>
      <c r="R53" s="63"/>
      <c r="S53" s="61" t="s">
        <v>10</v>
      </c>
      <c r="T53" s="62"/>
      <c r="U53" s="61" t="s">
        <v>10</v>
      </c>
      <c r="V53" s="62"/>
      <c r="W53" s="61" t="s">
        <v>10</v>
      </c>
      <c r="X53" s="62"/>
      <c r="Y53" s="61" t="s">
        <v>10</v>
      </c>
      <c r="Z53" s="62"/>
      <c r="AA53" s="61" t="s">
        <v>10</v>
      </c>
      <c r="AB53" s="62"/>
      <c r="AC53" s="61" t="s">
        <v>49</v>
      </c>
      <c r="AD53" s="62"/>
      <c r="AE53" s="63"/>
      <c r="AF53" s="63"/>
      <c r="AG53" s="61" t="s">
        <v>10</v>
      </c>
      <c r="AH53" s="62"/>
      <c r="AI53" s="61" t="s">
        <v>10</v>
      </c>
      <c r="AJ53" s="62"/>
      <c r="AK53" s="61" t="s">
        <v>10</v>
      </c>
      <c r="AL53" s="62"/>
      <c r="AM53" s="61" t="s">
        <v>10</v>
      </c>
      <c r="AN53" s="62"/>
      <c r="AO53" s="61" t="s">
        <v>10</v>
      </c>
      <c r="AP53" s="62"/>
      <c r="AQ53" s="61" t="s">
        <v>10</v>
      </c>
      <c r="AR53" s="62"/>
      <c r="AS53" s="63"/>
      <c r="AT53" s="63"/>
      <c r="AU53" s="61" t="s">
        <v>10</v>
      </c>
      <c r="AV53" s="62"/>
      <c r="AW53" s="61" t="s">
        <v>10</v>
      </c>
      <c r="AX53" s="62"/>
      <c r="AY53" s="61" t="s">
        <v>10</v>
      </c>
      <c r="AZ53" s="62"/>
      <c r="BA53" s="61" t="s">
        <v>10</v>
      </c>
      <c r="BB53" s="62"/>
      <c r="BC53" s="61" t="s">
        <v>10</v>
      </c>
      <c r="BD53" s="62"/>
      <c r="BE53" s="61" t="s">
        <v>49</v>
      </c>
      <c r="BF53" s="62"/>
      <c r="BG53" s="63"/>
      <c r="BH53" s="63"/>
      <c r="BI53" s="61" t="s">
        <v>10</v>
      </c>
      <c r="BJ53" s="62"/>
      <c r="BK53" s="61" t="s">
        <v>10</v>
      </c>
      <c r="BL53" s="62"/>
      <c r="BM53" s="61" t="s">
        <v>10</v>
      </c>
      <c r="BN53" s="62"/>
      <c r="BO53" s="61" t="s">
        <v>10</v>
      </c>
      <c r="BP53" s="62"/>
      <c r="BQ53" s="64">
        <f t="shared" si="72"/>
        <v>0</v>
      </c>
      <c r="BR53" s="64">
        <f t="shared" si="73"/>
        <v>25</v>
      </c>
      <c r="BS53" s="64">
        <f t="shared" si="74"/>
        <v>0</v>
      </c>
      <c r="BT53" s="64">
        <f t="shared" si="75"/>
        <v>0</v>
      </c>
      <c r="BU53" s="64">
        <f t="shared" si="76"/>
        <v>0</v>
      </c>
      <c r="BV53" s="64">
        <f t="shared" si="77"/>
        <v>0</v>
      </c>
      <c r="BW53" s="64">
        <f t="shared" si="78"/>
        <v>0</v>
      </c>
      <c r="BX53" s="64">
        <f t="shared" si="79"/>
        <v>2</v>
      </c>
      <c r="BY53" s="64">
        <f t="shared" si="80"/>
        <v>0</v>
      </c>
      <c r="BZ53" s="65">
        <f t="shared" si="93"/>
        <v>27</v>
      </c>
      <c r="CA53" s="66">
        <f t="shared" si="81"/>
        <v>0</v>
      </c>
      <c r="CB53" s="67">
        <f t="shared" si="82"/>
        <v>0</v>
      </c>
      <c r="CC53" s="67">
        <v>0</v>
      </c>
      <c r="CD53" s="68">
        <f t="shared" si="83"/>
        <v>0</v>
      </c>
      <c r="CE53" s="69">
        <f t="shared" si="84"/>
        <v>0</v>
      </c>
      <c r="CF53" s="68">
        <f t="shared" si="85"/>
        <v>0</v>
      </c>
      <c r="CG53" s="70">
        <f t="shared" si="86"/>
        <v>6.5</v>
      </c>
      <c r="CH53" s="68">
        <f t="shared" si="87"/>
        <v>0</v>
      </c>
      <c r="CI53" s="71">
        <f>VLOOKUP(A53,[5]DATA!$A$6:$Q$660,17,0)</f>
        <v>150</v>
      </c>
      <c r="CJ53" s="71">
        <f t="shared" si="88"/>
        <v>0</v>
      </c>
      <c r="CK53" s="72">
        <f t="shared" si="89"/>
        <v>0</v>
      </c>
      <c r="CL53" s="73" t="e">
        <f t="shared" si="90"/>
        <v>#DIV/0!</v>
      </c>
      <c r="CM53" s="72">
        <f t="shared" si="91"/>
        <v>0</v>
      </c>
      <c r="CN53" s="74">
        <f t="shared" si="92"/>
        <v>27</v>
      </c>
    </row>
    <row r="54" spans="1:92" s="77" customFormat="1" ht="24.75" customHeight="1" outlineLevel="1" x14ac:dyDescent="0.25">
      <c r="A54" s="55" t="s">
        <v>138</v>
      </c>
      <c r="B54" s="56" t="s">
        <v>139</v>
      </c>
      <c r="C54" s="57" t="s">
        <v>140</v>
      </c>
      <c r="D54" s="58">
        <v>6</v>
      </c>
      <c r="E54" s="59">
        <v>44351</v>
      </c>
      <c r="F54" s="60">
        <f>IFERROR(VLOOKUP(A54,'[5]PHEP NAM 2022'!$D$9:$AP$628,32,0),0)</f>
        <v>8</v>
      </c>
      <c r="G54" s="61" t="s">
        <v>10</v>
      </c>
      <c r="H54" s="62"/>
      <c r="I54" s="61" t="s">
        <v>10</v>
      </c>
      <c r="J54" s="62"/>
      <c r="K54" s="61" t="s">
        <v>10</v>
      </c>
      <c r="L54" s="62"/>
      <c r="M54" s="61" t="s">
        <v>10</v>
      </c>
      <c r="N54" s="62"/>
      <c r="O54" s="61" t="s">
        <v>10</v>
      </c>
      <c r="P54" s="62"/>
      <c r="Q54" s="63"/>
      <c r="R54" s="63"/>
      <c r="S54" s="61" t="s">
        <v>10</v>
      </c>
      <c r="T54" s="62"/>
      <c r="U54" s="61" t="s">
        <v>10</v>
      </c>
      <c r="V54" s="62"/>
      <c r="W54" s="61" t="s">
        <v>10</v>
      </c>
      <c r="X54" s="62"/>
      <c r="Y54" s="61" t="s">
        <v>10</v>
      </c>
      <c r="Z54" s="62"/>
      <c r="AA54" s="61" t="s">
        <v>10</v>
      </c>
      <c r="AB54" s="62"/>
      <c r="AC54" s="61" t="s">
        <v>49</v>
      </c>
      <c r="AD54" s="62"/>
      <c r="AE54" s="63"/>
      <c r="AF54" s="63"/>
      <c r="AG54" s="61" t="s">
        <v>10</v>
      </c>
      <c r="AH54" s="62"/>
      <c r="AI54" s="61" t="s">
        <v>10</v>
      </c>
      <c r="AJ54" s="62"/>
      <c r="AK54" s="61" t="s">
        <v>112</v>
      </c>
      <c r="AL54" s="62"/>
      <c r="AM54" s="61" t="s">
        <v>10</v>
      </c>
      <c r="AN54" s="62"/>
      <c r="AO54" s="61" t="s">
        <v>10</v>
      </c>
      <c r="AP54" s="62"/>
      <c r="AQ54" s="61" t="s">
        <v>10</v>
      </c>
      <c r="AR54" s="62"/>
      <c r="AS54" s="63"/>
      <c r="AT54" s="63"/>
      <c r="AU54" s="61" t="s">
        <v>10</v>
      </c>
      <c r="AV54" s="62"/>
      <c r="AW54" s="61" t="s">
        <v>10</v>
      </c>
      <c r="AX54" s="62"/>
      <c r="AY54" s="61" t="s">
        <v>10</v>
      </c>
      <c r="AZ54" s="62"/>
      <c r="BA54" s="61" t="s">
        <v>10</v>
      </c>
      <c r="BB54" s="62"/>
      <c r="BC54" s="61" t="s">
        <v>10</v>
      </c>
      <c r="BD54" s="62"/>
      <c r="BE54" s="61" t="s">
        <v>49</v>
      </c>
      <c r="BF54" s="62"/>
      <c r="BG54" s="63"/>
      <c r="BH54" s="63"/>
      <c r="BI54" s="61" t="s">
        <v>10</v>
      </c>
      <c r="BJ54" s="62"/>
      <c r="BK54" s="61" t="s">
        <v>10</v>
      </c>
      <c r="BL54" s="62"/>
      <c r="BM54" s="61" t="s">
        <v>10</v>
      </c>
      <c r="BN54" s="62"/>
      <c r="BO54" s="61" t="s">
        <v>10</v>
      </c>
      <c r="BP54" s="62"/>
      <c r="BQ54" s="64">
        <f t="shared" si="72"/>
        <v>0</v>
      </c>
      <c r="BR54" s="64">
        <f t="shared" si="73"/>
        <v>24.5</v>
      </c>
      <c r="BS54" s="64">
        <f t="shared" si="74"/>
        <v>0</v>
      </c>
      <c r="BT54" s="64">
        <f t="shared" si="75"/>
        <v>0</v>
      </c>
      <c r="BU54" s="64">
        <f t="shared" si="76"/>
        <v>0</v>
      </c>
      <c r="BV54" s="64">
        <f t="shared" si="77"/>
        <v>0</v>
      </c>
      <c r="BW54" s="64">
        <f t="shared" si="78"/>
        <v>0</v>
      </c>
      <c r="BX54" s="64">
        <f t="shared" si="79"/>
        <v>2</v>
      </c>
      <c r="BY54" s="64">
        <f t="shared" si="80"/>
        <v>0.5</v>
      </c>
      <c r="BZ54" s="65">
        <f t="shared" si="93"/>
        <v>27</v>
      </c>
      <c r="CA54" s="66">
        <f t="shared" si="81"/>
        <v>0</v>
      </c>
      <c r="CB54" s="67">
        <f t="shared" si="82"/>
        <v>0</v>
      </c>
      <c r="CC54" s="67">
        <v>0</v>
      </c>
      <c r="CD54" s="68">
        <f t="shared" si="83"/>
        <v>0</v>
      </c>
      <c r="CE54" s="69">
        <f t="shared" si="84"/>
        <v>0</v>
      </c>
      <c r="CF54" s="68">
        <f t="shared" si="85"/>
        <v>0</v>
      </c>
      <c r="CG54" s="70">
        <f t="shared" si="86"/>
        <v>7.5</v>
      </c>
      <c r="CH54" s="68">
        <f t="shared" si="87"/>
        <v>0</v>
      </c>
      <c r="CI54" s="71">
        <f>VLOOKUP(A54,[5]DATA!$A$6:$Q$660,17,0)</f>
        <v>150</v>
      </c>
      <c r="CJ54" s="71">
        <f t="shared" si="88"/>
        <v>0</v>
      </c>
      <c r="CK54" s="72">
        <f t="shared" si="89"/>
        <v>0</v>
      </c>
      <c r="CL54" s="73" t="e">
        <f t="shared" si="90"/>
        <v>#DIV/0!</v>
      </c>
      <c r="CM54" s="72">
        <f t="shared" si="91"/>
        <v>0</v>
      </c>
      <c r="CN54" s="74">
        <f t="shared" si="92"/>
        <v>27</v>
      </c>
    </row>
    <row r="55" spans="1:92" s="77" customFormat="1" ht="24.75" customHeight="1" outlineLevel="1" x14ac:dyDescent="0.25">
      <c r="A55" s="55" t="s">
        <v>141</v>
      </c>
      <c r="B55" s="56" t="s">
        <v>142</v>
      </c>
      <c r="C55" s="57" t="s">
        <v>140</v>
      </c>
      <c r="D55" s="58">
        <v>4</v>
      </c>
      <c r="E55" s="75">
        <v>44354</v>
      </c>
      <c r="F55" s="60">
        <f>IFERROR(VLOOKUP(A55,'[5]PHEP NAM 2022'!$D$9:$AP$628,32,0),0)</f>
        <v>6</v>
      </c>
      <c r="G55" s="61" t="s">
        <v>10</v>
      </c>
      <c r="H55" s="62"/>
      <c r="I55" s="61" t="s">
        <v>10</v>
      </c>
      <c r="J55" s="62"/>
      <c r="K55" s="61" t="s">
        <v>10</v>
      </c>
      <c r="L55" s="62"/>
      <c r="M55" s="61" t="s">
        <v>10</v>
      </c>
      <c r="N55" s="62"/>
      <c r="O55" s="61" t="s">
        <v>10</v>
      </c>
      <c r="P55" s="62"/>
      <c r="Q55" s="63"/>
      <c r="R55" s="63"/>
      <c r="S55" s="61" t="s">
        <v>10</v>
      </c>
      <c r="T55" s="62"/>
      <c r="U55" s="61" t="s">
        <v>10</v>
      </c>
      <c r="V55" s="62"/>
      <c r="W55" s="61" t="s">
        <v>10</v>
      </c>
      <c r="X55" s="62"/>
      <c r="Y55" s="61" t="s">
        <v>10</v>
      </c>
      <c r="Z55" s="62"/>
      <c r="AA55" s="61" t="s">
        <v>10</v>
      </c>
      <c r="AB55" s="62"/>
      <c r="AC55" s="61" t="s">
        <v>49</v>
      </c>
      <c r="AD55" s="62"/>
      <c r="AE55" s="63"/>
      <c r="AF55" s="63"/>
      <c r="AG55" s="61" t="s">
        <v>10</v>
      </c>
      <c r="AH55" s="62"/>
      <c r="AI55" s="61" t="s">
        <v>10</v>
      </c>
      <c r="AJ55" s="62"/>
      <c r="AK55" s="61" t="s">
        <v>10</v>
      </c>
      <c r="AL55" s="62"/>
      <c r="AM55" s="61" t="s">
        <v>10</v>
      </c>
      <c r="AN55" s="62"/>
      <c r="AO55" s="61" t="s">
        <v>10</v>
      </c>
      <c r="AP55" s="62"/>
      <c r="AQ55" s="61" t="s">
        <v>10</v>
      </c>
      <c r="AR55" s="62"/>
      <c r="AS55" s="63"/>
      <c r="AT55" s="63"/>
      <c r="AU55" s="61" t="s">
        <v>10</v>
      </c>
      <c r="AV55" s="62"/>
      <c r="AW55" s="61" t="s">
        <v>10</v>
      </c>
      <c r="AX55" s="62"/>
      <c r="AY55" s="61" t="s">
        <v>10</v>
      </c>
      <c r="AZ55" s="62"/>
      <c r="BA55" s="61" t="s">
        <v>10</v>
      </c>
      <c r="BB55" s="62"/>
      <c r="BC55" s="61" t="s">
        <v>10</v>
      </c>
      <c r="BD55" s="62"/>
      <c r="BE55" s="61" t="s">
        <v>10</v>
      </c>
      <c r="BF55" s="62"/>
      <c r="BG55" s="63"/>
      <c r="BH55" s="63"/>
      <c r="BI55" s="61" t="s">
        <v>10</v>
      </c>
      <c r="BJ55" s="62"/>
      <c r="BK55" s="61" t="s">
        <v>10</v>
      </c>
      <c r="BL55" s="62"/>
      <c r="BM55" s="61" t="s">
        <v>10</v>
      </c>
      <c r="BN55" s="62"/>
      <c r="BO55" s="61" t="s">
        <v>10</v>
      </c>
      <c r="BP55" s="62"/>
      <c r="BQ55" s="64">
        <f>COUNTIF($G55:$BP55,"a")+COUNTIF($G55:$BP55,"r0,a5")/2+COUNTIF($G55:$BP55,"p5,a5")/2+COUNTIF($G55:$BP55,"Ro,p5")/2+COUNTIF($G55:$BP55,"H5,A5")/2+COUNTIF($G55:$BP55,"p0,a5")/2</f>
        <v>0</v>
      </c>
      <c r="BR55" s="64">
        <f>COUNTIF($G55:$BP55,"d")+COUNTIF($G55:$BP55,"r0,d5")/2+COUNTIF($G55:$BP55,"p5,d5")/2+COUNTIF($G55:$BP55,"Ro,P5")/2+COUNTIF($G55:$BP55,"H5,D5")/2+COUNTIF($G55:$BP55,"p0,d5")/2</f>
        <v>26</v>
      </c>
      <c r="BS55" s="64">
        <f>COUNTIF($G55:$BP55,"b")+COUNTIF($G55:$BP55,"r0,b5")/2+COUNTIF($G55:$BP55,"p5,b5")/2+COUNTIF($G55:$BP55,"Ro,P5")/2+COUNTIF($G55:$BP55,"H5,B5")/2+COUNTIF($G55:$BP55,"p0,b5")/2</f>
        <v>0</v>
      </c>
      <c r="BT55" s="64">
        <f>COUNTIF($G55:$BP55,"c")+COUNTIF($G55:$BP55,"r0,c5")/2+COUNTIF($G55:$BP55,"p5,c5")/2+COUNTIF($G55:$BP55,"Ro,P5")/2+COUNTIF($G55:$BP55,"H5,C5")/2+COUNTIF($G55:$BP55,"p0,c5")/2</f>
        <v>0</v>
      </c>
      <c r="BU55" s="64">
        <f>COUNTIF($G55:$BP55,"KH")+COUNTIF($G55:$BP55,"TL")+COUNTIF($G55:$BP55,"L")</f>
        <v>0</v>
      </c>
      <c r="BV55" s="64">
        <f>COUNTIF($G55:$BP55,"NL")</f>
        <v>0</v>
      </c>
      <c r="BW55" s="64">
        <f>COUNTIF($G55:$BP55,"hh")+COUNTIF(G55:BP55,"H5,D5")/2</f>
        <v>0</v>
      </c>
      <c r="BX55" s="64">
        <f>COUNTIF($G55:$BP55,"nt7")</f>
        <v>1</v>
      </c>
      <c r="BY55" s="64">
        <f>COUNTIF($G55:$BP55,"P")+COUNTIF($G55:$BP55,"p5,a5")/2+COUNTIF($G55:$BP55,"p5,b5")/2+COUNTIF($G55:$BP55,"p5,c5")/2+COUNTIF($G55:$BP55,"p5,d5")/2+COUNTIF($G55:$BP55,"R0,P5")/2</f>
        <v>0</v>
      </c>
      <c r="BZ55" s="65">
        <f>SUBTOTAL(9,BQ55:BY55)</f>
        <v>27</v>
      </c>
      <c r="CA55" s="66">
        <f t="shared" si="81"/>
        <v>0</v>
      </c>
      <c r="CB55" s="67">
        <f t="shared" si="82"/>
        <v>0</v>
      </c>
      <c r="CC55" s="67">
        <v>0</v>
      </c>
      <c r="CD55" s="68">
        <f t="shared" si="83"/>
        <v>1</v>
      </c>
      <c r="CE55" s="69">
        <f t="shared" si="84"/>
        <v>0</v>
      </c>
      <c r="CF55" s="68">
        <f t="shared" si="85"/>
        <v>150</v>
      </c>
      <c r="CG55" s="70">
        <f t="shared" si="86"/>
        <v>6</v>
      </c>
      <c r="CH55" s="68">
        <f t="shared" si="87"/>
        <v>0</v>
      </c>
      <c r="CI55" s="71">
        <f>VLOOKUP(A55,[5]DATA!$A$6:$Q$660,17,0)</f>
        <v>150</v>
      </c>
      <c r="CJ55" s="71">
        <f t="shared" si="88"/>
        <v>0</v>
      </c>
      <c r="CK55" s="72">
        <f t="shared" si="89"/>
        <v>0</v>
      </c>
      <c r="CL55" s="73" t="e">
        <f t="shared" si="90"/>
        <v>#DIV/0!</v>
      </c>
      <c r="CM55" s="72">
        <f t="shared" si="91"/>
        <v>0</v>
      </c>
      <c r="CN55" s="74">
        <f>BQ55+BR55+BS55+BT55+BU55+BY55+BX55</f>
        <v>27</v>
      </c>
    </row>
    <row r="56" spans="1:92" s="77" customFormat="1" ht="24.75" customHeight="1" outlineLevel="1" x14ac:dyDescent="0.25">
      <c r="A56" s="55" t="s">
        <v>143</v>
      </c>
      <c r="B56" s="56" t="s">
        <v>144</v>
      </c>
      <c r="C56" s="57" t="s">
        <v>140</v>
      </c>
      <c r="D56" s="58">
        <v>6</v>
      </c>
      <c r="E56" s="59">
        <v>43683</v>
      </c>
      <c r="F56" s="60">
        <f>IFERROR(VLOOKUP(A56,'[5]PHEP NAM 2022'!$D$9:$AP$628,32,0),0)</f>
        <v>1</v>
      </c>
      <c r="G56" s="61" t="s">
        <v>10</v>
      </c>
      <c r="H56" s="62"/>
      <c r="I56" s="61" t="s">
        <v>10</v>
      </c>
      <c r="J56" s="62"/>
      <c r="K56" s="61" t="s">
        <v>10</v>
      </c>
      <c r="L56" s="62"/>
      <c r="M56" s="61" t="s">
        <v>10</v>
      </c>
      <c r="N56" s="62"/>
      <c r="O56" s="61" t="s">
        <v>10</v>
      </c>
      <c r="P56" s="62"/>
      <c r="Q56" s="63"/>
      <c r="R56" s="63"/>
      <c r="S56" s="61" t="s">
        <v>10</v>
      </c>
      <c r="T56" s="62"/>
      <c r="U56" s="61" t="s">
        <v>10</v>
      </c>
      <c r="V56" s="62"/>
      <c r="W56" s="61" t="s">
        <v>52</v>
      </c>
      <c r="X56" s="62"/>
      <c r="Y56" s="61" t="s">
        <v>10</v>
      </c>
      <c r="Z56" s="62"/>
      <c r="AA56" s="61" t="s">
        <v>10</v>
      </c>
      <c r="AB56" s="62"/>
      <c r="AC56" s="61" t="s">
        <v>49</v>
      </c>
      <c r="AD56" s="62"/>
      <c r="AE56" s="63"/>
      <c r="AF56" s="63"/>
      <c r="AG56" s="61" t="s">
        <v>10</v>
      </c>
      <c r="AH56" s="62"/>
      <c r="AI56" s="61" t="s">
        <v>10</v>
      </c>
      <c r="AJ56" s="62"/>
      <c r="AK56" s="61" t="s">
        <v>10</v>
      </c>
      <c r="AL56" s="62"/>
      <c r="AM56" s="61" t="s">
        <v>10</v>
      </c>
      <c r="AN56" s="62"/>
      <c r="AO56" s="61" t="s">
        <v>124</v>
      </c>
      <c r="AP56" s="62"/>
      <c r="AQ56" s="61" t="s">
        <v>124</v>
      </c>
      <c r="AR56" s="62"/>
      <c r="AS56" s="63"/>
      <c r="AT56" s="63"/>
      <c r="AU56" s="61" t="s">
        <v>10</v>
      </c>
      <c r="AV56" s="62"/>
      <c r="AW56" s="61" t="s">
        <v>10</v>
      </c>
      <c r="AX56" s="62"/>
      <c r="AY56" s="61" t="s">
        <v>10</v>
      </c>
      <c r="AZ56" s="62"/>
      <c r="BA56" s="61" t="s">
        <v>10</v>
      </c>
      <c r="BB56" s="62"/>
      <c r="BC56" s="61" t="s">
        <v>124</v>
      </c>
      <c r="BD56" s="62"/>
      <c r="BE56" s="61" t="s">
        <v>49</v>
      </c>
      <c r="BF56" s="62"/>
      <c r="BG56" s="63"/>
      <c r="BH56" s="63"/>
      <c r="BI56" s="61" t="s">
        <v>10</v>
      </c>
      <c r="BJ56" s="62"/>
      <c r="BK56" s="61" t="s">
        <v>10</v>
      </c>
      <c r="BL56" s="62"/>
      <c r="BM56" s="61" t="s">
        <v>10</v>
      </c>
      <c r="BN56" s="62"/>
      <c r="BO56" s="61" t="s">
        <v>10</v>
      </c>
      <c r="BP56" s="62"/>
      <c r="BQ56" s="64">
        <f>COUNTIF($G56:$BP56,"a")+COUNTIF($G56:$BP56,"r0,a5")/2+COUNTIF($G56:$BP56,"p5,a5")/2+COUNTIF($G56:$BP56,"Ro,p5")/2+COUNTIF($G56:$BP56,"H5,A5")/2+COUNTIF($G56:$BP56,"p0,a5")/2</f>
        <v>0</v>
      </c>
      <c r="BR56" s="64">
        <f>COUNTIF($G56:$BP56,"d")+COUNTIF($G56:$BP56,"r0,d5")/2+COUNTIF($G56:$BP56,"p5,d5")/2+COUNTIF($G56:$BP56,"Ro,P5")/2+COUNTIF($G56:$BP56,"H5,D5")/2+COUNTIF($G56:$BP56,"p0,d5")/2</f>
        <v>21</v>
      </c>
      <c r="BS56" s="64">
        <f>COUNTIF($G56:$BP56,"b")+COUNTIF($G56:$BP56,"r0,b5")/2+COUNTIF($G56:$BP56,"p5,b5")/2+COUNTIF($G56:$BP56,"Ro,P5")/2+COUNTIF($G56:$BP56,"H5,B5")/2+COUNTIF($G56:$BP56,"p0,b5")/2</f>
        <v>0</v>
      </c>
      <c r="BT56" s="64">
        <f>COUNTIF($G56:$BP56,"c")+COUNTIF($G56:$BP56,"r0,c5")/2+COUNTIF($G56:$BP56,"p5,c5")/2+COUNTIF($G56:$BP56,"Ro,P5")/2+COUNTIF($G56:$BP56,"H5,C5")/2+COUNTIF($G56:$BP56,"p0,c5")/2</f>
        <v>0</v>
      </c>
      <c r="BU56" s="64">
        <f>COUNTIF($G56:$BP56,"KH")+COUNTIF($G56:$BP56,"TL")+COUNTIF($G56:$BP56,"L")</f>
        <v>0</v>
      </c>
      <c r="BV56" s="64">
        <f>COUNTIF($G56:$BP56,"NL")</f>
        <v>0</v>
      </c>
      <c r="BW56" s="64">
        <f>COUNTIF($G56:$BP56,"hh")+COUNTIF(G56:BP56,"H5,D5")/2</f>
        <v>0</v>
      </c>
      <c r="BX56" s="64">
        <f>COUNTIF($G56:$BP56,"nt7")</f>
        <v>2</v>
      </c>
      <c r="BY56" s="64">
        <f>COUNTIF($G56:$BP56,"P")+COUNTIF($G56:$BP56,"p5,a5")/2+COUNTIF($G56:$BP56,"p5,b5")/2+COUNTIF($G56:$BP56,"p5,c5")/2+COUNTIF($G56:$BP56,"p5,d5")/2+COUNTIF($G56:$BP56,"R0,P5")/2</f>
        <v>1</v>
      </c>
      <c r="BZ56" s="65">
        <f>SUBTOTAL(9,BQ56:BY56)</f>
        <v>24</v>
      </c>
      <c r="CA56" s="66">
        <f t="shared" si="81"/>
        <v>0</v>
      </c>
      <c r="CB56" s="67">
        <f t="shared" si="82"/>
        <v>0</v>
      </c>
      <c r="CC56" s="67">
        <v>0</v>
      </c>
      <c r="CD56" s="68">
        <f>IF(BZ56&gt;=25,4,IF(BZ56&gt;=18,3,IF(BZ56&gt;=12,2,IF(BZ56&gt;=4,1,0))))-BX56-2+1</f>
        <v>0</v>
      </c>
      <c r="CE56" s="69">
        <f t="shared" si="84"/>
        <v>0</v>
      </c>
      <c r="CF56" s="68">
        <f t="shared" si="85"/>
        <v>0</v>
      </c>
      <c r="CG56" s="70">
        <f t="shared" si="86"/>
        <v>0</v>
      </c>
      <c r="CH56" s="68">
        <f t="shared" si="87"/>
        <v>0</v>
      </c>
      <c r="CI56" s="71">
        <f>VLOOKUP(A56,[5]DATA!$A$6:$Q$660,17,0)</f>
        <v>150</v>
      </c>
      <c r="CJ56" s="71">
        <f t="shared" si="88"/>
        <v>0</v>
      </c>
      <c r="CK56" s="72">
        <f t="shared" si="89"/>
        <v>0</v>
      </c>
      <c r="CL56" s="73" t="e">
        <f t="shared" si="90"/>
        <v>#DIV/0!</v>
      </c>
      <c r="CM56" s="72">
        <f t="shared" si="91"/>
        <v>0</v>
      </c>
      <c r="CN56" s="74">
        <f>BQ56+BR56+BS56+BT56+BU56+BY56+BX56</f>
        <v>24</v>
      </c>
    </row>
    <row r="57" spans="1:92" s="77" customFormat="1" ht="24.75" customHeight="1" outlineLevel="1" x14ac:dyDescent="0.25">
      <c r="A57" s="55" t="s">
        <v>145</v>
      </c>
      <c r="B57" s="56" t="s">
        <v>146</v>
      </c>
      <c r="C57" s="57" t="s">
        <v>140</v>
      </c>
      <c r="D57" s="58">
        <v>6</v>
      </c>
      <c r="E57" s="59">
        <v>44550</v>
      </c>
      <c r="F57" s="60">
        <f>IFERROR(VLOOKUP(A57,'[5]PHEP NAM 2022'!$D$9:$AP$628,32,0),0)</f>
        <v>2</v>
      </c>
      <c r="G57" s="61" t="s">
        <v>10</v>
      </c>
      <c r="H57" s="62"/>
      <c r="I57" s="61" t="s">
        <v>10</v>
      </c>
      <c r="J57" s="62"/>
      <c r="K57" s="61" t="s">
        <v>10</v>
      </c>
      <c r="L57" s="62"/>
      <c r="M57" s="61" t="s">
        <v>10</v>
      </c>
      <c r="N57" s="62"/>
      <c r="O57" s="61" t="s">
        <v>10</v>
      </c>
      <c r="P57" s="62"/>
      <c r="Q57" s="63"/>
      <c r="R57" s="63"/>
      <c r="S57" s="61" t="s">
        <v>10</v>
      </c>
      <c r="T57" s="62"/>
      <c r="U57" s="61" t="s">
        <v>10</v>
      </c>
      <c r="V57" s="62"/>
      <c r="W57" s="61" t="s">
        <v>10</v>
      </c>
      <c r="X57" s="62"/>
      <c r="Y57" s="61" t="s">
        <v>10</v>
      </c>
      <c r="Z57" s="62"/>
      <c r="AA57" s="61" t="s">
        <v>10</v>
      </c>
      <c r="AB57" s="62"/>
      <c r="AC57" s="61" t="s">
        <v>49</v>
      </c>
      <c r="AD57" s="62"/>
      <c r="AE57" s="63"/>
      <c r="AF57" s="63"/>
      <c r="AG57" s="61" t="s">
        <v>10</v>
      </c>
      <c r="AH57" s="62"/>
      <c r="AI57" s="61" t="s">
        <v>10</v>
      </c>
      <c r="AJ57" s="62"/>
      <c r="AK57" s="61" t="s">
        <v>10</v>
      </c>
      <c r="AL57" s="62"/>
      <c r="AM57" s="61" t="s">
        <v>10</v>
      </c>
      <c r="AN57" s="62"/>
      <c r="AO57" s="61" t="s">
        <v>10</v>
      </c>
      <c r="AP57" s="62"/>
      <c r="AQ57" s="61" t="s">
        <v>10</v>
      </c>
      <c r="AR57" s="62"/>
      <c r="AS57" s="63"/>
      <c r="AT57" s="63"/>
      <c r="AU57" s="61" t="s">
        <v>10</v>
      </c>
      <c r="AV57" s="62"/>
      <c r="AW57" s="61" t="s">
        <v>10</v>
      </c>
      <c r="AX57" s="62"/>
      <c r="AY57" s="61" t="s">
        <v>10</v>
      </c>
      <c r="AZ57" s="62"/>
      <c r="BA57" s="61" t="s">
        <v>10</v>
      </c>
      <c r="BB57" s="62"/>
      <c r="BC57" s="61" t="s">
        <v>10</v>
      </c>
      <c r="BD57" s="62"/>
      <c r="BE57" s="61" t="s">
        <v>10</v>
      </c>
      <c r="BF57" s="62"/>
      <c r="BG57" s="63"/>
      <c r="BH57" s="63"/>
      <c r="BI57" s="61" t="s">
        <v>10</v>
      </c>
      <c r="BJ57" s="62"/>
      <c r="BK57" s="61" t="s">
        <v>10</v>
      </c>
      <c r="BL57" s="62"/>
      <c r="BM57" s="61" t="s">
        <v>10</v>
      </c>
      <c r="BN57" s="62"/>
      <c r="BO57" s="61" t="s">
        <v>10</v>
      </c>
      <c r="BP57" s="62"/>
      <c r="BQ57" s="64">
        <f>COUNTIF($G57:$BP57,"a")+COUNTIF($G57:$BP57,"r0,a5")/2+COUNTIF($G57:$BP57,"p5,a5")/2+COUNTIF($G57:$BP57,"Ro,p5")/2+COUNTIF($G57:$BP57,"H5,A5")/2+COUNTIF($G57:$BP57,"p0,a5")/2</f>
        <v>0</v>
      </c>
      <c r="BR57" s="64">
        <f>COUNTIF($G57:$BP57,"d")+COUNTIF($G57:$BP57,"r0,d5")/2+COUNTIF($G57:$BP57,"p5,d5")/2+COUNTIF($G57:$BP57,"Ro,P5")/2+COUNTIF($G57:$BP57,"H5,D5")/2+COUNTIF($G57:$BP57,"p0,d5")/2</f>
        <v>26</v>
      </c>
      <c r="BS57" s="64">
        <f>COUNTIF($G57:$BP57,"b")+COUNTIF($G57:$BP57,"r0,b5")/2+COUNTIF($G57:$BP57,"p5,b5")/2+COUNTIF($G57:$BP57,"Ro,P5")/2+COUNTIF($G57:$BP57,"H5,B5")/2+COUNTIF($G57:$BP57,"p0,b5")/2</f>
        <v>0</v>
      </c>
      <c r="BT57" s="64">
        <f>COUNTIF($G57:$BP57,"c")+COUNTIF($G57:$BP57,"r0,c5")/2+COUNTIF($G57:$BP57,"p5,c5")/2+COUNTIF($G57:$BP57,"Ro,P5")/2+COUNTIF($G57:$BP57,"H5,C5")/2+COUNTIF($G57:$BP57,"p0,c5")/2</f>
        <v>0</v>
      </c>
      <c r="BU57" s="64">
        <f>COUNTIF($G57:$BP57,"KH")+COUNTIF($G57:$BP57,"TL")+COUNTIF($G57:$BP57,"L")</f>
        <v>0</v>
      </c>
      <c r="BV57" s="64">
        <f>COUNTIF($G57:$BP57,"NL")</f>
        <v>0</v>
      </c>
      <c r="BW57" s="64">
        <f>COUNTIF($G57:$BP57,"hh")+COUNTIF(G57:BP57,"H5,D5")/2</f>
        <v>0</v>
      </c>
      <c r="BX57" s="64">
        <f>COUNTIF($G57:$BP57,"nt7")</f>
        <v>1</v>
      </c>
      <c r="BY57" s="64">
        <f>COUNTIF($G57:$BP57,"P")+COUNTIF($G57:$BP57,"p5,a5")/2+COUNTIF($G57:$BP57,"p5,b5")/2+COUNTIF($G57:$BP57,"p5,c5")/2+COUNTIF($G57:$BP57,"p5,d5")/2+COUNTIF($G57:$BP57,"R0,P5")/2</f>
        <v>0</v>
      </c>
      <c r="BZ57" s="65">
        <f>SUBTOTAL(9,BQ57:BY57)</f>
        <v>27</v>
      </c>
      <c r="CA57" s="66">
        <f t="shared" si="81"/>
        <v>0</v>
      </c>
      <c r="CB57" s="67">
        <f t="shared" si="82"/>
        <v>0</v>
      </c>
      <c r="CC57" s="67">
        <v>0</v>
      </c>
      <c r="CD57" s="68">
        <f t="shared" si="83"/>
        <v>1</v>
      </c>
      <c r="CE57" s="69">
        <f t="shared" si="84"/>
        <v>0</v>
      </c>
      <c r="CF57" s="68">
        <f t="shared" si="85"/>
        <v>150</v>
      </c>
      <c r="CG57" s="70">
        <f t="shared" si="86"/>
        <v>2</v>
      </c>
      <c r="CH57" s="68">
        <f t="shared" si="87"/>
        <v>0</v>
      </c>
      <c r="CI57" s="71">
        <f>VLOOKUP(A57,[5]DATA!$A$6:$Q$660,17,0)</f>
        <v>150</v>
      </c>
      <c r="CJ57" s="71">
        <f t="shared" si="88"/>
        <v>0</v>
      </c>
      <c r="CK57" s="72">
        <f t="shared" si="89"/>
        <v>0</v>
      </c>
      <c r="CL57" s="73" t="e">
        <f t="shared" si="90"/>
        <v>#DIV/0!</v>
      </c>
      <c r="CM57" s="72">
        <f t="shared" si="91"/>
        <v>0</v>
      </c>
      <c r="CN57" s="74">
        <f>BQ57+BR57+BS57+BT57+BU57+BY57+BX57</f>
        <v>27</v>
      </c>
    </row>
    <row r="58" spans="1:92" s="77" customFormat="1" ht="24.75" customHeight="1" outlineLevel="1" x14ac:dyDescent="0.25">
      <c r="A58" s="55" t="s">
        <v>147</v>
      </c>
      <c r="B58" s="56" t="s">
        <v>148</v>
      </c>
      <c r="C58" s="57" t="s">
        <v>140</v>
      </c>
      <c r="D58" s="58">
        <v>4</v>
      </c>
      <c r="E58" s="59">
        <v>44602</v>
      </c>
      <c r="F58" s="60">
        <f>IFERROR(VLOOKUP(A58,'[5]PHEP NAM 2022'!$D$9:$AP$628,32,0),0)</f>
        <v>2</v>
      </c>
      <c r="G58" s="61" t="s">
        <v>10</v>
      </c>
      <c r="H58" s="62"/>
      <c r="I58" s="61" t="s">
        <v>10</v>
      </c>
      <c r="J58" s="62"/>
      <c r="K58" s="61" t="s">
        <v>10</v>
      </c>
      <c r="L58" s="62"/>
      <c r="M58" s="61" t="s">
        <v>10</v>
      </c>
      <c r="N58" s="62"/>
      <c r="O58" s="61" t="s">
        <v>10</v>
      </c>
      <c r="P58" s="62"/>
      <c r="Q58" s="63"/>
      <c r="R58" s="63"/>
      <c r="S58" s="61" t="s">
        <v>10</v>
      </c>
      <c r="T58" s="62"/>
      <c r="U58" s="61" t="s">
        <v>10</v>
      </c>
      <c r="V58" s="62"/>
      <c r="W58" s="61" t="s">
        <v>10</v>
      </c>
      <c r="X58" s="62"/>
      <c r="Y58" s="61" t="s">
        <v>10</v>
      </c>
      <c r="Z58" s="62"/>
      <c r="AA58" s="61" t="s">
        <v>124</v>
      </c>
      <c r="AB58" s="62"/>
      <c r="AC58" s="61" t="s">
        <v>49</v>
      </c>
      <c r="AD58" s="62"/>
      <c r="AE58" s="63"/>
      <c r="AF58" s="63"/>
      <c r="AG58" s="61" t="s">
        <v>10</v>
      </c>
      <c r="AH58" s="62"/>
      <c r="AI58" s="61" t="s">
        <v>10</v>
      </c>
      <c r="AJ58" s="62"/>
      <c r="AK58" s="61" t="s">
        <v>10</v>
      </c>
      <c r="AL58" s="62"/>
      <c r="AM58" s="61" t="s">
        <v>10</v>
      </c>
      <c r="AN58" s="62"/>
      <c r="AO58" s="61" t="s">
        <v>10</v>
      </c>
      <c r="AP58" s="62"/>
      <c r="AQ58" s="61" t="s">
        <v>10</v>
      </c>
      <c r="AR58" s="62"/>
      <c r="AS58" s="63"/>
      <c r="AT58" s="63"/>
      <c r="AU58" s="61" t="s">
        <v>10</v>
      </c>
      <c r="AV58" s="62"/>
      <c r="AW58" s="61" t="s">
        <v>10</v>
      </c>
      <c r="AX58" s="62"/>
      <c r="AY58" s="61" t="s">
        <v>10</v>
      </c>
      <c r="AZ58" s="62"/>
      <c r="BA58" s="61" t="s">
        <v>10</v>
      </c>
      <c r="BB58" s="62"/>
      <c r="BC58" s="61" t="s">
        <v>10</v>
      </c>
      <c r="BD58" s="62"/>
      <c r="BE58" s="61" t="s">
        <v>49</v>
      </c>
      <c r="BF58" s="62"/>
      <c r="BG58" s="63"/>
      <c r="BH58" s="63"/>
      <c r="BI58" s="61" t="s">
        <v>10</v>
      </c>
      <c r="BJ58" s="62"/>
      <c r="BK58" s="61" t="s">
        <v>10</v>
      </c>
      <c r="BL58" s="62"/>
      <c r="BM58" s="61" t="s">
        <v>10</v>
      </c>
      <c r="BN58" s="62"/>
      <c r="BO58" s="61" t="s">
        <v>10</v>
      </c>
      <c r="BP58" s="62"/>
      <c r="BQ58" s="64">
        <f>COUNTIF($G58:$BP58,"a")+COUNTIF($G58:$BP58,"r0,a5")/2+COUNTIF($G58:$BP58,"p5,a5")/2+COUNTIF($G58:$BP58,"Ro,p5")/2+COUNTIF($G58:$BP58,"H5,A5")/2+COUNTIF($G58:$BP58,"p0,a5")/2</f>
        <v>0</v>
      </c>
      <c r="BR58" s="64">
        <f>COUNTIF($G58:$BP58,"d")+COUNTIF($G58:$BP58,"r0,d5")/2+COUNTIF($G58:$BP58,"p5,d5")/2+COUNTIF($G58:$BP58,"Ro,P5")/2+COUNTIF($G58:$BP58,"H5,D5")/2+COUNTIF($G58:$BP58,"p0,d5")/2</f>
        <v>24</v>
      </c>
      <c r="BS58" s="64">
        <f>COUNTIF($G58:$BP58,"b")+COUNTIF($G58:$BP58,"r0,b5")/2+COUNTIF($G58:$BP58,"p5,b5")/2+COUNTIF($G58:$BP58,"Ro,P5")/2+COUNTIF($G58:$BP58,"H5,B5")/2+COUNTIF($G58:$BP58,"p0,b5")/2</f>
        <v>0</v>
      </c>
      <c r="BT58" s="64">
        <f>COUNTIF($G58:$BP58,"c")+COUNTIF($G58:$BP58,"r0,c5")/2+COUNTIF($G58:$BP58,"p5,c5")/2+COUNTIF($G58:$BP58,"Ro,P5")/2+COUNTIF($G58:$BP58,"H5,C5")/2+COUNTIF($G58:$BP58,"p0,c5")/2</f>
        <v>0</v>
      </c>
      <c r="BU58" s="64">
        <f>COUNTIF($G58:$BP58,"KH")+COUNTIF($G58:$BP58,"TL")+COUNTIF($G58:$BP58,"L")</f>
        <v>0</v>
      </c>
      <c r="BV58" s="64">
        <f>COUNTIF($G58:$BP58,"NL")</f>
        <v>0</v>
      </c>
      <c r="BW58" s="64">
        <f>COUNTIF($G58:$BP58,"hh")+COUNTIF(G58:BP58,"H5,D5")/2</f>
        <v>0</v>
      </c>
      <c r="BX58" s="64">
        <f>COUNTIF($G58:$BP58,"nt7")</f>
        <v>2</v>
      </c>
      <c r="BY58" s="64">
        <f>COUNTIF($G58:$BP58,"P")+COUNTIF($G58:$BP58,"p5,a5")/2+COUNTIF($G58:$BP58,"p5,b5")/2+COUNTIF($G58:$BP58,"p5,c5")/2+COUNTIF($G58:$BP58,"p5,d5")/2+COUNTIF($G58:$BP58,"R0,P5")/2</f>
        <v>0</v>
      </c>
      <c r="BZ58" s="65">
        <f>SUBTOTAL(9,BQ58:BY58)</f>
        <v>26</v>
      </c>
      <c r="CA58" s="66">
        <f t="shared" si="81"/>
        <v>0</v>
      </c>
      <c r="CB58" s="67">
        <f t="shared" si="82"/>
        <v>0</v>
      </c>
      <c r="CC58" s="67">
        <v>0</v>
      </c>
      <c r="CD58" s="68">
        <f>IF(BZ58&gt;=25,4,IF(BZ58&gt;=18,3,IF(BZ58&gt;=12,2,IF(BZ58&gt;=4,1,0))))-BX58-2</f>
        <v>0</v>
      </c>
      <c r="CE58" s="69">
        <f>COUNTIF(G58:P58,"&gt;=4")+COUNTIF(S58:AD58,"&gt;=4")+COUNTIF(AG58:AR58,"&gt;=4")+COUNTIF(AU58:BF58,"&gt;=4")+COUNTIF(BI58:BP58,"&gt;=4")+ROUND(IF(R58&gt;=12,1,0)+IF(AF58&gt;=12,1,0)+IF(AT58&gt;=12,1,0)+IF(BH58&gt;=12,1,0),0)</f>
        <v>0</v>
      </c>
      <c r="CF58" s="68">
        <f>CD58*CI58</f>
        <v>0</v>
      </c>
      <c r="CG58" s="70">
        <f>F58-BY58</f>
        <v>2</v>
      </c>
      <c r="CH58" s="68">
        <f>CE58*16</f>
        <v>0</v>
      </c>
      <c r="CI58" s="71">
        <f>VLOOKUP(A58,[5]DATA!$A$6:$Q$660,17,0)</f>
        <v>0</v>
      </c>
      <c r="CJ58" s="71">
        <f>SUM(CA58:CC58)</f>
        <v>0</v>
      </c>
      <c r="CK58" s="72">
        <f>(SUM(IF(H58&gt;4,H58-4,0),IF(J58&gt;4,J58-4,0),IF(L58&gt;4,L58-4,0),IF(N58&gt;4,N58-4,0),IF(P58&gt;4,P58-4,0),IF(T58&gt;4,T58-4,0),IF(V58&gt;4,V58-4,0),IF(X58&gt;4,X58-4,0),IF(Z58&gt;4,Z58-4,0),IF(AB58&gt;4,AB58-4,0),IF(AD58&gt;4,AD58-4,0),IF(AH58&gt;4,AH58-4,0),IF(AJ58&gt;4,AJ58-4,0),IF(AL58&gt;4,AL58-4,0),IF(AN58&gt;4,AN58-4,0),IF(AP58&gt;4,AP58-4,0),IF(AR58&gt;4,AR58-4,0),IF(AV58&gt;4,AV58-4,0),IF(AX58&gt;4,AX58-4,0),IF(AZ58&gt;4,AZ58-4,0),IF(BB58&gt;4,BB58-4,0),IF(BD58&gt;4,BD58-4,0),IF(BF58&gt;4,BF58-4,0),IF(BJ58&gt;4,BJ58-4,0),IF(BL58&gt;4,BL58-4,0),IF(BN58&gt;4,BN58-4,0),IF(BP58&gt;4,BP58-4,0))+CB58+CC58)</f>
        <v>0</v>
      </c>
      <c r="CL58" s="73" t="e">
        <f>CK58/CJ58</f>
        <v>#DIV/0!</v>
      </c>
      <c r="CM58" s="72">
        <f>(SUM(IF(H58&gt;4,H58-4,0),IF(J58&gt;4,J58-4,0),IF(L58&gt;4,L58-4,0),IF(N58&gt;4,N58-4,0),IF(P58&gt;4,P58-4,0),IF(T58&gt;4,T58-4,0),IF(V58&gt;4,V58-4,0),IF(X58&gt;4,X58-4,0),IF(Z58&gt;4,Z58-4,0),IF(AB58&gt;4,AB58-4,0),IF(AD58&gt;4,AD58-4,0),IF(AH58&gt;4,AH58-4,0),IF(AJ58&gt;4,AJ58-4,0),IF(AL58&gt;4,AL58-4,0),IF(AN58&gt;4,AN58-4,0),IF(AP58&gt;4,AP58-4,0),IF(AR58&gt;4,AR58-4,0),IF(AV58&gt;4,AV58-4,0),IF(AX58&gt;4,AX58-4,0),IF(AZ58&gt;4,AZ58-4,0),IF(BB58&gt;4,BB58-4,0),IF(BD58&gt;4,BD58-4,0),IF(BF58&gt;4,BF58-4,0),IF(BJ58&gt;4,BJ58-4,0),IF(BL58&gt;4,BL58-4,0),IF(BN58&gt;4,BN58-4,0),IF(BP58&gt;4,BP58-4,0))+CC58)</f>
        <v>0</v>
      </c>
      <c r="CN58" s="74">
        <f>BQ58+BR58+BS58+BT58+BU58+BY58+BX58</f>
        <v>26</v>
      </c>
    </row>
    <row r="59" spans="1:92" s="77" customFormat="1" ht="24.75" customHeight="1" outlineLevel="1" x14ac:dyDescent="0.25">
      <c r="A59" s="82" t="s">
        <v>149</v>
      </c>
      <c r="B59" s="86" t="s">
        <v>150</v>
      </c>
      <c r="C59" s="57" t="s">
        <v>140</v>
      </c>
      <c r="D59" s="58">
        <v>6</v>
      </c>
      <c r="E59" s="59">
        <v>44641</v>
      </c>
      <c r="F59" s="60">
        <f>IFERROR(VLOOKUP(A59,'[5]PHEP NAM 2022'!$D$9:$AP$628,32,0),0)</f>
        <v>0</v>
      </c>
      <c r="G59" s="84"/>
      <c r="H59" s="85"/>
      <c r="I59" s="84"/>
      <c r="J59" s="85"/>
      <c r="K59" s="84"/>
      <c r="L59" s="85"/>
      <c r="M59" s="84"/>
      <c r="N59" s="85"/>
      <c r="O59" s="84"/>
      <c r="P59" s="85"/>
      <c r="Q59" s="87"/>
      <c r="R59" s="87"/>
      <c r="S59" s="84"/>
      <c r="T59" s="85"/>
      <c r="U59" s="84"/>
      <c r="V59" s="85"/>
      <c r="W59" s="84"/>
      <c r="X59" s="85"/>
      <c r="Y59" s="84"/>
      <c r="Z59" s="85"/>
      <c r="AA59" s="84"/>
      <c r="AB59" s="85"/>
      <c r="AC59" s="84"/>
      <c r="AD59" s="85"/>
      <c r="AE59" s="87"/>
      <c r="AF59" s="87"/>
      <c r="AG59" s="84"/>
      <c r="AH59" s="85"/>
      <c r="AI59" s="84"/>
      <c r="AJ59" s="85"/>
      <c r="AK59" s="84"/>
      <c r="AL59" s="85"/>
      <c r="AM59" s="84"/>
      <c r="AN59" s="85"/>
      <c r="AO59" s="84"/>
      <c r="AP59" s="85"/>
      <c r="AQ59" s="84"/>
      <c r="AR59" s="85"/>
      <c r="AS59" s="87"/>
      <c r="AT59" s="87"/>
      <c r="AU59" s="61" t="s">
        <v>10</v>
      </c>
      <c r="AV59" s="62"/>
      <c r="AW59" s="61" t="s">
        <v>10</v>
      </c>
      <c r="AX59" s="62"/>
      <c r="AY59" s="61" t="s">
        <v>10</v>
      </c>
      <c r="AZ59" s="62"/>
      <c r="BA59" s="61" t="s">
        <v>10</v>
      </c>
      <c r="BB59" s="62"/>
      <c r="BC59" s="61" t="s">
        <v>10</v>
      </c>
      <c r="BD59" s="62"/>
      <c r="BE59" s="61" t="s">
        <v>49</v>
      </c>
      <c r="BF59" s="62"/>
      <c r="BG59" s="63"/>
      <c r="BH59" s="63"/>
      <c r="BI59" s="61" t="s">
        <v>10</v>
      </c>
      <c r="BJ59" s="62"/>
      <c r="BK59" s="61" t="s">
        <v>10</v>
      </c>
      <c r="BL59" s="62"/>
      <c r="BM59" s="61" t="s">
        <v>10</v>
      </c>
      <c r="BN59" s="62"/>
      <c r="BO59" s="61" t="s">
        <v>10</v>
      </c>
      <c r="BP59" s="62"/>
      <c r="BQ59" s="64">
        <f>COUNTIF($G59:$BP59,"a")+COUNTIF($G59:$BP59,"r0,a5")/2+COUNTIF($G59:$BP59,"p5,a5")/2+COUNTIF($G59:$BP59,"Ro,p5")/2+COUNTIF($G59:$BP59,"H5,A5")/2+COUNTIF($G59:$BP59,"p0,a5")/2</f>
        <v>0</v>
      </c>
      <c r="BR59" s="64">
        <f>COUNTIF($G59:$BP59,"d")+COUNTIF($G59:$BP59,"r0,d5")/2+COUNTIF($G59:$BP59,"p5,d5")/2+COUNTIF($G59:$BP59,"Ro,P5")/2+COUNTIF($G59:$BP59,"H5,D5")/2+COUNTIF($G59:$BP59,"p0,d5")/2</f>
        <v>9</v>
      </c>
      <c r="BS59" s="64">
        <f>COUNTIF($G59:$BP59,"b")+COUNTIF($G59:$BP59,"r0,b5")/2+COUNTIF($G59:$BP59,"p5,b5")/2+COUNTIF($G59:$BP59,"Ro,P5")/2+COUNTIF($G59:$BP59,"H5,B5")/2+COUNTIF($G59:$BP59,"p0,b5")/2</f>
        <v>0</v>
      </c>
      <c r="BT59" s="64">
        <f>COUNTIF($G59:$BP59,"c")+COUNTIF($G59:$BP59,"r0,c5")/2+COUNTIF($G59:$BP59,"p5,c5")/2+COUNTIF($G59:$BP59,"Ro,P5")/2+COUNTIF($G59:$BP59,"H5,C5")/2+COUNTIF($G59:$BP59,"p0,c5")/2</f>
        <v>0</v>
      </c>
      <c r="BU59" s="64">
        <f>COUNTIF($G59:$BP59,"KH")+COUNTIF($G59:$BP59,"TL")+COUNTIF($G59:$BP59,"L")</f>
        <v>0</v>
      </c>
      <c r="BV59" s="64">
        <f>COUNTIF($G59:$BP59,"NL")</f>
        <v>0</v>
      </c>
      <c r="BW59" s="64">
        <f>COUNTIF($G59:$BP59,"hh")+COUNTIF(G59:BP59,"H5,D5")/2</f>
        <v>0</v>
      </c>
      <c r="BX59" s="64">
        <f>COUNTIF($G59:$BP59,"nt7")</f>
        <v>1</v>
      </c>
      <c r="BY59" s="64">
        <f>COUNTIF($G59:$BP59,"P")+COUNTIF($G59:$BP59,"p5,a5")/2+COUNTIF($G59:$BP59,"p5,b5")/2+COUNTIF($G59:$BP59,"p5,c5")/2+COUNTIF($G59:$BP59,"p5,d5")/2+COUNTIF($G59:$BP59,"R0,P5")/2</f>
        <v>0</v>
      </c>
      <c r="BZ59" s="65">
        <f>SUBTOTAL(9,BQ59:BY59)</f>
        <v>10</v>
      </c>
      <c r="CA59" s="66">
        <f t="shared" si="81"/>
        <v>0</v>
      </c>
      <c r="CB59" s="67">
        <f t="shared" si="82"/>
        <v>0</v>
      </c>
      <c r="CC59" s="67">
        <v>0</v>
      </c>
      <c r="CD59" s="68">
        <f>IF(BZ59&gt;=25,4,IF(BZ59&gt;=18,3,IF(BZ59&gt;=12,2,IF(BZ59&gt;=4,1,0))))-BX59-2+2</f>
        <v>0</v>
      </c>
      <c r="CE59" s="69">
        <f>COUNTIF(G59:P59,"&gt;=4")+COUNTIF(S59:AD59,"&gt;=4")+COUNTIF(AG59:AR59,"&gt;=4")+COUNTIF(AU59:BF59,"&gt;=4")+COUNTIF(BI59:BP59,"&gt;=4")+ROUND(IF(R59&gt;=12,1,0)+IF(AF59&gt;=12,1,0)+IF(AT59&gt;=12,1,0)+IF(BH59&gt;=12,1,0),0)</f>
        <v>0</v>
      </c>
      <c r="CF59" s="68">
        <f>CD59*CI59</f>
        <v>0</v>
      </c>
      <c r="CG59" s="70">
        <f>F59-BY59</f>
        <v>0</v>
      </c>
      <c r="CH59" s="68">
        <f>CE59*16</f>
        <v>0</v>
      </c>
      <c r="CI59" s="71">
        <f>VLOOKUP(A59,[5]DATA!$A$6:$Q$660,17,0)</f>
        <v>150</v>
      </c>
      <c r="CJ59" s="71">
        <f>SUM(CA59:CC59)</f>
        <v>0</v>
      </c>
      <c r="CK59" s="72">
        <f>(SUM(IF(H59&gt;4,H59-4,0),IF(J59&gt;4,J59-4,0),IF(L59&gt;4,L59-4,0),IF(N59&gt;4,N59-4,0),IF(P59&gt;4,P59-4,0),IF(T59&gt;4,T59-4,0),IF(V59&gt;4,V59-4,0),IF(X59&gt;4,X59-4,0),IF(Z59&gt;4,Z59-4,0),IF(AB59&gt;4,AB59-4,0),IF(AD59&gt;4,AD59-4,0),IF(AH59&gt;4,AH59-4,0),IF(AJ59&gt;4,AJ59-4,0),IF(AL59&gt;4,AL59-4,0),IF(AN59&gt;4,AN59-4,0),IF(AP59&gt;4,AP59-4,0),IF(AR59&gt;4,AR59-4,0),IF(AV59&gt;4,AV59-4,0),IF(AX59&gt;4,AX59-4,0),IF(AZ59&gt;4,AZ59-4,0),IF(BB59&gt;4,BB59-4,0),IF(BD59&gt;4,BD59-4,0),IF(BF59&gt;4,BF59-4,0),IF(BJ59&gt;4,BJ59-4,0),IF(BL59&gt;4,BL59-4,0),IF(BN59&gt;4,BN59-4,0),IF(BP59&gt;4,BP59-4,0))+CB59+CC59)</f>
        <v>0</v>
      </c>
      <c r="CL59" s="73" t="e">
        <f>CK59/CJ59</f>
        <v>#DIV/0!</v>
      </c>
      <c r="CM59" s="72">
        <f>(SUM(IF(H59&gt;4,H59-4,0),IF(J59&gt;4,J59-4,0),IF(L59&gt;4,L59-4,0),IF(N59&gt;4,N59-4,0),IF(P59&gt;4,P59-4,0),IF(T59&gt;4,T59-4,0),IF(V59&gt;4,V59-4,0),IF(X59&gt;4,X59-4,0),IF(Z59&gt;4,Z59-4,0),IF(AB59&gt;4,AB59-4,0),IF(AD59&gt;4,AD59-4,0),IF(AH59&gt;4,AH59-4,0),IF(AJ59&gt;4,AJ59-4,0),IF(AL59&gt;4,AL59-4,0),IF(AN59&gt;4,AN59-4,0),IF(AP59&gt;4,AP59-4,0),IF(AR59&gt;4,AR59-4,0),IF(AV59&gt;4,AV59-4,0),IF(AX59&gt;4,AX59-4,0),IF(AZ59&gt;4,AZ59-4,0),IF(BB59&gt;4,BB59-4,0),IF(BD59&gt;4,BD59-4,0),IF(BF59&gt;4,BF59-4,0),IF(BJ59&gt;4,BJ59-4,0),IF(BL59&gt;4,BL59-4,0),IF(BN59&gt;4,BN59-4,0),IF(BP59&gt;4,BP59-4,0))+CC59)</f>
        <v>0</v>
      </c>
      <c r="CN59" s="74">
        <f>BQ59+BR59+BS59+BT59+BU59+BY59+BX59</f>
        <v>10</v>
      </c>
    </row>
    <row r="60" spans="1:92" s="77" customFormat="1" ht="24.75" customHeight="1" collapsed="1" x14ac:dyDescent="0.2">
      <c r="A60" s="91">
        <f>COUNTA(A61:A64)</f>
        <v>4</v>
      </c>
      <c r="B60" s="51" t="s">
        <v>151</v>
      </c>
      <c r="C60" s="51"/>
      <c r="D60" s="51"/>
      <c r="E60" s="51"/>
      <c r="F60" s="60"/>
      <c r="G60" s="78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80"/>
      <c r="BQ60" s="89">
        <f t="shared" ref="BQ60:CI60" si="94">SUM(BQ62:BQ64)</f>
        <v>0</v>
      </c>
      <c r="BR60" s="89">
        <f t="shared" si="94"/>
        <v>71</v>
      </c>
      <c r="BS60" s="89">
        <f t="shared" si="94"/>
        <v>0</v>
      </c>
      <c r="BT60" s="89">
        <f t="shared" si="94"/>
        <v>0</v>
      </c>
      <c r="BU60" s="89">
        <f t="shared" si="94"/>
        <v>0</v>
      </c>
      <c r="BV60" s="89">
        <f t="shared" si="94"/>
        <v>0</v>
      </c>
      <c r="BW60" s="89">
        <f t="shared" si="94"/>
        <v>0</v>
      </c>
      <c r="BX60" s="89">
        <f t="shared" si="94"/>
        <v>6</v>
      </c>
      <c r="BY60" s="89">
        <f t="shared" si="94"/>
        <v>4</v>
      </c>
      <c r="BZ60" s="89">
        <f t="shared" si="94"/>
        <v>81</v>
      </c>
      <c r="CA60" s="89">
        <f t="shared" si="94"/>
        <v>0</v>
      </c>
      <c r="CB60" s="89">
        <f t="shared" si="94"/>
        <v>0</v>
      </c>
      <c r="CC60" s="89">
        <f t="shared" si="94"/>
        <v>0</v>
      </c>
      <c r="CD60" s="89">
        <f t="shared" si="94"/>
        <v>0</v>
      </c>
      <c r="CE60" s="89">
        <f t="shared" si="94"/>
        <v>0</v>
      </c>
      <c r="CF60" s="89">
        <f t="shared" si="94"/>
        <v>0</v>
      </c>
      <c r="CG60" s="89">
        <f t="shared" si="94"/>
        <v>38</v>
      </c>
      <c r="CH60" s="89">
        <f t="shared" si="94"/>
        <v>0</v>
      </c>
      <c r="CI60" s="89">
        <f t="shared" si="94"/>
        <v>300</v>
      </c>
      <c r="CJ60" s="89"/>
      <c r="CK60" s="89">
        <f>SUM(CK62:CK64)</f>
        <v>0</v>
      </c>
      <c r="CL60" s="89" t="e">
        <f t="shared" ref="CL60:CM60" si="95">SUM(CL62:CL64)</f>
        <v>#DIV/0!</v>
      </c>
      <c r="CM60" s="89">
        <f t="shared" si="95"/>
        <v>0</v>
      </c>
    </row>
    <row r="61" spans="1:92" s="77" customFormat="1" ht="24.75" customHeight="1" outlineLevel="1" x14ac:dyDescent="0.25">
      <c r="A61" s="55" t="s">
        <v>152</v>
      </c>
      <c r="B61" s="56" t="s">
        <v>153</v>
      </c>
      <c r="C61" s="57" t="s">
        <v>154</v>
      </c>
      <c r="D61" s="58">
        <v>3</v>
      </c>
      <c r="E61" s="59">
        <v>44287</v>
      </c>
      <c r="F61" s="60">
        <f>IFERROR(VLOOKUP(A61,'[5]PHEP NAM 2022'!$D$9:$AP$628,32,0),0)</f>
        <v>7.5</v>
      </c>
      <c r="G61" s="61" t="s">
        <v>10</v>
      </c>
      <c r="H61" s="62"/>
      <c r="I61" s="61" t="s">
        <v>10</v>
      </c>
      <c r="J61" s="62"/>
      <c r="K61" s="61" t="s">
        <v>10</v>
      </c>
      <c r="L61" s="62"/>
      <c r="M61" s="61" t="s">
        <v>10</v>
      </c>
      <c r="N61" s="62"/>
      <c r="O61" s="61" t="s">
        <v>10</v>
      </c>
      <c r="P61" s="62"/>
      <c r="Q61" s="63"/>
      <c r="R61" s="63"/>
      <c r="S61" s="61" t="s">
        <v>10</v>
      </c>
      <c r="T61" s="62"/>
      <c r="U61" s="61" t="s">
        <v>10</v>
      </c>
      <c r="V61" s="62"/>
      <c r="W61" s="61" t="s">
        <v>10</v>
      </c>
      <c r="X61" s="62"/>
      <c r="Y61" s="61" t="s">
        <v>10</v>
      </c>
      <c r="Z61" s="62"/>
      <c r="AA61" s="61" t="s">
        <v>10</v>
      </c>
      <c r="AB61" s="62"/>
      <c r="AC61" s="61" t="s">
        <v>49</v>
      </c>
      <c r="AD61" s="62"/>
      <c r="AE61" s="63"/>
      <c r="AF61" s="63"/>
      <c r="AG61" s="61" t="s">
        <v>10</v>
      </c>
      <c r="AH61" s="62"/>
      <c r="AI61" s="61" t="s">
        <v>10</v>
      </c>
      <c r="AJ61" s="62"/>
      <c r="AK61" s="61" t="s">
        <v>10</v>
      </c>
      <c r="AL61" s="62"/>
      <c r="AM61" s="61" t="s">
        <v>10</v>
      </c>
      <c r="AN61" s="62"/>
      <c r="AO61" s="61" t="s">
        <v>10</v>
      </c>
      <c r="AP61" s="62"/>
      <c r="AQ61" s="61" t="s">
        <v>52</v>
      </c>
      <c r="AR61" s="62"/>
      <c r="AS61" s="63"/>
      <c r="AT61" s="63"/>
      <c r="AU61" s="61" t="s">
        <v>10</v>
      </c>
      <c r="AV61" s="62"/>
      <c r="AW61" s="61" t="s">
        <v>10</v>
      </c>
      <c r="AX61" s="62"/>
      <c r="AY61" s="61" t="s">
        <v>10</v>
      </c>
      <c r="AZ61" s="62"/>
      <c r="BA61" s="61" t="s">
        <v>10</v>
      </c>
      <c r="BB61" s="62"/>
      <c r="BC61" s="61" t="s">
        <v>10</v>
      </c>
      <c r="BD61" s="62"/>
      <c r="BE61" s="61" t="s">
        <v>49</v>
      </c>
      <c r="BF61" s="62"/>
      <c r="BG61" s="63"/>
      <c r="BH61" s="63"/>
      <c r="BI61" s="61" t="s">
        <v>10</v>
      </c>
      <c r="BJ61" s="62"/>
      <c r="BK61" s="61" t="s">
        <v>10</v>
      </c>
      <c r="BL61" s="62"/>
      <c r="BM61" s="61" t="s">
        <v>10</v>
      </c>
      <c r="BN61" s="62"/>
      <c r="BO61" s="61" t="s">
        <v>52</v>
      </c>
      <c r="BP61" s="62"/>
      <c r="BQ61" s="64">
        <f>COUNTIF($G61:$BP61,"a")+COUNTIF($G61:$BP61,"r0,a5")/2+COUNTIF($G61:$BP61,"p5,a5")/2+COUNTIF($G61:$BP61,"Ro,p5")/2+COUNTIF($G61:$BP61,"H5,A5")/2+COUNTIF($G61:$BP61,"p0,a5")/2</f>
        <v>0</v>
      </c>
      <c r="BR61" s="64">
        <f>COUNTIF($G61:$BP61,"d")+COUNTIF($G61:$BP61,"r0,d5")/2+COUNTIF($G61:$BP61,"p5,d5")/2+COUNTIF($G61:$BP61,"Ro,P5")/2+COUNTIF($G61:$BP61,"H5,D5")/2+COUNTIF($G61:$BP61,"p0,d5")/2</f>
        <v>23</v>
      </c>
      <c r="BS61" s="64">
        <f>COUNTIF($G61:$BP61,"b")+COUNTIF($G61:$BP61,"r0,b5")/2+COUNTIF($G61:$BP61,"p5,b5")/2+COUNTIF($G61:$BP61,"Ro,P5")/2+COUNTIF($G61:$BP61,"H5,B5")/2+COUNTIF($G61:$BP61,"p0,b5")/2</f>
        <v>0</v>
      </c>
      <c r="BT61" s="64">
        <f>COUNTIF($G61:$BP61,"c")+COUNTIF($G61:$BP61,"r0,c5")/2+COUNTIF($G61:$BP61,"p5,c5")/2+COUNTIF($G61:$BP61,"Ro,P5")/2+COUNTIF($G61:$BP61,"H5,C5")/2+COUNTIF($G61:$BP61,"p0,c5")/2</f>
        <v>0</v>
      </c>
      <c r="BU61" s="64">
        <f>COUNTIF($G61:$BP61,"KH")+COUNTIF($G61:$BP61,"TL")+COUNTIF($G61:$BP61,"L")</f>
        <v>0</v>
      </c>
      <c r="BV61" s="64">
        <f>COUNTIF($G61:$BP61,"NL")</f>
        <v>0</v>
      </c>
      <c r="BW61" s="64">
        <f>COUNTIF($G61:$BP61,"hh")+COUNTIF(G61:BP61,"H5,D5")/2</f>
        <v>0</v>
      </c>
      <c r="BX61" s="64">
        <f>COUNTIF($G61:$BP61,"nt7")</f>
        <v>2</v>
      </c>
      <c r="BY61" s="64">
        <f>COUNTIF($G61:$BP61,"P")+COUNTIF($G61:$BP61,"p5,a5")/2+COUNTIF($G61:$BP61,"p5,b5")/2+COUNTIF($G61:$BP61,"p5,c5")/2+COUNTIF($G61:$BP61,"p5,d5")/2+COUNTIF($G61:$BP61,"R0,P5")/2</f>
        <v>2</v>
      </c>
      <c r="BZ61" s="65">
        <f>SUBTOTAL(9,BQ61:BY61)</f>
        <v>27</v>
      </c>
      <c r="CA61" s="66">
        <f t="shared" ref="CA61:CA64" si="96">SUM(H61,J61,L61,N61,P61,T61,V61,X61,Z61,AB61,AD61,AH61,AJ61,AL61,AN61,AP61,AR61,AV61,AX61,AZ61,BB61,BD61,BF61,BJ61,BL61,BN61,BP61)</f>
        <v>0</v>
      </c>
      <c r="CB61" s="67">
        <f t="shared" ref="CB61:CB64" si="97">SUM(R61,AF61,AT61,BH61)</f>
        <v>0</v>
      </c>
      <c r="CC61" s="67">
        <v>0</v>
      </c>
      <c r="CD61" s="68">
        <f>IF(BZ61&gt;=25,4,IF(BZ61&gt;=18,3,IF(BZ61&gt;=12,2,IF(BZ61&gt;=4,1,0))))-BX61-2</f>
        <v>0</v>
      </c>
      <c r="CE61" s="69">
        <f>COUNTIF(G61:P61,"&gt;=4")+COUNTIF(S61:AD61,"&gt;=4")+COUNTIF(AG61:AR61,"&gt;=4")+COUNTIF(AU61:BF61,"&gt;=4")+COUNTIF(BI61:BP61,"&gt;=4")+ROUND(IF(R61&gt;=12,1,0)+IF(AF61&gt;=12,1,0)+IF(AT61&gt;=12,1,0)+IF(BH61&gt;=12,1,0),0)</f>
        <v>0</v>
      </c>
      <c r="CF61" s="68">
        <f>CD61*CI61</f>
        <v>0</v>
      </c>
      <c r="CG61" s="70">
        <f>F61-BY61</f>
        <v>5.5</v>
      </c>
      <c r="CH61" s="68">
        <f>CE61*16</f>
        <v>0</v>
      </c>
      <c r="CI61" s="71">
        <f>VLOOKUP(A61,[5]DATA!$A$6:$Q$660,17,0)</f>
        <v>150</v>
      </c>
      <c r="CJ61" s="71">
        <f>SUM(CA61:CC61)</f>
        <v>0</v>
      </c>
      <c r="CK61" s="72">
        <f>(SUM(IF(H61&gt;4,H61-4,0),IF(J61&gt;4,J61-4,0),IF(L61&gt;4,L61-4,0),IF(N61&gt;4,N61-4,0),IF(P61&gt;4,P61-4,0),IF(T61&gt;4,T61-4,0),IF(V61&gt;4,V61-4,0),IF(X61&gt;4,X61-4,0),IF(Z61&gt;4,Z61-4,0),IF(AB61&gt;4,AB61-4,0),IF(AD61&gt;4,AD61-4,0),IF(AH61&gt;4,AH61-4,0),IF(AJ61&gt;4,AJ61-4,0),IF(AL61&gt;4,AL61-4,0),IF(AN61&gt;4,AN61-4,0),IF(AP61&gt;4,AP61-4,0),IF(AR61&gt;4,AR61-4,0),IF(AV61&gt;4,AV61-4,0),IF(AX61&gt;4,AX61-4,0),IF(AZ61&gt;4,AZ61-4,0),IF(BB61&gt;4,BB61-4,0),IF(BD61&gt;4,BD61-4,0),IF(BF61&gt;4,BF61-4,0),IF(BJ61&gt;4,BJ61-4,0),IF(BL61&gt;4,BL61-4,0),IF(BN61&gt;4,BN61-4,0),IF(BP61&gt;4,BP61-4,0))+CB61+CC61)</f>
        <v>0</v>
      </c>
      <c r="CL61" s="73" t="e">
        <f>CK61/CJ61</f>
        <v>#DIV/0!</v>
      </c>
      <c r="CM61" s="72">
        <f>(SUM(IF(H61&gt;4,H61-4,0),IF(J61&gt;4,J61-4,0),IF(L61&gt;4,L61-4,0),IF(N61&gt;4,N61-4,0),IF(P61&gt;4,P61-4,0),IF(T61&gt;4,T61-4,0),IF(V61&gt;4,V61-4,0),IF(X61&gt;4,X61-4,0),IF(Z61&gt;4,Z61-4,0),IF(AB61&gt;4,AB61-4,0),IF(AD61&gt;4,AD61-4,0),IF(AH61&gt;4,AH61-4,0),IF(AJ61&gt;4,AJ61-4,0),IF(AL61&gt;4,AL61-4,0),IF(AN61&gt;4,AN61-4,0),IF(AP61&gt;4,AP61-4,0),IF(AR61&gt;4,AR61-4,0),IF(AV61&gt;4,AV61-4,0),IF(AX61&gt;4,AX61-4,0),IF(AZ61&gt;4,AZ61-4,0),IF(BB61&gt;4,BB61-4,0),IF(BD61&gt;4,BD61-4,0),IF(BF61&gt;4,BF61-4,0),IF(BJ61&gt;4,BJ61-4,0),IF(BL61&gt;4,BL61-4,0),IF(BN61&gt;4,BN61-4,0),IF(BP61&gt;4,BP61-4,0))+CC61)</f>
        <v>0</v>
      </c>
      <c r="CN61" s="74">
        <f>BQ61+BR61+BS61+BT61+BU61+BY61+BX61</f>
        <v>27</v>
      </c>
    </row>
    <row r="62" spans="1:92" s="77" customFormat="1" ht="24.75" customHeight="1" outlineLevel="1" x14ac:dyDescent="0.25">
      <c r="A62" s="55" t="s">
        <v>155</v>
      </c>
      <c r="B62" s="56" t="s">
        <v>156</v>
      </c>
      <c r="C62" s="57" t="s">
        <v>154</v>
      </c>
      <c r="D62" s="58">
        <v>4</v>
      </c>
      <c r="E62" s="59">
        <v>37987</v>
      </c>
      <c r="F62" s="60">
        <f>IFERROR(VLOOKUP(A62,'[5]PHEP NAM 2022'!$D$9:$AP$628,32,0),0)</f>
        <v>35</v>
      </c>
      <c r="G62" s="61" t="s">
        <v>10</v>
      </c>
      <c r="H62" s="62"/>
      <c r="I62" s="61" t="s">
        <v>10</v>
      </c>
      <c r="J62" s="62"/>
      <c r="K62" s="61" t="s">
        <v>10</v>
      </c>
      <c r="L62" s="62"/>
      <c r="M62" s="61" t="s">
        <v>10</v>
      </c>
      <c r="N62" s="62"/>
      <c r="O62" s="61" t="s">
        <v>10</v>
      </c>
      <c r="P62" s="62"/>
      <c r="Q62" s="63"/>
      <c r="R62" s="63"/>
      <c r="S62" s="61" t="s">
        <v>10</v>
      </c>
      <c r="T62" s="62"/>
      <c r="U62" s="61" t="s">
        <v>10</v>
      </c>
      <c r="V62" s="62"/>
      <c r="W62" s="61" t="s">
        <v>10</v>
      </c>
      <c r="X62" s="62"/>
      <c r="Y62" s="61" t="s">
        <v>10</v>
      </c>
      <c r="Z62" s="62"/>
      <c r="AA62" s="61" t="s">
        <v>10</v>
      </c>
      <c r="AB62" s="62"/>
      <c r="AC62" s="61" t="s">
        <v>49</v>
      </c>
      <c r="AD62" s="62"/>
      <c r="AE62" s="63"/>
      <c r="AF62" s="63"/>
      <c r="AG62" s="61" t="s">
        <v>10</v>
      </c>
      <c r="AH62" s="62"/>
      <c r="AI62" s="61" t="s">
        <v>10</v>
      </c>
      <c r="AJ62" s="62"/>
      <c r="AK62" s="61" t="s">
        <v>10</v>
      </c>
      <c r="AL62" s="62"/>
      <c r="AM62" s="61" t="s">
        <v>10</v>
      </c>
      <c r="AN62" s="62"/>
      <c r="AO62" s="61" t="s">
        <v>10</v>
      </c>
      <c r="AP62" s="62"/>
      <c r="AQ62" s="61" t="s">
        <v>10</v>
      </c>
      <c r="AR62" s="62"/>
      <c r="AS62" s="63"/>
      <c r="AT62" s="63"/>
      <c r="AU62" s="61" t="s">
        <v>10</v>
      </c>
      <c r="AV62" s="62"/>
      <c r="AW62" s="61" t="s">
        <v>10</v>
      </c>
      <c r="AX62" s="62"/>
      <c r="AY62" s="61" t="s">
        <v>10</v>
      </c>
      <c r="AZ62" s="62"/>
      <c r="BA62" s="61" t="s">
        <v>10</v>
      </c>
      <c r="BB62" s="62"/>
      <c r="BC62" s="61" t="s">
        <v>10</v>
      </c>
      <c r="BD62" s="62"/>
      <c r="BE62" s="61" t="s">
        <v>49</v>
      </c>
      <c r="BF62" s="62"/>
      <c r="BG62" s="63"/>
      <c r="BH62" s="63"/>
      <c r="BI62" s="61" t="s">
        <v>10</v>
      </c>
      <c r="BJ62" s="62"/>
      <c r="BK62" s="61" t="s">
        <v>10</v>
      </c>
      <c r="BL62" s="62"/>
      <c r="BM62" s="61" t="s">
        <v>10</v>
      </c>
      <c r="BN62" s="62"/>
      <c r="BO62" s="61" t="s">
        <v>10</v>
      </c>
      <c r="BP62" s="62"/>
      <c r="BQ62" s="64">
        <f t="shared" ref="BQ62:BQ64" si="98">COUNTIF($G62:$BP62,"a")+COUNTIF($G62:$BP62,"r0,a5")/2+COUNTIF($G62:$BP62,"p5,a5")/2+COUNTIF($G62:$BP62,"Ro,p5")/2+COUNTIF($G62:$BP62,"H5,A5")/2+COUNTIF($G62:$BP62,"p0,a5")/2</f>
        <v>0</v>
      </c>
      <c r="BR62" s="64">
        <f t="shared" ref="BR62:BR64" si="99">COUNTIF($G62:$BP62,"d")+COUNTIF($G62:$BP62,"r0,d5")/2+COUNTIF($G62:$BP62,"p5,d5")/2+COUNTIF($G62:$BP62,"Ro,P5")/2+COUNTIF($G62:$BP62,"H5,D5")/2+COUNTIF($G62:$BP62,"p0,d5")/2</f>
        <v>25</v>
      </c>
      <c r="BS62" s="64">
        <f t="shared" ref="BS62:BS64" si="100">COUNTIF($G62:$BP62,"b")+COUNTIF($G62:$BP62,"r0,b5")/2+COUNTIF($G62:$BP62,"p5,b5")/2+COUNTIF($G62:$BP62,"Ro,P5")/2+COUNTIF($G62:$BP62,"H5,B5")/2+COUNTIF($G62:$BP62,"p0,b5")/2</f>
        <v>0</v>
      </c>
      <c r="BT62" s="64">
        <f t="shared" ref="BT62:BT64" si="101">COUNTIF($G62:$BP62,"c")+COUNTIF($G62:$BP62,"r0,c5")/2+COUNTIF($G62:$BP62,"p5,c5")/2+COUNTIF($G62:$BP62,"Ro,P5")/2+COUNTIF($G62:$BP62,"H5,C5")/2+COUNTIF($G62:$BP62,"p0,c5")/2</f>
        <v>0</v>
      </c>
      <c r="BU62" s="64">
        <f t="shared" ref="BU62:BU64" si="102">COUNTIF($G62:$BP62,"KH")+COUNTIF($G62:$BP62,"TL")+COUNTIF($G62:$BP62,"L")</f>
        <v>0</v>
      </c>
      <c r="BV62" s="64">
        <f t="shared" ref="BV62:BV64" si="103">COUNTIF($G62:$BP62,"NL")</f>
        <v>0</v>
      </c>
      <c r="BW62" s="64">
        <f t="shared" ref="BW62:BW64" si="104">COUNTIF($G62:$BP62,"hh")+COUNTIF(G62:BP62,"H5,D5")/2</f>
        <v>0</v>
      </c>
      <c r="BX62" s="64">
        <f t="shared" ref="BX62:BX64" si="105">COUNTIF($G62:$BP62,"nt7")</f>
        <v>2</v>
      </c>
      <c r="BY62" s="64">
        <f t="shared" ref="BY62:BY64" si="106">COUNTIF($G62:$BP62,"P")+COUNTIF($G62:$BP62,"p5,a5")/2+COUNTIF($G62:$BP62,"p5,b5")/2+COUNTIF($G62:$BP62,"p5,c5")/2+COUNTIF($G62:$BP62,"p5,d5")/2+COUNTIF($G62:$BP62,"R0,P5")/2</f>
        <v>0</v>
      </c>
      <c r="BZ62" s="65">
        <f>SUBTOTAL(9,BQ62:BY62)</f>
        <v>27</v>
      </c>
      <c r="CA62" s="66">
        <f t="shared" si="96"/>
        <v>0</v>
      </c>
      <c r="CB62" s="67">
        <f t="shared" si="97"/>
        <v>0</v>
      </c>
      <c r="CC62" s="67">
        <v>0</v>
      </c>
      <c r="CD62" s="68">
        <f t="shared" ref="CD62:CD64" si="107">IF(BZ62&gt;=25,4,IF(BZ62&gt;=18,3,IF(BZ62&gt;=12,2,IF(BZ62&gt;=4,1,0))))-BX62-2</f>
        <v>0</v>
      </c>
      <c r="CE62" s="69">
        <f t="shared" ref="CE62:CE64" si="108">COUNTIF(G62:P62,"&gt;=4")+COUNTIF(S62:AD62,"&gt;=4")+COUNTIF(AG62:AR62,"&gt;=4")+COUNTIF(AU62:BF62,"&gt;=4")+COUNTIF(BI62:BP62,"&gt;=4")+ROUND(IF(R62&gt;=12,1,0)+IF(AF62&gt;=12,1,0)+IF(AT62&gt;=12,1,0)+IF(BH62&gt;=12,1,0),0)</f>
        <v>0</v>
      </c>
      <c r="CF62" s="68">
        <f t="shared" ref="CF62:CF64" si="109">CD62*CI62</f>
        <v>0</v>
      </c>
      <c r="CG62" s="70">
        <f t="shared" ref="CG62:CG64" si="110">F62-BY62</f>
        <v>35</v>
      </c>
      <c r="CH62" s="68">
        <f t="shared" ref="CH62:CH64" si="111">CE62*16</f>
        <v>0</v>
      </c>
      <c r="CI62" s="71">
        <f>VLOOKUP(A62,[5]DATA!$A$6:$Q$660,17,0)</f>
        <v>0</v>
      </c>
      <c r="CJ62" s="71">
        <f t="shared" ref="CJ62:CJ64" si="112">SUM(CA62:CC62)</f>
        <v>0</v>
      </c>
      <c r="CK62" s="72">
        <f t="shared" ref="CK62:CK64" si="113">(SUM(IF(H62&gt;4,H62-4,0),IF(J62&gt;4,J62-4,0),IF(L62&gt;4,L62-4,0),IF(N62&gt;4,N62-4,0),IF(P62&gt;4,P62-4,0),IF(T62&gt;4,T62-4,0),IF(V62&gt;4,V62-4,0),IF(X62&gt;4,X62-4,0),IF(Z62&gt;4,Z62-4,0),IF(AB62&gt;4,AB62-4,0),IF(AD62&gt;4,AD62-4,0),IF(AH62&gt;4,AH62-4,0),IF(AJ62&gt;4,AJ62-4,0),IF(AL62&gt;4,AL62-4,0),IF(AN62&gt;4,AN62-4,0),IF(AP62&gt;4,AP62-4,0),IF(AR62&gt;4,AR62-4,0),IF(AV62&gt;4,AV62-4,0),IF(AX62&gt;4,AX62-4,0),IF(AZ62&gt;4,AZ62-4,0),IF(BB62&gt;4,BB62-4,0),IF(BD62&gt;4,BD62-4,0),IF(BF62&gt;4,BF62-4,0),IF(BJ62&gt;4,BJ62-4,0),IF(BL62&gt;4,BL62-4,0),IF(BN62&gt;4,BN62-4,0),IF(BP62&gt;4,BP62-4,0))+CB62+CC62)</f>
        <v>0</v>
      </c>
      <c r="CL62" s="73" t="e">
        <f t="shared" ref="CL62:CL64" si="114">CK62/CJ62</f>
        <v>#DIV/0!</v>
      </c>
      <c r="CM62" s="72">
        <f t="shared" ref="CM62:CM64" si="115">(SUM(IF(H62&gt;4,H62-4,0),IF(J62&gt;4,J62-4,0),IF(L62&gt;4,L62-4,0),IF(N62&gt;4,N62-4,0),IF(P62&gt;4,P62-4,0),IF(T62&gt;4,T62-4,0),IF(V62&gt;4,V62-4,0),IF(X62&gt;4,X62-4,0),IF(Z62&gt;4,Z62-4,0),IF(AB62&gt;4,AB62-4,0),IF(AD62&gt;4,AD62-4,0),IF(AH62&gt;4,AH62-4,0),IF(AJ62&gt;4,AJ62-4,0),IF(AL62&gt;4,AL62-4,0),IF(AN62&gt;4,AN62-4,0),IF(AP62&gt;4,AP62-4,0),IF(AR62&gt;4,AR62-4,0),IF(AV62&gt;4,AV62-4,0),IF(AX62&gt;4,AX62-4,0),IF(AZ62&gt;4,AZ62-4,0),IF(BB62&gt;4,BB62-4,0),IF(BD62&gt;4,BD62-4,0),IF(BF62&gt;4,BF62-4,0),IF(BJ62&gt;4,BJ62-4,0),IF(BL62&gt;4,BL62-4,0),IF(BN62&gt;4,BN62-4,0),IF(BP62&gt;4,BP62-4,0))+CC62)</f>
        <v>0</v>
      </c>
      <c r="CN62" s="74">
        <f t="shared" ref="CN62:CN64" si="116">BQ62+BR62+BS62+BT62+BU62+BY62+BX62</f>
        <v>27</v>
      </c>
    </row>
    <row r="63" spans="1:92" s="77" customFormat="1" ht="24.75" customHeight="1" outlineLevel="1" x14ac:dyDescent="0.25">
      <c r="A63" s="55" t="s">
        <v>157</v>
      </c>
      <c r="B63" s="56" t="s">
        <v>158</v>
      </c>
      <c r="C63" s="57" t="s">
        <v>154</v>
      </c>
      <c r="D63" s="58">
        <v>6</v>
      </c>
      <c r="E63" s="59">
        <v>44291</v>
      </c>
      <c r="F63" s="60">
        <f>IFERROR(VLOOKUP(A63,'[5]PHEP NAM 2022'!$D$9:$AP$628,32,0),0)</f>
        <v>3</v>
      </c>
      <c r="G63" s="61" t="s">
        <v>10</v>
      </c>
      <c r="H63" s="62"/>
      <c r="I63" s="61" t="s">
        <v>10</v>
      </c>
      <c r="J63" s="62"/>
      <c r="K63" s="61" t="s">
        <v>10</v>
      </c>
      <c r="L63" s="62"/>
      <c r="M63" s="61" t="s">
        <v>10</v>
      </c>
      <c r="N63" s="62"/>
      <c r="O63" s="61" t="s">
        <v>10</v>
      </c>
      <c r="P63" s="62"/>
      <c r="Q63" s="63"/>
      <c r="R63" s="63"/>
      <c r="S63" s="61" t="s">
        <v>10</v>
      </c>
      <c r="T63" s="62"/>
      <c r="U63" s="61" t="s">
        <v>10</v>
      </c>
      <c r="V63" s="62"/>
      <c r="W63" s="61" t="s">
        <v>10</v>
      </c>
      <c r="X63" s="62"/>
      <c r="Y63" s="61" t="s">
        <v>10</v>
      </c>
      <c r="Z63" s="62"/>
      <c r="AA63" s="61" t="s">
        <v>10</v>
      </c>
      <c r="AB63" s="62"/>
      <c r="AC63" s="61" t="s">
        <v>49</v>
      </c>
      <c r="AD63" s="62"/>
      <c r="AE63" s="63"/>
      <c r="AF63" s="63"/>
      <c r="AG63" s="61" t="s">
        <v>10</v>
      </c>
      <c r="AH63" s="62"/>
      <c r="AI63" s="61" t="s">
        <v>10</v>
      </c>
      <c r="AJ63" s="62"/>
      <c r="AK63" s="61" t="s">
        <v>10</v>
      </c>
      <c r="AL63" s="62"/>
      <c r="AM63" s="61" t="s">
        <v>10</v>
      </c>
      <c r="AN63" s="62"/>
      <c r="AO63" s="61" t="s">
        <v>10</v>
      </c>
      <c r="AP63" s="62"/>
      <c r="AQ63" s="61" t="s">
        <v>10</v>
      </c>
      <c r="AR63" s="62"/>
      <c r="AS63" s="63"/>
      <c r="AT63" s="63"/>
      <c r="AU63" s="61" t="s">
        <v>10</v>
      </c>
      <c r="AV63" s="62"/>
      <c r="AW63" s="61" t="s">
        <v>10</v>
      </c>
      <c r="AX63" s="62"/>
      <c r="AY63" s="61" t="s">
        <v>52</v>
      </c>
      <c r="AZ63" s="62"/>
      <c r="BA63" s="61" t="s">
        <v>10</v>
      </c>
      <c r="BB63" s="62"/>
      <c r="BC63" s="61" t="s">
        <v>10</v>
      </c>
      <c r="BD63" s="62"/>
      <c r="BE63" s="61" t="s">
        <v>49</v>
      </c>
      <c r="BF63" s="62"/>
      <c r="BG63" s="63"/>
      <c r="BH63" s="63"/>
      <c r="BI63" s="61" t="s">
        <v>10</v>
      </c>
      <c r="BJ63" s="62"/>
      <c r="BK63" s="61" t="s">
        <v>10</v>
      </c>
      <c r="BL63" s="62"/>
      <c r="BM63" s="61" t="s">
        <v>52</v>
      </c>
      <c r="BN63" s="62"/>
      <c r="BO63" s="61" t="s">
        <v>10</v>
      </c>
      <c r="BP63" s="62"/>
      <c r="BQ63" s="64">
        <f t="shared" si="98"/>
        <v>0</v>
      </c>
      <c r="BR63" s="64">
        <f t="shared" si="99"/>
        <v>23</v>
      </c>
      <c r="BS63" s="64">
        <f t="shared" si="100"/>
        <v>0</v>
      </c>
      <c r="BT63" s="64">
        <f t="shared" si="101"/>
        <v>0</v>
      </c>
      <c r="BU63" s="64">
        <f t="shared" si="102"/>
        <v>0</v>
      </c>
      <c r="BV63" s="64">
        <f t="shared" si="103"/>
        <v>0</v>
      </c>
      <c r="BW63" s="64">
        <f t="shared" si="104"/>
        <v>0</v>
      </c>
      <c r="BX63" s="64">
        <f t="shared" si="105"/>
        <v>2</v>
      </c>
      <c r="BY63" s="64">
        <f t="shared" si="106"/>
        <v>2</v>
      </c>
      <c r="BZ63" s="65">
        <f>SUBTOTAL(9,BQ63:BY63)</f>
        <v>27</v>
      </c>
      <c r="CA63" s="66">
        <f t="shared" si="96"/>
        <v>0</v>
      </c>
      <c r="CB63" s="67">
        <f t="shared" si="97"/>
        <v>0</v>
      </c>
      <c r="CC63" s="67">
        <v>0</v>
      </c>
      <c r="CD63" s="68">
        <f t="shared" si="107"/>
        <v>0</v>
      </c>
      <c r="CE63" s="69">
        <f t="shared" si="108"/>
        <v>0</v>
      </c>
      <c r="CF63" s="68">
        <f t="shared" si="109"/>
        <v>0</v>
      </c>
      <c r="CG63" s="70">
        <f t="shared" si="110"/>
        <v>1</v>
      </c>
      <c r="CH63" s="68">
        <f t="shared" si="111"/>
        <v>0</v>
      </c>
      <c r="CI63" s="71">
        <f>VLOOKUP(A63,[5]DATA!$A$6:$Q$660,17,0)</f>
        <v>150</v>
      </c>
      <c r="CJ63" s="71">
        <f t="shared" si="112"/>
        <v>0</v>
      </c>
      <c r="CK63" s="72">
        <f t="shared" si="113"/>
        <v>0</v>
      </c>
      <c r="CL63" s="73" t="e">
        <f t="shared" si="114"/>
        <v>#DIV/0!</v>
      </c>
      <c r="CM63" s="72">
        <f t="shared" si="115"/>
        <v>0</v>
      </c>
      <c r="CN63" s="74">
        <f t="shared" si="116"/>
        <v>27</v>
      </c>
    </row>
    <row r="64" spans="1:92" s="77" customFormat="1" ht="24.75" customHeight="1" outlineLevel="1" x14ac:dyDescent="0.25">
      <c r="A64" s="55" t="s">
        <v>159</v>
      </c>
      <c r="B64" s="56" t="s">
        <v>160</v>
      </c>
      <c r="C64" s="57" t="s">
        <v>154</v>
      </c>
      <c r="D64" s="58">
        <v>4</v>
      </c>
      <c r="E64" s="59">
        <v>44350</v>
      </c>
      <c r="F64" s="60">
        <f>IFERROR(VLOOKUP(A64,'[5]PHEP NAM 2022'!$D$9:$AP$628,32,0),0)</f>
        <v>4</v>
      </c>
      <c r="G64" s="61" t="s">
        <v>10</v>
      </c>
      <c r="H64" s="62"/>
      <c r="I64" s="61" t="s">
        <v>10</v>
      </c>
      <c r="J64" s="62"/>
      <c r="K64" s="61" t="s">
        <v>10</v>
      </c>
      <c r="L64" s="62"/>
      <c r="M64" s="61" t="s">
        <v>10</v>
      </c>
      <c r="N64" s="62"/>
      <c r="O64" s="61" t="s">
        <v>10</v>
      </c>
      <c r="P64" s="62"/>
      <c r="Q64" s="63"/>
      <c r="R64" s="63"/>
      <c r="S64" s="61" t="s">
        <v>10</v>
      </c>
      <c r="T64" s="62"/>
      <c r="U64" s="61" t="s">
        <v>10</v>
      </c>
      <c r="V64" s="62"/>
      <c r="W64" s="61" t="s">
        <v>10</v>
      </c>
      <c r="X64" s="62"/>
      <c r="Y64" s="61" t="s">
        <v>10</v>
      </c>
      <c r="Z64" s="62"/>
      <c r="AA64" s="61" t="s">
        <v>10</v>
      </c>
      <c r="AB64" s="62"/>
      <c r="AC64" s="61" t="s">
        <v>49</v>
      </c>
      <c r="AD64" s="62"/>
      <c r="AE64" s="63"/>
      <c r="AF64" s="63"/>
      <c r="AG64" s="61" t="s">
        <v>10</v>
      </c>
      <c r="AH64" s="62"/>
      <c r="AI64" s="61" t="s">
        <v>52</v>
      </c>
      <c r="AJ64" s="62"/>
      <c r="AK64" s="61" t="s">
        <v>52</v>
      </c>
      <c r="AL64" s="62"/>
      <c r="AM64" s="61" t="s">
        <v>10</v>
      </c>
      <c r="AN64" s="62"/>
      <c r="AO64" s="61" t="s">
        <v>10</v>
      </c>
      <c r="AP64" s="62"/>
      <c r="AQ64" s="61" t="s">
        <v>10</v>
      </c>
      <c r="AR64" s="62"/>
      <c r="AS64" s="63"/>
      <c r="AT64" s="63"/>
      <c r="AU64" s="61" t="s">
        <v>10</v>
      </c>
      <c r="AV64" s="62"/>
      <c r="AW64" s="61" t="s">
        <v>10</v>
      </c>
      <c r="AX64" s="62"/>
      <c r="AY64" s="61" t="s">
        <v>10</v>
      </c>
      <c r="AZ64" s="62"/>
      <c r="BA64" s="61" t="s">
        <v>10</v>
      </c>
      <c r="BB64" s="62"/>
      <c r="BC64" s="61" t="s">
        <v>10</v>
      </c>
      <c r="BD64" s="62"/>
      <c r="BE64" s="61" t="s">
        <v>49</v>
      </c>
      <c r="BF64" s="62"/>
      <c r="BG64" s="63"/>
      <c r="BH64" s="63"/>
      <c r="BI64" s="61" t="s">
        <v>10</v>
      </c>
      <c r="BJ64" s="62"/>
      <c r="BK64" s="61" t="s">
        <v>10</v>
      </c>
      <c r="BL64" s="62"/>
      <c r="BM64" s="61" t="s">
        <v>10</v>
      </c>
      <c r="BN64" s="62"/>
      <c r="BO64" s="61" t="s">
        <v>10</v>
      </c>
      <c r="BP64" s="62"/>
      <c r="BQ64" s="64">
        <f t="shared" si="98"/>
        <v>0</v>
      </c>
      <c r="BR64" s="64">
        <f t="shared" si="99"/>
        <v>23</v>
      </c>
      <c r="BS64" s="64">
        <f t="shared" si="100"/>
        <v>0</v>
      </c>
      <c r="BT64" s="64">
        <f t="shared" si="101"/>
        <v>0</v>
      </c>
      <c r="BU64" s="64">
        <f t="shared" si="102"/>
        <v>0</v>
      </c>
      <c r="BV64" s="64">
        <f t="shared" si="103"/>
        <v>0</v>
      </c>
      <c r="BW64" s="64">
        <f t="shared" si="104"/>
        <v>0</v>
      </c>
      <c r="BX64" s="64">
        <f t="shared" si="105"/>
        <v>2</v>
      </c>
      <c r="BY64" s="64">
        <f t="shared" si="106"/>
        <v>2</v>
      </c>
      <c r="BZ64" s="65">
        <f t="shared" ref="BZ64" si="117">SUBTOTAL(9,BQ64:BY64)</f>
        <v>27</v>
      </c>
      <c r="CA64" s="66">
        <f t="shared" si="96"/>
        <v>0</v>
      </c>
      <c r="CB64" s="67">
        <f t="shared" si="97"/>
        <v>0</v>
      </c>
      <c r="CC64" s="67">
        <v>0</v>
      </c>
      <c r="CD64" s="68">
        <f t="shared" si="107"/>
        <v>0</v>
      </c>
      <c r="CE64" s="69">
        <f t="shared" si="108"/>
        <v>0</v>
      </c>
      <c r="CF64" s="68">
        <f t="shared" si="109"/>
        <v>0</v>
      </c>
      <c r="CG64" s="70">
        <f t="shared" si="110"/>
        <v>2</v>
      </c>
      <c r="CH64" s="68">
        <f t="shared" si="111"/>
        <v>0</v>
      </c>
      <c r="CI64" s="71">
        <f>VLOOKUP(A64,[5]DATA!$A$6:$Q$660,17,0)</f>
        <v>150</v>
      </c>
      <c r="CJ64" s="71">
        <f t="shared" si="112"/>
        <v>0</v>
      </c>
      <c r="CK64" s="72">
        <f t="shared" si="113"/>
        <v>0</v>
      </c>
      <c r="CL64" s="73" t="e">
        <f t="shared" si="114"/>
        <v>#DIV/0!</v>
      </c>
      <c r="CM64" s="72">
        <f t="shared" si="115"/>
        <v>0</v>
      </c>
      <c r="CN64" s="74">
        <f t="shared" si="116"/>
        <v>27</v>
      </c>
    </row>
    <row r="65" spans="1:92" s="77" customFormat="1" ht="24.75" customHeight="1" collapsed="1" x14ac:dyDescent="0.2">
      <c r="A65" s="50">
        <f>COUNTA(A66:A76)</f>
        <v>11</v>
      </c>
      <c r="B65" s="51" t="s">
        <v>161</v>
      </c>
      <c r="C65" s="51"/>
      <c r="D65" s="51"/>
      <c r="E65" s="51"/>
      <c r="F65" s="60"/>
      <c r="G65" s="78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80"/>
      <c r="BQ65" s="89">
        <f t="shared" ref="BQ65:CI65" si="118">SUM(BQ66:BQ76)</f>
        <v>0</v>
      </c>
      <c r="BR65" s="89">
        <f t="shared" si="118"/>
        <v>245</v>
      </c>
      <c r="BS65" s="89">
        <f t="shared" si="118"/>
        <v>0</v>
      </c>
      <c r="BT65" s="89">
        <f t="shared" si="118"/>
        <v>0</v>
      </c>
      <c r="BU65" s="89">
        <f t="shared" si="118"/>
        <v>0</v>
      </c>
      <c r="BV65" s="89">
        <f t="shared" si="118"/>
        <v>0</v>
      </c>
      <c r="BW65" s="89">
        <f t="shared" si="118"/>
        <v>0</v>
      </c>
      <c r="BX65" s="89">
        <f t="shared" si="118"/>
        <v>16</v>
      </c>
      <c r="BY65" s="89">
        <f t="shared" si="118"/>
        <v>12</v>
      </c>
      <c r="BZ65" s="89">
        <f t="shared" si="118"/>
        <v>273</v>
      </c>
      <c r="CA65" s="89">
        <f t="shared" si="118"/>
        <v>17.5</v>
      </c>
      <c r="CB65" s="89">
        <f t="shared" si="118"/>
        <v>0</v>
      </c>
      <c r="CC65" s="89">
        <f t="shared" si="118"/>
        <v>0</v>
      </c>
      <c r="CD65" s="89">
        <f t="shared" si="118"/>
        <v>5</v>
      </c>
      <c r="CE65" s="89">
        <f t="shared" si="118"/>
        <v>1</v>
      </c>
      <c r="CF65" s="89">
        <f t="shared" si="118"/>
        <v>590</v>
      </c>
      <c r="CG65" s="89">
        <f t="shared" si="118"/>
        <v>59</v>
      </c>
      <c r="CH65" s="89">
        <f t="shared" si="118"/>
        <v>16</v>
      </c>
      <c r="CI65" s="89">
        <f t="shared" si="118"/>
        <v>1270</v>
      </c>
      <c r="CJ65" s="90"/>
      <c r="CK65" s="90">
        <f>SUM(CK66:CK76)</f>
        <v>0.5</v>
      </c>
      <c r="CL65" s="90" t="e">
        <f>SUM(CL66:CL76)</f>
        <v>#DIV/0!</v>
      </c>
      <c r="CM65" s="90">
        <f>SUM(CM66:CM76)</f>
        <v>0.5</v>
      </c>
    </row>
    <row r="66" spans="1:92" s="77" customFormat="1" ht="24.75" customHeight="1" outlineLevel="1" x14ac:dyDescent="0.25">
      <c r="A66" s="55" t="s">
        <v>162</v>
      </c>
      <c r="B66" s="56" t="s">
        <v>163</v>
      </c>
      <c r="C66" s="57" t="s">
        <v>164</v>
      </c>
      <c r="D66" s="58">
        <v>3</v>
      </c>
      <c r="E66" s="59">
        <v>39867</v>
      </c>
      <c r="F66" s="60">
        <f>IFERROR(VLOOKUP(A66,'[5]PHEP NAM 2022'!$D$9:$AP$628,32,0),0)</f>
        <v>17.5</v>
      </c>
      <c r="G66" s="61" t="s">
        <v>10</v>
      </c>
      <c r="H66" s="62"/>
      <c r="I66" s="61" t="s">
        <v>10</v>
      </c>
      <c r="J66" s="62"/>
      <c r="K66" s="61" t="s">
        <v>10</v>
      </c>
      <c r="L66" s="62"/>
      <c r="M66" s="61" t="s">
        <v>10</v>
      </c>
      <c r="N66" s="62"/>
      <c r="O66" s="61" t="s">
        <v>10</v>
      </c>
      <c r="P66" s="62"/>
      <c r="Q66" s="63"/>
      <c r="R66" s="63"/>
      <c r="S66" s="61" t="s">
        <v>10</v>
      </c>
      <c r="T66" s="62"/>
      <c r="U66" s="61" t="s">
        <v>10</v>
      </c>
      <c r="V66" s="62"/>
      <c r="W66" s="61" t="s">
        <v>10</v>
      </c>
      <c r="X66" s="62"/>
      <c r="Y66" s="61" t="s">
        <v>10</v>
      </c>
      <c r="Z66" s="62"/>
      <c r="AA66" s="61" t="s">
        <v>10</v>
      </c>
      <c r="AB66" s="62"/>
      <c r="AC66" s="61" t="s">
        <v>49</v>
      </c>
      <c r="AD66" s="62"/>
      <c r="AE66" s="63"/>
      <c r="AF66" s="63"/>
      <c r="AG66" s="61" t="s">
        <v>10</v>
      </c>
      <c r="AH66" s="62"/>
      <c r="AI66" s="61" t="s">
        <v>10</v>
      </c>
      <c r="AJ66" s="62"/>
      <c r="AK66" s="61" t="s">
        <v>10</v>
      </c>
      <c r="AL66" s="62"/>
      <c r="AM66" s="61" t="s">
        <v>10</v>
      </c>
      <c r="AN66" s="62"/>
      <c r="AO66" s="61" t="s">
        <v>10</v>
      </c>
      <c r="AP66" s="62"/>
      <c r="AQ66" s="61" t="s">
        <v>52</v>
      </c>
      <c r="AR66" s="62"/>
      <c r="AS66" s="63"/>
      <c r="AT66" s="63"/>
      <c r="AU66" s="61" t="s">
        <v>10</v>
      </c>
      <c r="AV66" s="62"/>
      <c r="AW66" s="61" t="s">
        <v>10</v>
      </c>
      <c r="AX66" s="62"/>
      <c r="AY66" s="61" t="s">
        <v>10</v>
      </c>
      <c r="AZ66" s="62"/>
      <c r="BA66" s="61" t="s">
        <v>10</v>
      </c>
      <c r="BB66" s="62"/>
      <c r="BC66" s="61" t="s">
        <v>10</v>
      </c>
      <c r="BD66" s="62"/>
      <c r="BE66" s="61" t="s">
        <v>49</v>
      </c>
      <c r="BF66" s="62"/>
      <c r="BG66" s="63"/>
      <c r="BH66" s="63"/>
      <c r="BI66" s="61" t="s">
        <v>10</v>
      </c>
      <c r="BJ66" s="62"/>
      <c r="BK66" s="61" t="s">
        <v>10</v>
      </c>
      <c r="BL66" s="62"/>
      <c r="BM66" s="61" t="s">
        <v>52</v>
      </c>
      <c r="BN66" s="62"/>
      <c r="BO66" s="61" t="s">
        <v>10</v>
      </c>
      <c r="BP66" s="62"/>
      <c r="BQ66" s="64">
        <f t="shared" ref="BQ66:BQ71" si="119">COUNTIF($G66:$BP66,"a")+COUNTIF($G66:$BP66,"r0,a5")/2+COUNTIF($G66:$BP66,"p5,a5")/2+COUNTIF($G66:$BP66,"Ro,p5")/2+COUNTIF($G66:$BP66,"H5,A5")/2+COUNTIF($G66:$BP66,"p0,a5")/2</f>
        <v>0</v>
      </c>
      <c r="BR66" s="64">
        <f t="shared" ref="BR66:BR71" si="120">COUNTIF($G66:$BP66,"d")+COUNTIF($G66:$BP66,"r0,d5")/2+COUNTIF($G66:$BP66,"p5,d5")/2+COUNTIF($G66:$BP66,"Ro,P5")/2+COUNTIF($G66:$BP66,"H5,D5")/2+COUNTIF($G66:$BP66,"p0,d5")/2</f>
        <v>23</v>
      </c>
      <c r="BS66" s="64">
        <f t="shared" ref="BS66:BS71" si="121">COUNTIF($G66:$BP66,"b")+COUNTIF($G66:$BP66,"r0,b5")/2+COUNTIF($G66:$BP66,"p5,b5")/2+COUNTIF($G66:$BP66,"Ro,P5")/2+COUNTIF($G66:$BP66,"H5,B5")/2+COUNTIF($G66:$BP66,"p0,b5")/2</f>
        <v>0</v>
      </c>
      <c r="BT66" s="64">
        <f t="shared" ref="BT66:BT71" si="122">COUNTIF($G66:$BP66,"c")+COUNTIF($G66:$BP66,"r0,c5")/2+COUNTIF($G66:$BP66,"p5,c5")/2+COUNTIF($G66:$BP66,"Ro,P5")/2+COUNTIF($G66:$BP66,"H5,C5")/2+COUNTIF($G66:$BP66,"p0,c5")/2</f>
        <v>0</v>
      </c>
      <c r="BU66" s="64">
        <f t="shared" ref="BU66:BU71" si="123">COUNTIF($G66:$BP66,"KH")+COUNTIF($G66:$BP66,"TL")+COUNTIF($G66:$BP66,"L")</f>
        <v>0</v>
      </c>
      <c r="BV66" s="64">
        <f t="shared" ref="BV66:BV71" si="124">COUNTIF($G66:$BP66,"NL")</f>
        <v>0</v>
      </c>
      <c r="BW66" s="64">
        <f t="shared" ref="BW66:BW71" si="125">COUNTIF($G66:$BP66,"hh")+COUNTIF(G66:BP66,"H5,D5")/2</f>
        <v>0</v>
      </c>
      <c r="BX66" s="64">
        <f t="shared" ref="BX66:BX71" si="126">COUNTIF($G66:$BP66,"nt7")</f>
        <v>2</v>
      </c>
      <c r="BY66" s="64">
        <f t="shared" ref="BY66:BY71" si="127">COUNTIF($G66:$BP66,"P")+COUNTIF($G66:$BP66,"p5,a5")/2+COUNTIF($G66:$BP66,"p5,b5")/2+COUNTIF($G66:$BP66,"p5,c5")/2+COUNTIF($G66:$BP66,"p5,d5")/2+COUNTIF($G66:$BP66,"R0,P5")/2</f>
        <v>2</v>
      </c>
      <c r="BZ66" s="65">
        <f t="shared" ref="BZ66:BZ70" si="128">SUBTOTAL(9,BQ66:BY66)</f>
        <v>27</v>
      </c>
      <c r="CA66" s="66">
        <f t="shared" ref="CA66:CA76" si="129">SUM(H66,J66,L66,N66,P66,T66,V66,X66,Z66,AB66,AD66,AH66,AJ66,AL66,AN66,AP66,AR66,AV66,AX66,AZ66,BB66,BD66,BF66,BJ66,BL66,BN66,BP66)</f>
        <v>0</v>
      </c>
      <c r="CB66" s="67">
        <f t="shared" ref="CB66:CB76" si="130">SUM(R66,AF66,AT66,BH66)</f>
        <v>0</v>
      </c>
      <c r="CC66" s="67">
        <v>0</v>
      </c>
      <c r="CD66" s="68">
        <f t="shared" ref="CD66:CD74" si="131">IF(BZ66&gt;=25,4,IF(BZ66&gt;=18,3,IF(BZ66&gt;=12,2,IF(BZ66&gt;=4,1,0))))-BX66-2</f>
        <v>0</v>
      </c>
      <c r="CE66" s="69">
        <f t="shared" ref="CE66:CE74" si="132">COUNTIF(G66:P66,"&gt;=4")+COUNTIF(S66:AD66,"&gt;=4")+COUNTIF(AG66:AR66,"&gt;=4")+COUNTIF(AU66:BF66,"&gt;=4")+COUNTIF(BI66:BP66,"&gt;=4")+ROUND(IF(R66&gt;=12,1,0)+IF(AF66&gt;=12,1,0)+IF(AT66&gt;=12,1,0)+IF(BH66&gt;=12,1,0),0)</f>
        <v>0</v>
      </c>
      <c r="CF66" s="68">
        <f t="shared" ref="CF66:CF74" si="133">CD66*CI66</f>
        <v>0</v>
      </c>
      <c r="CG66" s="70">
        <f t="shared" ref="CG66:CG74" si="134">F66-BY66</f>
        <v>15.5</v>
      </c>
      <c r="CH66" s="68">
        <f t="shared" ref="CH66:CH74" si="135">CE66*16</f>
        <v>0</v>
      </c>
      <c r="CI66" s="71">
        <f>VLOOKUP(A66,[5]DATA!$A$6:$Q$660,17,0)</f>
        <v>0</v>
      </c>
      <c r="CJ66" s="71">
        <f t="shared" ref="CJ66:CJ74" si="136">SUM(CA66:CC66)</f>
        <v>0</v>
      </c>
      <c r="CK66" s="72">
        <f t="shared" ref="CK66:CK74" si="137">(SUM(IF(H66&gt;4,H66-4,0),IF(J66&gt;4,J66-4,0),IF(L66&gt;4,L66-4,0),IF(N66&gt;4,N66-4,0),IF(P66&gt;4,P66-4,0),IF(T66&gt;4,T66-4,0),IF(V66&gt;4,V66-4,0),IF(X66&gt;4,X66-4,0),IF(Z66&gt;4,Z66-4,0),IF(AB66&gt;4,AB66-4,0),IF(AD66&gt;4,AD66-4,0),IF(AH66&gt;4,AH66-4,0),IF(AJ66&gt;4,AJ66-4,0),IF(AL66&gt;4,AL66-4,0),IF(AN66&gt;4,AN66-4,0),IF(AP66&gt;4,AP66-4,0),IF(AR66&gt;4,AR66-4,0),IF(AV66&gt;4,AV66-4,0),IF(AX66&gt;4,AX66-4,0),IF(AZ66&gt;4,AZ66-4,0),IF(BB66&gt;4,BB66-4,0),IF(BD66&gt;4,BD66-4,0),IF(BF66&gt;4,BF66-4,0),IF(BJ66&gt;4,BJ66-4,0),IF(BL66&gt;4,BL66-4,0),IF(BN66&gt;4,BN66-4,0),IF(BP66&gt;4,BP66-4,0))+CB66+CC66)</f>
        <v>0</v>
      </c>
      <c r="CL66" s="73" t="e">
        <f t="shared" ref="CL66:CL74" si="138">CK66/CJ66</f>
        <v>#DIV/0!</v>
      </c>
      <c r="CM66" s="72">
        <f t="shared" ref="CM66:CM74" si="139">(SUM(IF(H66&gt;4,H66-4,0),IF(J66&gt;4,J66-4,0),IF(L66&gt;4,L66-4,0),IF(N66&gt;4,N66-4,0),IF(P66&gt;4,P66-4,0),IF(T66&gt;4,T66-4,0),IF(V66&gt;4,V66-4,0),IF(X66&gt;4,X66-4,0),IF(Z66&gt;4,Z66-4,0),IF(AB66&gt;4,AB66-4,0),IF(AD66&gt;4,AD66-4,0),IF(AH66&gt;4,AH66-4,0),IF(AJ66&gt;4,AJ66-4,0),IF(AL66&gt;4,AL66-4,0),IF(AN66&gt;4,AN66-4,0),IF(AP66&gt;4,AP66-4,0),IF(AR66&gt;4,AR66-4,0),IF(AV66&gt;4,AV66-4,0),IF(AX66&gt;4,AX66-4,0),IF(AZ66&gt;4,AZ66-4,0),IF(BB66&gt;4,BB66-4,0),IF(BD66&gt;4,BD66-4,0),IF(BF66&gt;4,BF66-4,0),IF(BJ66&gt;4,BJ66-4,0),IF(BL66&gt;4,BL66-4,0),IF(BN66&gt;4,BN66-4,0),IF(BP66&gt;4,BP66-4,0))+CC66)</f>
        <v>0</v>
      </c>
      <c r="CN66" s="74">
        <f t="shared" ref="CN66:CN72" si="140">BQ66+BR66+BS66+BT66+BU66+BY66+BX66</f>
        <v>27</v>
      </c>
    </row>
    <row r="67" spans="1:92" s="77" customFormat="1" ht="24.75" customHeight="1" outlineLevel="1" x14ac:dyDescent="0.25">
      <c r="A67" s="55" t="s">
        <v>165</v>
      </c>
      <c r="B67" s="56" t="s">
        <v>166</v>
      </c>
      <c r="C67" s="57" t="s">
        <v>164</v>
      </c>
      <c r="D67" s="58">
        <v>5</v>
      </c>
      <c r="E67" s="59">
        <v>42562</v>
      </c>
      <c r="F67" s="60">
        <f>IFERROR(VLOOKUP(A67,'[5]PHEP NAM 2022'!$D$9:$AP$628,32,0),0)</f>
        <v>10.5</v>
      </c>
      <c r="G67" s="61" t="s">
        <v>10</v>
      </c>
      <c r="H67" s="62"/>
      <c r="I67" s="61" t="s">
        <v>10</v>
      </c>
      <c r="J67" s="62"/>
      <c r="K67" s="61" t="s">
        <v>10</v>
      </c>
      <c r="L67" s="62"/>
      <c r="M67" s="61" t="s">
        <v>10</v>
      </c>
      <c r="N67" s="62"/>
      <c r="O67" s="61" t="s">
        <v>10</v>
      </c>
      <c r="P67" s="62"/>
      <c r="Q67" s="63"/>
      <c r="R67" s="63"/>
      <c r="S67" s="61" t="s">
        <v>10</v>
      </c>
      <c r="T67" s="62"/>
      <c r="U67" s="61" t="s">
        <v>10</v>
      </c>
      <c r="V67" s="62"/>
      <c r="W67" s="61" t="s">
        <v>10</v>
      </c>
      <c r="X67" s="62"/>
      <c r="Y67" s="61" t="s">
        <v>10</v>
      </c>
      <c r="Z67" s="62"/>
      <c r="AA67" s="61" t="s">
        <v>10</v>
      </c>
      <c r="AB67" s="62"/>
      <c r="AC67" s="61" t="s">
        <v>49</v>
      </c>
      <c r="AD67" s="62"/>
      <c r="AE67" s="63"/>
      <c r="AF67" s="63"/>
      <c r="AG67" s="61" t="s">
        <v>10</v>
      </c>
      <c r="AH67" s="62"/>
      <c r="AI67" s="61" t="s">
        <v>10</v>
      </c>
      <c r="AJ67" s="62"/>
      <c r="AK67" s="61" t="s">
        <v>10</v>
      </c>
      <c r="AL67" s="62"/>
      <c r="AM67" s="61" t="s">
        <v>10</v>
      </c>
      <c r="AN67" s="62"/>
      <c r="AO67" s="61" t="s">
        <v>10</v>
      </c>
      <c r="AP67" s="62"/>
      <c r="AQ67" s="61" t="s">
        <v>10</v>
      </c>
      <c r="AR67" s="62"/>
      <c r="AS67" s="63"/>
      <c r="AT67" s="63"/>
      <c r="AU67" s="61" t="s">
        <v>10</v>
      </c>
      <c r="AV67" s="62"/>
      <c r="AW67" s="61" t="s">
        <v>10</v>
      </c>
      <c r="AX67" s="62"/>
      <c r="AY67" s="61" t="s">
        <v>10</v>
      </c>
      <c r="AZ67" s="62"/>
      <c r="BA67" s="61" t="s">
        <v>10</v>
      </c>
      <c r="BB67" s="62"/>
      <c r="BC67" s="61" t="s">
        <v>10</v>
      </c>
      <c r="BD67" s="62"/>
      <c r="BE67" s="61" t="s">
        <v>49</v>
      </c>
      <c r="BF67" s="62"/>
      <c r="BG67" s="63"/>
      <c r="BH67" s="63"/>
      <c r="BI67" s="61" t="s">
        <v>10</v>
      </c>
      <c r="BJ67" s="62"/>
      <c r="BK67" s="61" t="s">
        <v>10</v>
      </c>
      <c r="BL67" s="62"/>
      <c r="BM67" s="61" t="s">
        <v>10</v>
      </c>
      <c r="BN67" s="62"/>
      <c r="BO67" s="61" t="s">
        <v>10</v>
      </c>
      <c r="BP67" s="62"/>
      <c r="BQ67" s="64">
        <f t="shared" si="119"/>
        <v>0</v>
      </c>
      <c r="BR67" s="64">
        <f t="shared" si="120"/>
        <v>25</v>
      </c>
      <c r="BS67" s="64">
        <f t="shared" si="121"/>
        <v>0</v>
      </c>
      <c r="BT67" s="64">
        <f t="shared" si="122"/>
        <v>0</v>
      </c>
      <c r="BU67" s="64">
        <f t="shared" si="123"/>
        <v>0</v>
      </c>
      <c r="BV67" s="64">
        <f t="shared" si="124"/>
        <v>0</v>
      </c>
      <c r="BW67" s="64">
        <f t="shared" si="125"/>
        <v>0</v>
      </c>
      <c r="BX67" s="64">
        <f t="shared" si="126"/>
        <v>2</v>
      </c>
      <c r="BY67" s="64">
        <f t="shared" si="127"/>
        <v>0</v>
      </c>
      <c r="BZ67" s="65">
        <f t="shared" si="128"/>
        <v>27</v>
      </c>
      <c r="CA67" s="66">
        <f t="shared" si="129"/>
        <v>0</v>
      </c>
      <c r="CB67" s="67">
        <f t="shared" si="130"/>
        <v>0</v>
      </c>
      <c r="CC67" s="67">
        <v>0</v>
      </c>
      <c r="CD67" s="68">
        <f t="shared" si="131"/>
        <v>0</v>
      </c>
      <c r="CE67" s="69">
        <f t="shared" si="132"/>
        <v>0</v>
      </c>
      <c r="CF67" s="68">
        <f t="shared" si="133"/>
        <v>0</v>
      </c>
      <c r="CG67" s="70">
        <f t="shared" si="134"/>
        <v>10.5</v>
      </c>
      <c r="CH67" s="68">
        <f t="shared" si="135"/>
        <v>0</v>
      </c>
      <c r="CI67" s="71">
        <f>VLOOKUP(A67,[5]DATA!$A$6:$Q$660,17,0)</f>
        <v>150</v>
      </c>
      <c r="CJ67" s="71">
        <f t="shared" si="136"/>
        <v>0</v>
      </c>
      <c r="CK67" s="72">
        <f t="shared" si="137"/>
        <v>0</v>
      </c>
      <c r="CL67" s="73" t="e">
        <f t="shared" si="138"/>
        <v>#DIV/0!</v>
      </c>
      <c r="CM67" s="72">
        <f t="shared" si="139"/>
        <v>0</v>
      </c>
      <c r="CN67" s="74">
        <f t="shared" si="140"/>
        <v>27</v>
      </c>
    </row>
    <row r="68" spans="1:92" s="77" customFormat="1" ht="24.75" customHeight="1" outlineLevel="1" x14ac:dyDescent="0.25">
      <c r="A68" s="55" t="s">
        <v>167</v>
      </c>
      <c r="B68" s="56" t="s">
        <v>168</v>
      </c>
      <c r="C68" s="57" t="s">
        <v>164</v>
      </c>
      <c r="D68" s="58">
        <v>4</v>
      </c>
      <c r="E68" s="59">
        <v>42772</v>
      </c>
      <c r="F68" s="60">
        <f>IFERROR(VLOOKUP(A68,'[5]PHEP NAM 2022'!$D$9:$AP$628,32,0),0)</f>
        <v>15.5</v>
      </c>
      <c r="G68" s="61" t="s">
        <v>10</v>
      </c>
      <c r="H68" s="62"/>
      <c r="I68" s="61" t="s">
        <v>10</v>
      </c>
      <c r="J68" s="62"/>
      <c r="K68" s="61" t="s">
        <v>10</v>
      </c>
      <c r="L68" s="62"/>
      <c r="M68" s="61" t="s">
        <v>10</v>
      </c>
      <c r="N68" s="62"/>
      <c r="O68" s="61" t="s">
        <v>10</v>
      </c>
      <c r="P68" s="62"/>
      <c r="Q68" s="63"/>
      <c r="R68" s="63"/>
      <c r="S68" s="61" t="s">
        <v>10</v>
      </c>
      <c r="T68" s="62"/>
      <c r="U68" s="61" t="s">
        <v>10</v>
      </c>
      <c r="V68" s="62"/>
      <c r="W68" s="61" t="s">
        <v>10</v>
      </c>
      <c r="X68" s="62"/>
      <c r="Y68" s="61" t="s">
        <v>10</v>
      </c>
      <c r="Z68" s="62"/>
      <c r="AA68" s="61" t="s">
        <v>10</v>
      </c>
      <c r="AB68" s="62"/>
      <c r="AC68" s="61" t="s">
        <v>49</v>
      </c>
      <c r="AD68" s="62"/>
      <c r="AE68" s="63"/>
      <c r="AF68" s="63"/>
      <c r="AG68" s="61" t="s">
        <v>10</v>
      </c>
      <c r="AH68" s="62"/>
      <c r="AI68" s="61" t="s">
        <v>10</v>
      </c>
      <c r="AJ68" s="62"/>
      <c r="AK68" s="61" t="s">
        <v>10</v>
      </c>
      <c r="AL68" s="62"/>
      <c r="AM68" s="61" t="s">
        <v>10</v>
      </c>
      <c r="AN68" s="62"/>
      <c r="AO68" s="61" t="s">
        <v>10</v>
      </c>
      <c r="AP68" s="62"/>
      <c r="AQ68" s="61" t="s">
        <v>10</v>
      </c>
      <c r="AR68" s="62"/>
      <c r="AS68" s="63"/>
      <c r="AT68" s="63"/>
      <c r="AU68" s="61" t="s">
        <v>10</v>
      </c>
      <c r="AV68" s="62"/>
      <c r="AW68" s="61" t="s">
        <v>10</v>
      </c>
      <c r="AX68" s="62"/>
      <c r="AY68" s="61" t="s">
        <v>10</v>
      </c>
      <c r="AZ68" s="62"/>
      <c r="BA68" s="61" t="s">
        <v>10</v>
      </c>
      <c r="BB68" s="62"/>
      <c r="BC68" s="61" t="s">
        <v>10</v>
      </c>
      <c r="BD68" s="62"/>
      <c r="BE68" s="61" t="s">
        <v>49</v>
      </c>
      <c r="BF68" s="62"/>
      <c r="BG68" s="63"/>
      <c r="BH68" s="63"/>
      <c r="BI68" s="61" t="s">
        <v>10</v>
      </c>
      <c r="BJ68" s="62"/>
      <c r="BK68" s="61" t="s">
        <v>10</v>
      </c>
      <c r="BL68" s="62"/>
      <c r="BM68" s="61" t="s">
        <v>10</v>
      </c>
      <c r="BN68" s="62"/>
      <c r="BO68" s="61" t="s">
        <v>10</v>
      </c>
      <c r="BP68" s="62"/>
      <c r="BQ68" s="64">
        <f t="shared" si="119"/>
        <v>0</v>
      </c>
      <c r="BR68" s="64">
        <f t="shared" si="120"/>
        <v>25</v>
      </c>
      <c r="BS68" s="64">
        <f t="shared" si="121"/>
        <v>0</v>
      </c>
      <c r="BT68" s="64">
        <f t="shared" si="122"/>
        <v>0</v>
      </c>
      <c r="BU68" s="64">
        <f t="shared" si="123"/>
        <v>0</v>
      </c>
      <c r="BV68" s="64">
        <f t="shared" si="124"/>
        <v>0</v>
      </c>
      <c r="BW68" s="64">
        <f t="shared" si="125"/>
        <v>0</v>
      </c>
      <c r="BX68" s="64">
        <f t="shared" si="126"/>
        <v>2</v>
      </c>
      <c r="BY68" s="64">
        <f t="shared" si="127"/>
        <v>0</v>
      </c>
      <c r="BZ68" s="65">
        <f t="shared" si="128"/>
        <v>27</v>
      </c>
      <c r="CA68" s="66">
        <f t="shared" si="129"/>
        <v>0</v>
      </c>
      <c r="CB68" s="67">
        <f t="shared" si="130"/>
        <v>0</v>
      </c>
      <c r="CC68" s="67">
        <v>0</v>
      </c>
      <c r="CD68" s="68">
        <f t="shared" si="131"/>
        <v>0</v>
      </c>
      <c r="CE68" s="69">
        <f t="shared" si="132"/>
        <v>0</v>
      </c>
      <c r="CF68" s="68">
        <f t="shared" si="133"/>
        <v>0</v>
      </c>
      <c r="CG68" s="70">
        <f t="shared" si="134"/>
        <v>15.5</v>
      </c>
      <c r="CH68" s="68">
        <f t="shared" si="135"/>
        <v>0</v>
      </c>
      <c r="CI68" s="71">
        <f>VLOOKUP(A68,[5]DATA!$A$6:$Q$660,17,0)</f>
        <v>0</v>
      </c>
      <c r="CJ68" s="71">
        <f t="shared" si="136"/>
        <v>0</v>
      </c>
      <c r="CK68" s="72">
        <f t="shared" si="137"/>
        <v>0</v>
      </c>
      <c r="CL68" s="73" t="e">
        <f t="shared" si="138"/>
        <v>#DIV/0!</v>
      </c>
      <c r="CM68" s="72">
        <f t="shared" si="139"/>
        <v>0</v>
      </c>
      <c r="CN68" s="74">
        <f t="shared" si="140"/>
        <v>27</v>
      </c>
    </row>
    <row r="69" spans="1:92" s="77" customFormat="1" ht="24.75" customHeight="1" outlineLevel="1" x14ac:dyDescent="0.25">
      <c r="A69" s="55" t="s">
        <v>169</v>
      </c>
      <c r="B69" s="56" t="s">
        <v>170</v>
      </c>
      <c r="C69" s="57" t="s">
        <v>164</v>
      </c>
      <c r="D69" s="58">
        <v>10</v>
      </c>
      <c r="E69" s="59">
        <v>42811</v>
      </c>
      <c r="F69" s="60">
        <f>IFERROR(VLOOKUP(A69,'[5]PHEP NAM 2022'!$D$9:$AP$628,32,0),0)</f>
        <v>3</v>
      </c>
      <c r="G69" s="61" t="s">
        <v>10</v>
      </c>
      <c r="H69" s="62"/>
      <c r="I69" s="61" t="s">
        <v>10</v>
      </c>
      <c r="J69" s="62"/>
      <c r="K69" s="61" t="s">
        <v>10</v>
      </c>
      <c r="L69" s="62"/>
      <c r="M69" s="61" t="s">
        <v>10</v>
      </c>
      <c r="N69" s="62"/>
      <c r="O69" s="61" t="s">
        <v>10</v>
      </c>
      <c r="P69" s="62"/>
      <c r="Q69" s="63"/>
      <c r="R69" s="63"/>
      <c r="S69" s="61" t="s">
        <v>10</v>
      </c>
      <c r="T69" s="62"/>
      <c r="U69" s="61" t="s">
        <v>10</v>
      </c>
      <c r="V69" s="62"/>
      <c r="W69" s="61" t="s">
        <v>10</v>
      </c>
      <c r="X69" s="62"/>
      <c r="Y69" s="61" t="s">
        <v>10</v>
      </c>
      <c r="Z69" s="62"/>
      <c r="AA69" s="61" t="s">
        <v>10</v>
      </c>
      <c r="AB69" s="62"/>
      <c r="AC69" s="61" t="s">
        <v>10</v>
      </c>
      <c r="AD69" s="62"/>
      <c r="AE69" s="63"/>
      <c r="AF69" s="63"/>
      <c r="AG69" s="61" t="s">
        <v>10</v>
      </c>
      <c r="AH69" s="62"/>
      <c r="AI69" s="61" t="s">
        <v>10</v>
      </c>
      <c r="AJ69" s="62"/>
      <c r="AK69" s="61" t="s">
        <v>10</v>
      </c>
      <c r="AL69" s="62"/>
      <c r="AM69" s="61" t="s">
        <v>10</v>
      </c>
      <c r="AN69" s="62"/>
      <c r="AO69" s="61" t="s">
        <v>10</v>
      </c>
      <c r="AP69" s="62"/>
      <c r="AQ69" s="61" t="s">
        <v>52</v>
      </c>
      <c r="AR69" s="62"/>
      <c r="AS69" s="63"/>
      <c r="AT69" s="63"/>
      <c r="AU69" s="61" t="s">
        <v>52</v>
      </c>
      <c r="AV69" s="62"/>
      <c r="AW69" s="61" t="s">
        <v>52</v>
      </c>
      <c r="AX69" s="62"/>
      <c r="AY69" s="61" t="s">
        <v>10</v>
      </c>
      <c r="AZ69" s="62"/>
      <c r="BA69" s="61" t="s">
        <v>171</v>
      </c>
      <c r="BB69" s="62"/>
      <c r="BC69" s="61" t="s">
        <v>171</v>
      </c>
      <c r="BD69" s="62"/>
      <c r="BE69" s="61" t="s">
        <v>171</v>
      </c>
      <c r="BF69" s="62"/>
      <c r="BG69" s="63"/>
      <c r="BH69" s="63"/>
      <c r="BI69" s="61" t="s">
        <v>10</v>
      </c>
      <c r="BJ69" s="62"/>
      <c r="BK69" s="61" t="s">
        <v>10</v>
      </c>
      <c r="BL69" s="62"/>
      <c r="BM69" s="61" t="s">
        <v>10</v>
      </c>
      <c r="BN69" s="62"/>
      <c r="BO69" s="61" t="s">
        <v>171</v>
      </c>
      <c r="BP69" s="62"/>
      <c r="BQ69" s="64">
        <f t="shared" si="119"/>
        <v>0</v>
      </c>
      <c r="BR69" s="64">
        <f t="shared" si="120"/>
        <v>22</v>
      </c>
      <c r="BS69" s="64">
        <f t="shared" si="121"/>
        <v>0</v>
      </c>
      <c r="BT69" s="64">
        <f t="shared" si="122"/>
        <v>0</v>
      </c>
      <c r="BU69" s="64">
        <f t="shared" si="123"/>
        <v>0</v>
      </c>
      <c r="BV69" s="64">
        <f t="shared" si="124"/>
        <v>0</v>
      </c>
      <c r="BW69" s="64">
        <f t="shared" si="125"/>
        <v>0</v>
      </c>
      <c r="BX69" s="64">
        <f t="shared" si="126"/>
        <v>0</v>
      </c>
      <c r="BY69" s="64">
        <f t="shared" si="127"/>
        <v>3</v>
      </c>
      <c r="BZ69" s="65">
        <f t="shared" si="128"/>
        <v>25</v>
      </c>
      <c r="CA69" s="66">
        <f t="shared" si="129"/>
        <v>0</v>
      </c>
      <c r="CB69" s="67">
        <f t="shared" si="130"/>
        <v>0</v>
      </c>
      <c r="CC69" s="67">
        <v>0</v>
      </c>
      <c r="CD69" s="68">
        <f t="shared" si="131"/>
        <v>2</v>
      </c>
      <c r="CE69" s="69">
        <f t="shared" si="132"/>
        <v>0</v>
      </c>
      <c r="CF69" s="68">
        <f t="shared" si="133"/>
        <v>140</v>
      </c>
      <c r="CG69" s="70">
        <f t="shared" si="134"/>
        <v>0</v>
      </c>
      <c r="CH69" s="68">
        <f t="shared" si="135"/>
        <v>0</v>
      </c>
      <c r="CI69" s="71">
        <f>VLOOKUP(A69,[5]DATA!$A$6:$Q$660,17,0)</f>
        <v>70</v>
      </c>
      <c r="CJ69" s="71">
        <f t="shared" si="136"/>
        <v>0</v>
      </c>
      <c r="CK69" s="72">
        <f t="shared" si="137"/>
        <v>0</v>
      </c>
      <c r="CL69" s="73" t="e">
        <f t="shared" si="138"/>
        <v>#DIV/0!</v>
      </c>
      <c r="CM69" s="72">
        <f t="shared" si="139"/>
        <v>0</v>
      </c>
      <c r="CN69" s="74">
        <f t="shared" si="140"/>
        <v>25</v>
      </c>
    </row>
    <row r="70" spans="1:92" s="77" customFormat="1" ht="24.75" customHeight="1" outlineLevel="1" x14ac:dyDescent="0.25">
      <c r="A70" s="55" t="s">
        <v>172</v>
      </c>
      <c r="B70" s="56" t="s">
        <v>173</v>
      </c>
      <c r="C70" s="57" t="s">
        <v>164</v>
      </c>
      <c r="D70" s="58">
        <v>6</v>
      </c>
      <c r="E70" s="75">
        <v>43770</v>
      </c>
      <c r="F70" s="60">
        <f>IFERROR(VLOOKUP(A70,'[5]PHEP NAM 2022'!$D$9:$AP$628,32,0),0)</f>
        <v>6.5</v>
      </c>
      <c r="G70" s="61" t="s">
        <v>10</v>
      </c>
      <c r="H70" s="62"/>
      <c r="I70" s="61" t="s">
        <v>10</v>
      </c>
      <c r="J70" s="62"/>
      <c r="K70" s="61" t="s">
        <v>10</v>
      </c>
      <c r="L70" s="62"/>
      <c r="M70" s="61" t="s">
        <v>10</v>
      </c>
      <c r="N70" s="62"/>
      <c r="O70" s="61" t="s">
        <v>10</v>
      </c>
      <c r="P70" s="62"/>
      <c r="Q70" s="63"/>
      <c r="R70" s="63"/>
      <c r="S70" s="61" t="s">
        <v>10</v>
      </c>
      <c r="T70" s="62"/>
      <c r="U70" s="61" t="s">
        <v>10</v>
      </c>
      <c r="V70" s="62"/>
      <c r="W70" s="61" t="s">
        <v>10</v>
      </c>
      <c r="X70" s="62"/>
      <c r="Y70" s="61" t="s">
        <v>171</v>
      </c>
      <c r="Z70" s="62"/>
      <c r="AA70" s="61" t="s">
        <v>10</v>
      </c>
      <c r="AB70" s="62"/>
      <c r="AC70" s="61" t="s">
        <v>10</v>
      </c>
      <c r="AD70" s="62"/>
      <c r="AE70" s="63"/>
      <c r="AF70" s="63"/>
      <c r="AG70" s="61" t="s">
        <v>10</v>
      </c>
      <c r="AH70" s="62"/>
      <c r="AI70" s="61" t="s">
        <v>10</v>
      </c>
      <c r="AJ70" s="62"/>
      <c r="AK70" s="61" t="s">
        <v>10</v>
      </c>
      <c r="AL70" s="62"/>
      <c r="AM70" s="61" t="s">
        <v>10</v>
      </c>
      <c r="AN70" s="62"/>
      <c r="AO70" s="61" t="s">
        <v>10</v>
      </c>
      <c r="AP70" s="62"/>
      <c r="AQ70" s="61" t="s">
        <v>49</v>
      </c>
      <c r="AR70" s="62"/>
      <c r="AS70" s="63"/>
      <c r="AT70" s="63"/>
      <c r="AU70" s="61" t="s">
        <v>10</v>
      </c>
      <c r="AV70" s="62"/>
      <c r="AW70" s="61" t="s">
        <v>10</v>
      </c>
      <c r="AX70" s="62"/>
      <c r="AY70" s="61" t="s">
        <v>10</v>
      </c>
      <c r="AZ70" s="62"/>
      <c r="BA70" s="61" t="s">
        <v>10</v>
      </c>
      <c r="BB70" s="62"/>
      <c r="BC70" s="61" t="s">
        <v>10</v>
      </c>
      <c r="BD70" s="62"/>
      <c r="BE70" s="61" t="s">
        <v>10</v>
      </c>
      <c r="BF70" s="62"/>
      <c r="BG70" s="63"/>
      <c r="BH70" s="63"/>
      <c r="BI70" s="61" t="s">
        <v>10</v>
      </c>
      <c r="BJ70" s="62"/>
      <c r="BK70" s="61" t="s">
        <v>10</v>
      </c>
      <c r="BL70" s="62"/>
      <c r="BM70" s="61" t="s">
        <v>10</v>
      </c>
      <c r="BN70" s="62"/>
      <c r="BO70" s="61" t="s">
        <v>10</v>
      </c>
      <c r="BP70" s="62"/>
      <c r="BQ70" s="64">
        <f t="shared" si="119"/>
        <v>0</v>
      </c>
      <c r="BR70" s="64">
        <f t="shared" si="120"/>
        <v>25.5</v>
      </c>
      <c r="BS70" s="64">
        <f t="shared" si="121"/>
        <v>0</v>
      </c>
      <c r="BT70" s="64">
        <f t="shared" si="122"/>
        <v>0</v>
      </c>
      <c r="BU70" s="64">
        <f t="shared" si="123"/>
        <v>0</v>
      </c>
      <c r="BV70" s="64">
        <f t="shared" si="124"/>
        <v>0</v>
      </c>
      <c r="BW70" s="64">
        <f t="shared" si="125"/>
        <v>0</v>
      </c>
      <c r="BX70" s="64">
        <f t="shared" si="126"/>
        <v>1</v>
      </c>
      <c r="BY70" s="64">
        <f t="shared" si="127"/>
        <v>0</v>
      </c>
      <c r="BZ70" s="65">
        <f t="shared" si="128"/>
        <v>26.5</v>
      </c>
      <c r="CA70" s="66">
        <f t="shared" si="129"/>
        <v>0</v>
      </c>
      <c r="CB70" s="67">
        <f t="shared" si="130"/>
        <v>0</v>
      </c>
      <c r="CC70" s="67">
        <v>0</v>
      </c>
      <c r="CD70" s="68">
        <f t="shared" si="131"/>
        <v>1</v>
      </c>
      <c r="CE70" s="69">
        <f t="shared" si="132"/>
        <v>0</v>
      </c>
      <c r="CF70" s="68">
        <f t="shared" si="133"/>
        <v>150</v>
      </c>
      <c r="CG70" s="70">
        <f t="shared" si="134"/>
        <v>6.5</v>
      </c>
      <c r="CH70" s="68">
        <f t="shared" si="135"/>
        <v>0</v>
      </c>
      <c r="CI70" s="71">
        <f>VLOOKUP(A70,[5]DATA!$A$6:$Q$660,17,0)</f>
        <v>150</v>
      </c>
      <c r="CJ70" s="71">
        <f t="shared" si="136"/>
        <v>0</v>
      </c>
      <c r="CK70" s="72">
        <f t="shared" si="137"/>
        <v>0</v>
      </c>
      <c r="CL70" s="73" t="e">
        <f t="shared" si="138"/>
        <v>#DIV/0!</v>
      </c>
      <c r="CM70" s="72">
        <f t="shared" si="139"/>
        <v>0</v>
      </c>
      <c r="CN70" s="74">
        <f t="shared" si="140"/>
        <v>26.5</v>
      </c>
    </row>
    <row r="71" spans="1:92" s="77" customFormat="1" ht="24.75" customHeight="1" outlineLevel="1" x14ac:dyDescent="0.25">
      <c r="A71" s="55" t="s">
        <v>174</v>
      </c>
      <c r="B71" s="56" t="s">
        <v>175</v>
      </c>
      <c r="C71" s="57" t="s">
        <v>164</v>
      </c>
      <c r="D71" s="58">
        <v>6</v>
      </c>
      <c r="E71" s="59">
        <v>43913</v>
      </c>
      <c r="F71" s="60">
        <f>IFERROR(VLOOKUP(A71,'[5]PHEP NAM 2022'!$D$9:$AP$628,32,0),0)</f>
        <v>7</v>
      </c>
      <c r="G71" s="61" t="s">
        <v>10</v>
      </c>
      <c r="H71" s="62"/>
      <c r="I71" s="61" t="s">
        <v>10</v>
      </c>
      <c r="J71" s="62"/>
      <c r="K71" s="61" t="s">
        <v>10</v>
      </c>
      <c r="L71" s="62"/>
      <c r="M71" s="61" t="s">
        <v>10</v>
      </c>
      <c r="N71" s="62"/>
      <c r="O71" s="61" t="s">
        <v>49</v>
      </c>
      <c r="P71" s="62"/>
      <c r="Q71" s="63"/>
      <c r="R71" s="63"/>
      <c r="S71" s="61" t="s">
        <v>10</v>
      </c>
      <c r="T71" s="62"/>
      <c r="U71" s="61" t="s">
        <v>10</v>
      </c>
      <c r="V71" s="62"/>
      <c r="W71" s="61" t="s">
        <v>10</v>
      </c>
      <c r="X71" s="62"/>
      <c r="Y71" s="61" t="s">
        <v>10</v>
      </c>
      <c r="Z71" s="62"/>
      <c r="AA71" s="61" t="s">
        <v>52</v>
      </c>
      <c r="AB71" s="62"/>
      <c r="AC71" s="61" t="s">
        <v>10</v>
      </c>
      <c r="AD71" s="62"/>
      <c r="AE71" s="63"/>
      <c r="AF71" s="63"/>
      <c r="AG71" s="61" t="s">
        <v>10</v>
      </c>
      <c r="AH71" s="62"/>
      <c r="AI71" s="61" t="s">
        <v>10</v>
      </c>
      <c r="AJ71" s="62"/>
      <c r="AK71" s="61" t="s">
        <v>10</v>
      </c>
      <c r="AL71" s="62"/>
      <c r="AM71" s="61" t="s">
        <v>10</v>
      </c>
      <c r="AN71" s="62"/>
      <c r="AO71" s="61" t="s">
        <v>10</v>
      </c>
      <c r="AP71" s="62"/>
      <c r="AQ71" s="61" t="s">
        <v>112</v>
      </c>
      <c r="AR71" s="62"/>
      <c r="AS71" s="63"/>
      <c r="AT71" s="63"/>
      <c r="AU71" s="61" t="s">
        <v>10</v>
      </c>
      <c r="AV71" s="62"/>
      <c r="AW71" s="61" t="s">
        <v>10</v>
      </c>
      <c r="AX71" s="62"/>
      <c r="AY71" s="61" t="s">
        <v>10</v>
      </c>
      <c r="AZ71" s="62"/>
      <c r="BA71" s="61" t="s">
        <v>10</v>
      </c>
      <c r="BB71" s="62"/>
      <c r="BC71" s="61" t="s">
        <v>52</v>
      </c>
      <c r="BD71" s="62"/>
      <c r="BE71" s="61" t="s">
        <v>49</v>
      </c>
      <c r="BF71" s="62"/>
      <c r="BG71" s="63"/>
      <c r="BH71" s="63"/>
      <c r="BI71" s="61" t="s">
        <v>10</v>
      </c>
      <c r="BJ71" s="62"/>
      <c r="BK71" s="61" t="s">
        <v>10</v>
      </c>
      <c r="BL71" s="62"/>
      <c r="BM71" s="61" t="s">
        <v>10</v>
      </c>
      <c r="BN71" s="62"/>
      <c r="BO71" s="61" t="s">
        <v>10</v>
      </c>
      <c r="BP71" s="62"/>
      <c r="BQ71" s="64">
        <f t="shared" si="119"/>
        <v>0</v>
      </c>
      <c r="BR71" s="64">
        <f t="shared" si="120"/>
        <v>22.5</v>
      </c>
      <c r="BS71" s="64">
        <f t="shared" si="121"/>
        <v>0</v>
      </c>
      <c r="BT71" s="64">
        <f t="shared" si="122"/>
        <v>0</v>
      </c>
      <c r="BU71" s="64">
        <f t="shared" si="123"/>
        <v>0</v>
      </c>
      <c r="BV71" s="64">
        <f t="shared" si="124"/>
        <v>0</v>
      </c>
      <c r="BW71" s="64">
        <f t="shared" si="125"/>
        <v>0</v>
      </c>
      <c r="BX71" s="64">
        <f t="shared" si="126"/>
        <v>2</v>
      </c>
      <c r="BY71" s="64">
        <f t="shared" si="127"/>
        <v>2.5</v>
      </c>
      <c r="BZ71" s="65">
        <f>SUBTOTAL(9,BQ71:BY71)</f>
        <v>27</v>
      </c>
      <c r="CA71" s="66">
        <f t="shared" si="129"/>
        <v>0</v>
      </c>
      <c r="CB71" s="67">
        <f t="shared" si="130"/>
        <v>0</v>
      </c>
      <c r="CC71" s="67">
        <v>0</v>
      </c>
      <c r="CD71" s="68">
        <f t="shared" si="131"/>
        <v>0</v>
      </c>
      <c r="CE71" s="69">
        <f t="shared" si="132"/>
        <v>0</v>
      </c>
      <c r="CF71" s="68">
        <f t="shared" si="133"/>
        <v>0</v>
      </c>
      <c r="CG71" s="70">
        <f t="shared" si="134"/>
        <v>4.5</v>
      </c>
      <c r="CH71" s="68">
        <f t="shared" si="135"/>
        <v>0</v>
      </c>
      <c r="CI71" s="71">
        <f>VLOOKUP(A71,[5]DATA!$A$6:$Q$660,17,0)</f>
        <v>150</v>
      </c>
      <c r="CJ71" s="71">
        <f t="shared" si="136"/>
        <v>0</v>
      </c>
      <c r="CK71" s="72">
        <f t="shared" si="137"/>
        <v>0</v>
      </c>
      <c r="CL71" s="73" t="e">
        <f t="shared" si="138"/>
        <v>#DIV/0!</v>
      </c>
      <c r="CM71" s="72">
        <f t="shared" si="139"/>
        <v>0</v>
      </c>
      <c r="CN71" s="74">
        <f t="shared" si="140"/>
        <v>27</v>
      </c>
    </row>
    <row r="72" spans="1:92" s="77" customFormat="1" ht="24.75" customHeight="1" outlineLevel="1" x14ac:dyDescent="0.25">
      <c r="A72" s="55" t="s">
        <v>176</v>
      </c>
      <c r="B72" s="56" t="s">
        <v>177</v>
      </c>
      <c r="C72" s="57" t="s">
        <v>164</v>
      </c>
      <c r="D72" s="58">
        <v>6</v>
      </c>
      <c r="E72" s="75">
        <v>44277</v>
      </c>
      <c r="F72" s="60">
        <f>IFERROR(VLOOKUP(A72,'[5]PHEP NAM 2022'!$D$9:$AP$628,32,0),0)</f>
        <v>4</v>
      </c>
      <c r="G72" s="61" t="s">
        <v>10</v>
      </c>
      <c r="H72" s="62"/>
      <c r="I72" s="61" t="s">
        <v>10</v>
      </c>
      <c r="J72" s="62"/>
      <c r="K72" s="61" t="s">
        <v>10</v>
      </c>
      <c r="L72" s="62"/>
      <c r="M72" s="61" t="s">
        <v>10</v>
      </c>
      <c r="N72" s="62">
        <v>1.5</v>
      </c>
      <c r="O72" s="61" t="s">
        <v>10</v>
      </c>
      <c r="P72" s="62"/>
      <c r="Q72" s="63"/>
      <c r="R72" s="63"/>
      <c r="S72" s="61" t="s">
        <v>10</v>
      </c>
      <c r="T72" s="62"/>
      <c r="U72" s="61" t="s">
        <v>10</v>
      </c>
      <c r="V72" s="62"/>
      <c r="W72" s="61" t="s">
        <v>10</v>
      </c>
      <c r="X72" s="62"/>
      <c r="Y72" s="61" t="s">
        <v>10</v>
      </c>
      <c r="Z72" s="62">
        <v>2</v>
      </c>
      <c r="AA72" s="61" t="s">
        <v>112</v>
      </c>
      <c r="AB72" s="62"/>
      <c r="AC72" s="61" t="s">
        <v>49</v>
      </c>
      <c r="AD72" s="62"/>
      <c r="AE72" s="63"/>
      <c r="AF72" s="63"/>
      <c r="AG72" s="61" t="s">
        <v>10</v>
      </c>
      <c r="AH72" s="62"/>
      <c r="AI72" s="61" t="s">
        <v>10</v>
      </c>
      <c r="AJ72" s="62"/>
      <c r="AK72" s="61" t="s">
        <v>10</v>
      </c>
      <c r="AL72" s="62"/>
      <c r="AM72" s="61" t="s">
        <v>10</v>
      </c>
      <c r="AN72" s="62"/>
      <c r="AO72" s="61" t="s">
        <v>10</v>
      </c>
      <c r="AP72" s="62"/>
      <c r="AQ72" s="61" t="s">
        <v>10</v>
      </c>
      <c r="AR72" s="62"/>
      <c r="AS72" s="63"/>
      <c r="AT72" s="63"/>
      <c r="AU72" s="61" t="s">
        <v>10</v>
      </c>
      <c r="AV72" s="62">
        <v>2</v>
      </c>
      <c r="AW72" s="61" t="s">
        <v>10</v>
      </c>
      <c r="AX72" s="62"/>
      <c r="AY72" s="61" t="s">
        <v>10</v>
      </c>
      <c r="AZ72" s="62">
        <v>1.5</v>
      </c>
      <c r="BA72" s="61" t="s">
        <v>10</v>
      </c>
      <c r="BB72" s="62"/>
      <c r="BC72" s="61" t="s">
        <v>10</v>
      </c>
      <c r="BD72" s="62">
        <v>1.5</v>
      </c>
      <c r="BE72" s="61" t="s">
        <v>49</v>
      </c>
      <c r="BF72" s="62"/>
      <c r="BG72" s="63"/>
      <c r="BH72" s="63"/>
      <c r="BI72" s="61" t="s">
        <v>10</v>
      </c>
      <c r="BJ72" s="62">
        <v>1.5</v>
      </c>
      <c r="BK72" s="61" t="s">
        <v>10</v>
      </c>
      <c r="BL72" s="62"/>
      <c r="BM72" s="61" t="s">
        <v>10</v>
      </c>
      <c r="BN72" s="62"/>
      <c r="BO72" s="61" t="s">
        <v>10</v>
      </c>
      <c r="BP72" s="62">
        <v>1.5</v>
      </c>
      <c r="BQ72" s="64">
        <f>COUNTIF($G72:$BP72,"a")+COUNTIF($G72:$BP72,"r0,a5")/2+COUNTIF($G72:$BP72,"p5,a5")/2+COUNTIF($G72:$BP72,"Ro,p5")/2+COUNTIF($G72:$BP72,"H5,A5")/2+COUNTIF($G72:$BP72,"p0,a5")/2</f>
        <v>0</v>
      </c>
      <c r="BR72" s="64">
        <f>COUNTIF($G72:$BP72,"d")+COUNTIF($G72:$BP72,"r0,d5")/2+COUNTIF($G72:$BP72,"p5,d5")/2+COUNTIF($G72:$BP72,"Ro,P5")/2+COUNTIF($G72:$BP72,"H5,D5")/2+COUNTIF($G72:$BP72,"p0,d5")/2</f>
        <v>24.5</v>
      </c>
      <c r="BS72" s="64">
        <f>COUNTIF($G72:$BP72,"b")+COUNTIF($G72:$BP72,"r0,b5")/2+COUNTIF($G72:$BP72,"p5,b5")/2+COUNTIF($G72:$BP72,"Ro,P5")/2+COUNTIF($G72:$BP72,"H5,B5")/2+COUNTIF($G72:$BP72,"p0,b5")/2</f>
        <v>0</v>
      </c>
      <c r="BT72" s="64">
        <f>COUNTIF($G72:$BP72,"c")+COUNTIF($G72:$BP72,"r0,c5")/2+COUNTIF($G72:$BP72,"p5,c5")/2+COUNTIF($G72:$BP72,"Ro,P5")/2+COUNTIF($G72:$BP72,"H5,C5")/2+COUNTIF($G72:$BP72,"p0,c5")/2</f>
        <v>0</v>
      </c>
      <c r="BU72" s="64">
        <f>COUNTIF($G72:$BP72,"KH")+COUNTIF($G72:$BP72,"TL")+COUNTIF($G72:$BP72,"L")</f>
        <v>0</v>
      </c>
      <c r="BV72" s="64">
        <f>COUNTIF($G72:$BP72,"NL")</f>
        <v>0</v>
      </c>
      <c r="BW72" s="64">
        <f>COUNTIF($G72:$BP72,"hh")+COUNTIF(G72:BP72,"H5,D5")/2</f>
        <v>0</v>
      </c>
      <c r="BX72" s="64">
        <f>COUNTIF($G72:$BP72,"nt7")</f>
        <v>2</v>
      </c>
      <c r="BY72" s="64">
        <f>COUNTIF($G72:$BP72,"P")+COUNTIF($G72:$BP72,"p5,a5")/2+COUNTIF($G72:$BP72,"p5,b5")/2+COUNTIF($G72:$BP72,"p5,c5")/2+COUNTIF($G72:$BP72,"p5,d5")/2+COUNTIF($G72:$BP72,"R0,P5")/2</f>
        <v>0.5</v>
      </c>
      <c r="BZ72" s="65">
        <f>SUBTOTAL(9,BQ72:BY72)</f>
        <v>27</v>
      </c>
      <c r="CA72" s="66">
        <f t="shared" si="129"/>
        <v>11.5</v>
      </c>
      <c r="CB72" s="67">
        <f t="shared" si="130"/>
        <v>0</v>
      </c>
      <c r="CC72" s="67">
        <v>0</v>
      </c>
      <c r="CD72" s="68">
        <f t="shared" si="131"/>
        <v>0</v>
      </c>
      <c r="CE72" s="69">
        <f t="shared" si="132"/>
        <v>0</v>
      </c>
      <c r="CF72" s="68">
        <f t="shared" si="133"/>
        <v>0</v>
      </c>
      <c r="CG72" s="70">
        <f t="shared" si="134"/>
        <v>3.5</v>
      </c>
      <c r="CH72" s="68">
        <f t="shared" si="135"/>
        <v>0</v>
      </c>
      <c r="CI72" s="71">
        <f>VLOOKUP(A72,[5]DATA!$A$6:$Q$660,17,0)</f>
        <v>150</v>
      </c>
      <c r="CJ72" s="71">
        <f t="shared" si="136"/>
        <v>11.5</v>
      </c>
      <c r="CK72" s="72">
        <f t="shared" si="137"/>
        <v>0</v>
      </c>
      <c r="CL72" s="73">
        <f t="shared" si="138"/>
        <v>0</v>
      </c>
      <c r="CM72" s="72">
        <f t="shared" si="139"/>
        <v>0</v>
      </c>
      <c r="CN72" s="74">
        <f t="shared" si="140"/>
        <v>27</v>
      </c>
    </row>
    <row r="73" spans="1:92" s="77" customFormat="1" ht="24.75" customHeight="1" outlineLevel="1" x14ac:dyDescent="0.25">
      <c r="A73" s="55" t="s">
        <v>178</v>
      </c>
      <c r="B73" s="56" t="s">
        <v>179</v>
      </c>
      <c r="C73" s="57" t="s">
        <v>164</v>
      </c>
      <c r="D73" s="58">
        <v>6</v>
      </c>
      <c r="E73" s="59">
        <v>44517</v>
      </c>
      <c r="F73" s="60">
        <f>IFERROR(VLOOKUP(A73,'[5]PHEP NAM 2022'!$D$9:$AP$628,32,0),0)</f>
        <v>1</v>
      </c>
      <c r="G73" s="61" t="s">
        <v>10</v>
      </c>
      <c r="H73" s="62"/>
      <c r="I73" s="61" t="s">
        <v>10</v>
      </c>
      <c r="J73" s="62"/>
      <c r="K73" s="61" t="s">
        <v>10</v>
      </c>
      <c r="L73" s="62"/>
      <c r="M73" s="61" t="s">
        <v>10</v>
      </c>
      <c r="N73" s="62"/>
      <c r="O73" s="61" t="s">
        <v>10</v>
      </c>
      <c r="P73" s="62"/>
      <c r="Q73" s="63"/>
      <c r="R73" s="63"/>
      <c r="S73" s="61" t="s">
        <v>10</v>
      </c>
      <c r="T73" s="62"/>
      <c r="U73" s="61" t="s">
        <v>10</v>
      </c>
      <c r="V73" s="62"/>
      <c r="W73" s="61" t="s">
        <v>10</v>
      </c>
      <c r="X73" s="62"/>
      <c r="Y73" s="61" t="s">
        <v>10</v>
      </c>
      <c r="Z73" s="62"/>
      <c r="AA73" s="61" t="s">
        <v>10</v>
      </c>
      <c r="AB73" s="62"/>
      <c r="AC73" s="61" t="s">
        <v>10</v>
      </c>
      <c r="AD73" s="62"/>
      <c r="AE73" s="63"/>
      <c r="AF73" s="63"/>
      <c r="AG73" s="61" t="s">
        <v>10</v>
      </c>
      <c r="AH73" s="62"/>
      <c r="AI73" s="61" t="s">
        <v>10</v>
      </c>
      <c r="AJ73" s="62"/>
      <c r="AK73" s="61" t="s">
        <v>10</v>
      </c>
      <c r="AL73" s="62"/>
      <c r="AM73" s="61" t="s">
        <v>10</v>
      </c>
      <c r="AN73" s="62"/>
      <c r="AO73" s="61" t="s">
        <v>10</v>
      </c>
      <c r="AP73" s="62"/>
      <c r="AQ73" s="61" t="s">
        <v>49</v>
      </c>
      <c r="AR73" s="62"/>
      <c r="AS73" s="63"/>
      <c r="AT73" s="63"/>
      <c r="AU73" s="61" t="s">
        <v>10</v>
      </c>
      <c r="AV73" s="62"/>
      <c r="AW73" s="61" t="s">
        <v>10</v>
      </c>
      <c r="AX73" s="62"/>
      <c r="AY73" s="61" t="s">
        <v>10</v>
      </c>
      <c r="AZ73" s="62"/>
      <c r="BA73" s="61" t="s">
        <v>10</v>
      </c>
      <c r="BB73" s="62"/>
      <c r="BC73" s="61" t="s">
        <v>52</v>
      </c>
      <c r="BD73" s="62"/>
      <c r="BE73" s="61" t="s">
        <v>10</v>
      </c>
      <c r="BF73" s="62"/>
      <c r="BG73" s="63"/>
      <c r="BH73" s="63"/>
      <c r="BI73" s="61" t="s">
        <v>10</v>
      </c>
      <c r="BJ73" s="62"/>
      <c r="BK73" s="61" t="s">
        <v>10</v>
      </c>
      <c r="BL73" s="62"/>
      <c r="BM73" s="61" t="s">
        <v>10</v>
      </c>
      <c r="BN73" s="62"/>
      <c r="BO73" s="61" t="s">
        <v>10</v>
      </c>
      <c r="BP73" s="62"/>
      <c r="BQ73" s="64">
        <f>COUNTIF($G73:$BP73,"a")+COUNTIF($G73:$BP73,"r0,a5")/2+COUNTIF($G73:$BP73,"p5,a5")/2+COUNTIF($G73:$BP73,"Ro,p5")/2+COUNTIF($G73:$BP73,"H5,A5")/2+COUNTIF($G73:$BP73,"p0,a5")/2</f>
        <v>0</v>
      </c>
      <c r="BR73" s="64">
        <f>COUNTIF($G73:$BP73,"d")+COUNTIF($G73:$BP73,"r0,d5")/2+COUNTIF($G73:$BP73,"p5,d5")/2+COUNTIF($G73:$BP73,"Ro,P5")/2+COUNTIF($G73:$BP73,"H5,D5")/2+COUNTIF($G73:$BP73,"p0,d5")/2</f>
        <v>25</v>
      </c>
      <c r="BS73" s="64">
        <f>COUNTIF($G73:$BP73,"b")+COUNTIF($G73:$BP73,"r0,b5")/2+COUNTIF($G73:$BP73,"p5,b5")/2+COUNTIF($G73:$BP73,"Ro,P5")/2+COUNTIF($G73:$BP73,"H5,B5")/2+COUNTIF($G73:$BP73,"p0,b5")/2</f>
        <v>0</v>
      </c>
      <c r="BT73" s="64">
        <f>COUNTIF($G73:$BP73,"c")+COUNTIF($G73:$BP73,"r0,c5")/2+COUNTIF($G73:$BP73,"p5,c5")/2+COUNTIF($G73:$BP73,"Ro,P5")/2+COUNTIF($G73:$BP73,"H5,C5")/2+COUNTIF($G73:$BP73,"p0,c5")/2</f>
        <v>0</v>
      </c>
      <c r="BU73" s="64">
        <f>COUNTIF($G73:$BP73,"KH")+COUNTIF($G73:$BP73,"TL")+COUNTIF($G73:$BP73,"L")</f>
        <v>0</v>
      </c>
      <c r="BV73" s="64">
        <f>COUNTIF($G73:$BP73,"NL")</f>
        <v>0</v>
      </c>
      <c r="BW73" s="64">
        <f>COUNTIF($G73:$BP73,"hh")+COUNTIF(G73:BP73,"H5,D5")/2</f>
        <v>0</v>
      </c>
      <c r="BX73" s="64">
        <f>COUNTIF($G73:$BP73,"nt7")</f>
        <v>1</v>
      </c>
      <c r="BY73" s="64">
        <f>COUNTIF($G73:$BP73,"P")+COUNTIF($G73:$BP73,"p5,a5")/2+COUNTIF($G73:$BP73,"p5,b5")/2+COUNTIF($G73:$BP73,"p5,c5")/2+COUNTIF($G73:$BP73,"p5,d5")/2+COUNTIF($G73:$BP73,"R0,P5")/2</f>
        <v>1</v>
      </c>
      <c r="BZ73" s="65">
        <f>SUBTOTAL(9,BQ73:BY73)</f>
        <v>27</v>
      </c>
      <c r="CA73" s="66">
        <f t="shared" si="129"/>
        <v>0</v>
      </c>
      <c r="CB73" s="67">
        <f t="shared" si="130"/>
        <v>0</v>
      </c>
      <c r="CC73" s="67">
        <v>0</v>
      </c>
      <c r="CD73" s="68">
        <f t="shared" si="131"/>
        <v>1</v>
      </c>
      <c r="CE73" s="69">
        <f t="shared" si="132"/>
        <v>0</v>
      </c>
      <c r="CF73" s="68">
        <f t="shared" si="133"/>
        <v>150</v>
      </c>
      <c r="CG73" s="70">
        <f t="shared" si="134"/>
        <v>0</v>
      </c>
      <c r="CH73" s="68">
        <f t="shared" si="135"/>
        <v>0</v>
      </c>
      <c r="CI73" s="71">
        <f>VLOOKUP(A73,[5]DATA!$A$6:$Q$660,17,0)</f>
        <v>150</v>
      </c>
      <c r="CJ73" s="71">
        <f t="shared" si="136"/>
        <v>0</v>
      </c>
      <c r="CK73" s="72">
        <f t="shared" si="137"/>
        <v>0</v>
      </c>
      <c r="CL73" s="73" t="e">
        <f t="shared" si="138"/>
        <v>#DIV/0!</v>
      </c>
      <c r="CM73" s="72">
        <f t="shared" si="139"/>
        <v>0</v>
      </c>
      <c r="CN73" s="74">
        <f>BQ73+BR73+BS73+BT73+BU73+BY73+BX73</f>
        <v>27</v>
      </c>
    </row>
    <row r="74" spans="1:92" s="77" customFormat="1" ht="24.75" customHeight="1" outlineLevel="1" x14ac:dyDescent="0.25">
      <c r="A74" s="55" t="s">
        <v>180</v>
      </c>
      <c r="B74" s="56" t="s">
        <v>181</v>
      </c>
      <c r="C74" s="57" t="s">
        <v>164</v>
      </c>
      <c r="D74" s="58">
        <v>6</v>
      </c>
      <c r="E74" s="75">
        <v>44567</v>
      </c>
      <c r="F74" s="60">
        <f>IFERROR(VLOOKUP(A74,'[5]PHEP NAM 2022'!$D$9:$AP$628,32,0),0)</f>
        <v>3</v>
      </c>
      <c r="G74" s="61" t="s">
        <v>10</v>
      </c>
      <c r="H74" s="62"/>
      <c r="I74" s="61" t="s">
        <v>10</v>
      </c>
      <c r="J74" s="62"/>
      <c r="K74" s="61" t="s">
        <v>10</v>
      </c>
      <c r="L74" s="62"/>
      <c r="M74" s="61" t="s">
        <v>10</v>
      </c>
      <c r="N74" s="62"/>
      <c r="O74" s="61" t="s">
        <v>10</v>
      </c>
      <c r="P74" s="62">
        <v>1.5</v>
      </c>
      <c r="Q74" s="63"/>
      <c r="R74" s="63"/>
      <c r="S74" s="61" t="s">
        <v>10</v>
      </c>
      <c r="T74" s="62"/>
      <c r="U74" s="61" t="s">
        <v>10</v>
      </c>
      <c r="V74" s="62">
        <v>4.5</v>
      </c>
      <c r="W74" s="61" t="s">
        <v>10</v>
      </c>
      <c r="X74" s="62"/>
      <c r="Y74" s="61" t="s">
        <v>10</v>
      </c>
      <c r="Z74" s="62"/>
      <c r="AA74" s="61" t="s">
        <v>10</v>
      </c>
      <c r="AB74" s="62"/>
      <c r="AC74" s="61" t="s">
        <v>49</v>
      </c>
      <c r="AD74" s="62"/>
      <c r="AE74" s="63"/>
      <c r="AF74" s="63"/>
      <c r="AG74" s="61" t="s">
        <v>10</v>
      </c>
      <c r="AH74" s="62"/>
      <c r="AI74" s="61" t="s">
        <v>10</v>
      </c>
      <c r="AJ74" s="62"/>
      <c r="AK74" s="61" t="s">
        <v>10</v>
      </c>
      <c r="AL74" s="62"/>
      <c r="AM74" s="61" t="s">
        <v>10</v>
      </c>
      <c r="AN74" s="62"/>
      <c r="AO74" s="61" t="s">
        <v>10</v>
      </c>
      <c r="AP74" s="62"/>
      <c r="AQ74" s="61" t="s">
        <v>10</v>
      </c>
      <c r="AR74" s="62"/>
      <c r="AS74" s="63"/>
      <c r="AT74" s="63"/>
      <c r="AU74" s="61" t="s">
        <v>10</v>
      </c>
      <c r="AV74" s="62"/>
      <c r="AW74" s="61" t="s">
        <v>10</v>
      </c>
      <c r="AX74" s="62"/>
      <c r="AY74" s="61" t="s">
        <v>10</v>
      </c>
      <c r="AZ74" s="62"/>
      <c r="BA74" s="61" t="s">
        <v>171</v>
      </c>
      <c r="BB74" s="62"/>
      <c r="BC74" s="61" t="s">
        <v>10</v>
      </c>
      <c r="BD74" s="62"/>
      <c r="BE74" s="61" t="s">
        <v>10</v>
      </c>
      <c r="BF74" s="62"/>
      <c r="BG74" s="63"/>
      <c r="BH74" s="63"/>
      <c r="BI74" s="61" t="s">
        <v>52</v>
      </c>
      <c r="BJ74" s="62"/>
      <c r="BK74" s="61" t="s">
        <v>10</v>
      </c>
      <c r="BL74" s="62"/>
      <c r="BM74" s="61" t="s">
        <v>10</v>
      </c>
      <c r="BN74" s="62"/>
      <c r="BO74" s="61" t="s">
        <v>10</v>
      </c>
      <c r="BP74" s="62"/>
      <c r="BQ74" s="64">
        <f t="shared" ref="BQ74" si="141">COUNTIF($G74:$BP74,"a")+COUNTIF($G74:$BP74,"r0,a5")/2+COUNTIF($G74:$BP74,"p5,a5")/2+COUNTIF($G74:$BP74,"Ro,p5")/2+COUNTIF($G74:$BP74,"H5,A5")/2+COUNTIF($G74:$BP74,"p0,a5")/2</f>
        <v>0</v>
      </c>
      <c r="BR74" s="64">
        <f t="shared" ref="BR74" si="142">COUNTIF($G74:$BP74,"d")+COUNTIF($G74:$BP74,"r0,d5")/2+COUNTIF($G74:$BP74,"p5,d5")/2+COUNTIF($G74:$BP74,"Ro,P5")/2+COUNTIF($G74:$BP74,"H5,D5")/2+COUNTIF($G74:$BP74,"p0,d5")/2</f>
        <v>24.5</v>
      </c>
      <c r="BS74" s="64">
        <f t="shared" ref="BS74" si="143">COUNTIF($G74:$BP74,"b")+COUNTIF($G74:$BP74,"r0,b5")/2+COUNTIF($G74:$BP74,"p5,b5")/2+COUNTIF($G74:$BP74,"Ro,P5")/2+COUNTIF($G74:$BP74,"H5,B5")/2+COUNTIF($G74:$BP74,"p0,b5")/2</f>
        <v>0</v>
      </c>
      <c r="BT74" s="64">
        <f t="shared" ref="BT74" si="144">COUNTIF($G74:$BP74,"c")+COUNTIF($G74:$BP74,"r0,c5")/2+COUNTIF($G74:$BP74,"p5,c5")/2+COUNTIF($G74:$BP74,"Ro,P5")/2+COUNTIF($G74:$BP74,"H5,C5")/2+COUNTIF($G74:$BP74,"p0,c5")/2</f>
        <v>0</v>
      </c>
      <c r="BU74" s="64">
        <f t="shared" ref="BU74" si="145">COUNTIF($G74:$BP74,"KH")+COUNTIF($G74:$BP74,"TL")+COUNTIF($G74:$BP74,"L")</f>
        <v>0</v>
      </c>
      <c r="BV74" s="64">
        <f t="shared" ref="BV74" si="146">COUNTIF($G74:$BP74,"NL")</f>
        <v>0</v>
      </c>
      <c r="BW74" s="64">
        <f t="shared" ref="BW74" si="147">COUNTIF($G74:$BP74,"hh")+COUNTIF(G74:BP74,"H5,D5")/2</f>
        <v>0</v>
      </c>
      <c r="BX74" s="64">
        <f t="shared" ref="BX74" si="148">COUNTIF($G74:$BP74,"nt7")</f>
        <v>1</v>
      </c>
      <c r="BY74" s="64">
        <f t="shared" ref="BY74" si="149">COUNTIF($G74:$BP74,"P")+COUNTIF($G74:$BP74,"p5,a5")/2+COUNTIF($G74:$BP74,"p5,b5")/2+COUNTIF($G74:$BP74,"p5,c5")/2+COUNTIF($G74:$BP74,"p5,d5")/2+COUNTIF($G74:$BP74,"R0,P5")/2</f>
        <v>1</v>
      </c>
      <c r="BZ74" s="65">
        <f t="shared" ref="BZ74" si="150">SUBTOTAL(9,BQ74:BY74)</f>
        <v>26.5</v>
      </c>
      <c r="CA74" s="66">
        <f t="shared" si="129"/>
        <v>6</v>
      </c>
      <c r="CB74" s="67">
        <f t="shared" si="130"/>
        <v>0</v>
      </c>
      <c r="CC74" s="67">
        <v>0</v>
      </c>
      <c r="CD74" s="68">
        <f t="shared" si="131"/>
        <v>1</v>
      </c>
      <c r="CE74" s="69">
        <f t="shared" si="132"/>
        <v>1</v>
      </c>
      <c r="CF74" s="68">
        <f t="shared" si="133"/>
        <v>150</v>
      </c>
      <c r="CG74" s="70">
        <f t="shared" si="134"/>
        <v>2</v>
      </c>
      <c r="CH74" s="68">
        <f t="shared" si="135"/>
        <v>16</v>
      </c>
      <c r="CI74" s="71">
        <f>VLOOKUP(A74,[5]DATA!$A$6:$Q$660,17,0)</f>
        <v>150</v>
      </c>
      <c r="CJ74" s="71">
        <f t="shared" si="136"/>
        <v>6</v>
      </c>
      <c r="CK74" s="72">
        <f t="shared" si="137"/>
        <v>0.5</v>
      </c>
      <c r="CL74" s="73">
        <f t="shared" si="138"/>
        <v>8.3333333333333329E-2</v>
      </c>
      <c r="CM74" s="72">
        <f t="shared" si="139"/>
        <v>0.5</v>
      </c>
      <c r="CN74" s="74">
        <f t="shared" ref="CN74" si="151">BQ74+BR74+BS74+BT74+BU74+BY74+BX74</f>
        <v>26.5</v>
      </c>
    </row>
    <row r="75" spans="1:92" s="77" customFormat="1" ht="24.75" customHeight="1" outlineLevel="1" x14ac:dyDescent="0.25">
      <c r="A75" s="55" t="s">
        <v>182</v>
      </c>
      <c r="B75" s="56" t="s">
        <v>183</v>
      </c>
      <c r="C75" s="57" t="s">
        <v>164</v>
      </c>
      <c r="D75" s="58">
        <v>6</v>
      </c>
      <c r="E75" s="75">
        <v>44571</v>
      </c>
      <c r="F75" s="60">
        <f>IFERROR(VLOOKUP(A75,'[5]PHEP NAM 2022'!$D$9:$AP$628,32,0),0)</f>
        <v>3</v>
      </c>
      <c r="G75" s="61" t="s">
        <v>10</v>
      </c>
      <c r="H75" s="62"/>
      <c r="I75" s="61" t="s">
        <v>10</v>
      </c>
      <c r="J75" s="62"/>
      <c r="K75" s="61" t="s">
        <v>10</v>
      </c>
      <c r="L75" s="62"/>
      <c r="M75" s="61" t="s">
        <v>10</v>
      </c>
      <c r="N75" s="62"/>
      <c r="O75" s="61" t="s">
        <v>10</v>
      </c>
      <c r="P75" s="62"/>
      <c r="Q75" s="63"/>
      <c r="R75" s="63"/>
      <c r="S75" s="61" t="s">
        <v>10</v>
      </c>
      <c r="T75" s="62"/>
      <c r="U75" s="61" t="s">
        <v>10</v>
      </c>
      <c r="V75" s="62"/>
      <c r="W75" s="61" t="s">
        <v>10</v>
      </c>
      <c r="X75" s="62"/>
      <c r="Y75" s="61" t="s">
        <v>10</v>
      </c>
      <c r="Z75" s="62"/>
      <c r="AA75" s="61" t="s">
        <v>10</v>
      </c>
      <c r="AB75" s="62"/>
      <c r="AC75" s="61" t="s">
        <v>49</v>
      </c>
      <c r="AD75" s="62"/>
      <c r="AE75" s="63"/>
      <c r="AF75" s="63"/>
      <c r="AG75" s="61" t="s">
        <v>52</v>
      </c>
      <c r="AH75" s="62"/>
      <c r="AI75" s="61" t="s">
        <v>10</v>
      </c>
      <c r="AJ75" s="62"/>
      <c r="AK75" s="61" t="s">
        <v>10</v>
      </c>
      <c r="AL75" s="62"/>
      <c r="AM75" s="61" t="s">
        <v>10</v>
      </c>
      <c r="AN75" s="62"/>
      <c r="AO75" s="61" t="s">
        <v>10</v>
      </c>
      <c r="AP75" s="62"/>
      <c r="AQ75" s="61" t="s">
        <v>10</v>
      </c>
      <c r="AR75" s="62"/>
      <c r="AS75" s="63"/>
      <c r="AT75" s="63"/>
      <c r="AU75" s="61" t="s">
        <v>10</v>
      </c>
      <c r="AV75" s="62"/>
      <c r="AW75" s="61" t="s">
        <v>124</v>
      </c>
      <c r="AX75" s="62"/>
      <c r="AY75" s="61" t="s">
        <v>124</v>
      </c>
      <c r="AZ75" s="62"/>
      <c r="BA75" s="61" t="s">
        <v>124</v>
      </c>
      <c r="BB75" s="62"/>
      <c r="BC75" s="61" t="s">
        <v>124</v>
      </c>
      <c r="BD75" s="62"/>
      <c r="BE75" s="61" t="s">
        <v>49</v>
      </c>
      <c r="BF75" s="62"/>
      <c r="BG75" s="63"/>
      <c r="BH75" s="63"/>
      <c r="BI75" s="61" t="s">
        <v>10</v>
      </c>
      <c r="BJ75" s="62"/>
      <c r="BK75" s="61" t="s">
        <v>52</v>
      </c>
      <c r="BL75" s="62"/>
      <c r="BM75" s="61" t="s">
        <v>10</v>
      </c>
      <c r="BN75" s="62"/>
      <c r="BO75" s="61" t="s">
        <v>10</v>
      </c>
      <c r="BP75" s="62"/>
      <c r="BQ75" s="64">
        <f>COUNTIF($G75:$BP75,"a")+COUNTIF($G75:$BP75,"r0,a5")/2+COUNTIF($G75:$BP75,"p5,a5")/2+COUNTIF($G75:$BP75,"Ro,p5")/2+COUNTIF($G75:$BP75,"H5,A5")/2+COUNTIF($G75:$BP75,"p0,a5")/2</f>
        <v>0</v>
      </c>
      <c r="BR75" s="64">
        <f>COUNTIF($G75:$BP75,"d")+COUNTIF($G75:$BP75,"r0,d5")/2+COUNTIF($G75:$BP75,"p5,d5")/2+COUNTIF($G75:$BP75,"Ro,P5")/2+COUNTIF($G75:$BP75,"H5,D5")/2+COUNTIF($G75:$BP75,"p0,d5")/2</f>
        <v>19</v>
      </c>
      <c r="BS75" s="64">
        <f>COUNTIF($G75:$BP75,"b")+COUNTIF($G75:$BP75,"r0,b5")/2+COUNTIF($G75:$BP75,"p5,b5")/2+COUNTIF($G75:$BP75,"Ro,P5")/2+COUNTIF($G75:$BP75,"H5,B5")/2+COUNTIF($G75:$BP75,"p0,b5")/2</f>
        <v>0</v>
      </c>
      <c r="BT75" s="64">
        <f>COUNTIF($G75:$BP75,"c")+COUNTIF($G75:$BP75,"r0,c5")/2+COUNTIF($G75:$BP75,"p5,c5")/2+COUNTIF($G75:$BP75,"Ro,P5")/2+COUNTIF($G75:$BP75,"H5,C5")/2+COUNTIF($G75:$BP75,"p0,c5")/2</f>
        <v>0</v>
      </c>
      <c r="BU75" s="64">
        <f>COUNTIF($G75:$BP75,"KH")+COUNTIF($G75:$BP75,"TL")+COUNTIF($G75:$BP75,"L")</f>
        <v>0</v>
      </c>
      <c r="BV75" s="64">
        <f>COUNTIF($G75:$BP75,"NL")</f>
        <v>0</v>
      </c>
      <c r="BW75" s="64">
        <f>COUNTIF($G75:$BP75,"hh")+COUNTIF(G75:BP75,"H5,D5")/2</f>
        <v>0</v>
      </c>
      <c r="BX75" s="64">
        <f>COUNTIF($G75:$BP75,"nt7")</f>
        <v>2</v>
      </c>
      <c r="BY75" s="64">
        <f>COUNTIF($G75:$BP75,"P")+COUNTIF($G75:$BP75,"p5,a5")/2+COUNTIF($G75:$BP75,"p5,b5")/2+COUNTIF($G75:$BP75,"p5,c5")/2+COUNTIF($G75:$BP75,"p5,d5")/2+COUNTIF($G75:$BP75,"R0,P5")/2</f>
        <v>2</v>
      </c>
      <c r="BZ75" s="65">
        <f>SUBTOTAL(9,BQ75:BY75)</f>
        <v>23</v>
      </c>
      <c r="CA75" s="66">
        <f t="shared" si="129"/>
        <v>0</v>
      </c>
      <c r="CB75" s="67">
        <f t="shared" si="130"/>
        <v>0</v>
      </c>
      <c r="CC75" s="67">
        <v>0</v>
      </c>
      <c r="CD75" s="68">
        <f>IF(BZ75&gt;=25,4,IF(BZ75&gt;=18,3,IF(BZ75&gt;=12,2,IF(BZ75&gt;=4,1,0))))-BX75-2+1</f>
        <v>0</v>
      </c>
      <c r="CE75" s="69">
        <f>COUNTIF(G75:P75,"&gt;=4")+COUNTIF(S75:AD75,"&gt;=4")+COUNTIF(AG75:AR75,"&gt;=4")+COUNTIF(AU75:BF75,"&gt;=4")+COUNTIF(BI75:BP75,"&gt;=4")+ROUND(IF(R75&gt;=12,1,0)+IF(AF75&gt;=12,1,0)+IF(AT75&gt;=12,1,0)+IF(BH75&gt;=12,1,0),0)</f>
        <v>0</v>
      </c>
      <c r="CF75" s="68">
        <f>CD75*CI75</f>
        <v>0</v>
      </c>
      <c r="CG75" s="70">
        <f>F75-BY75</f>
        <v>1</v>
      </c>
      <c r="CH75" s="68">
        <f>CE75*16</f>
        <v>0</v>
      </c>
      <c r="CI75" s="71">
        <f>VLOOKUP(A75,[5]DATA!$A$6:$Q$660,17,0)</f>
        <v>150</v>
      </c>
      <c r="CJ75" s="71">
        <f>SUM(CA75:CC75)</f>
        <v>0</v>
      </c>
      <c r="CK75" s="72">
        <f>(SUM(IF(H75&gt;4,H75-4,0),IF(J75&gt;4,J75-4,0),IF(L75&gt;4,L75-4,0),IF(N75&gt;4,N75-4,0),IF(P75&gt;4,P75-4,0),IF(T75&gt;4,T75-4,0),IF(V75&gt;4,V75-4,0),IF(X75&gt;4,X75-4,0),IF(Z75&gt;4,Z75-4,0),IF(AB75&gt;4,AB75-4,0),IF(AD75&gt;4,AD75-4,0),IF(AH75&gt;4,AH75-4,0),IF(AJ75&gt;4,AJ75-4,0),IF(AL75&gt;4,AL75-4,0),IF(AN75&gt;4,AN75-4,0),IF(AP75&gt;4,AP75-4,0),IF(AR75&gt;4,AR75-4,0),IF(AV75&gt;4,AV75-4,0),IF(AX75&gt;4,AX75-4,0),IF(AZ75&gt;4,AZ75-4,0),IF(BB75&gt;4,BB75-4,0),IF(BD75&gt;4,BD75-4,0),IF(BF75&gt;4,BF75-4,0),IF(BJ75&gt;4,BJ75-4,0),IF(BL75&gt;4,BL75-4,0),IF(BN75&gt;4,BN75-4,0),IF(BP75&gt;4,BP75-4,0))+CB75+CC75)</f>
        <v>0</v>
      </c>
      <c r="CL75" s="73" t="e">
        <f>CK75/CJ75</f>
        <v>#DIV/0!</v>
      </c>
      <c r="CM75" s="72">
        <f>(SUM(IF(H75&gt;4,H75-4,0),IF(J75&gt;4,J75-4,0),IF(L75&gt;4,L75-4,0),IF(N75&gt;4,N75-4,0),IF(P75&gt;4,P75-4,0),IF(T75&gt;4,T75-4,0),IF(V75&gt;4,V75-4,0),IF(X75&gt;4,X75-4,0),IF(Z75&gt;4,Z75-4,0),IF(AB75&gt;4,AB75-4,0),IF(AD75&gt;4,AD75-4,0),IF(AH75&gt;4,AH75-4,0),IF(AJ75&gt;4,AJ75-4,0),IF(AL75&gt;4,AL75-4,0),IF(AN75&gt;4,AN75-4,0),IF(AP75&gt;4,AP75-4,0),IF(AR75&gt;4,AR75-4,0),IF(AV75&gt;4,AV75-4,0),IF(AX75&gt;4,AX75-4,0),IF(AZ75&gt;4,AZ75-4,0),IF(BB75&gt;4,BB75-4,0),IF(BD75&gt;4,BD75-4,0),IF(BF75&gt;4,BF75-4,0),IF(BJ75&gt;4,BJ75-4,0),IF(BL75&gt;4,BL75-4,0),IF(BN75&gt;4,BN75-4,0),IF(BP75&gt;4,BP75-4,0))+CC75)</f>
        <v>0</v>
      </c>
      <c r="CN75" s="74">
        <f>BQ75+BR75+BS75+BT75+BU75+BY75+BX75</f>
        <v>23</v>
      </c>
    </row>
    <row r="76" spans="1:92" s="77" customFormat="1" ht="24.75" customHeight="1" outlineLevel="1" x14ac:dyDescent="0.25">
      <c r="A76" s="82" t="s">
        <v>184</v>
      </c>
      <c r="B76" s="86" t="s">
        <v>185</v>
      </c>
      <c r="C76" s="57" t="s">
        <v>164</v>
      </c>
      <c r="D76" s="58">
        <v>6</v>
      </c>
      <c r="E76" s="75">
        <v>44641</v>
      </c>
      <c r="F76" s="60">
        <f>IFERROR(VLOOKUP(A76,'[5]PHEP NAM 2022'!$D$9:$AP$628,32,0),0)</f>
        <v>0</v>
      </c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7"/>
      <c r="R76" s="87"/>
      <c r="S76" s="84"/>
      <c r="T76" s="85"/>
      <c r="U76" s="84"/>
      <c r="V76" s="85"/>
      <c r="W76" s="84"/>
      <c r="X76" s="85"/>
      <c r="Y76" s="84"/>
      <c r="Z76" s="85"/>
      <c r="AA76" s="84"/>
      <c r="AB76" s="85"/>
      <c r="AC76" s="84"/>
      <c r="AD76" s="85"/>
      <c r="AE76" s="87"/>
      <c r="AF76" s="87"/>
      <c r="AG76" s="84"/>
      <c r="AH76" s="85"/>
      <c r="AI76" s="84"/>
      <c r="AJ76" s="85"/>
      <c r="AK76" s="84"/>
      <c r="AL76" s="85"/>
      <c r="AM76" s="84"/>
      <c r="AN76" s="85"/>
      <c r="AO76" s="84"/>
      <c r="AP76" s="85"/>
      <c r="AQ76" s="84"/>
      <c r="AR76" s="85"/>
      <c r="AS76" s="87"/>
      <c r="AT76" s="87"/>
      <c r="AU76" s="61" t="s">
        <v>10</v>
      </c>
      <c r="AV76" s="62"/>
      <c r="AW76" s="61" t="s">
        <v>10</v>
      </c>
      <c r="AX76" s="62"/>
      <c r="AY76" s="61" t="s">
        <v>10</v>
      </c>
      <c r="AZ76" s="62"/>
      <c r="BA76" s="61" t="s">
        <v>10</v>
      </c>
      <c r="BB76" s="62"/>
      <c r="BC76" s="61" t="s">
        <v>10</v>
      </c>
      <c r="BD76" s="62"/>
      <c r="BE76" s="61" t="s">
        <v>49</v>
      </c>
      <c r="BF76" s="62"/>
      <c r="BG76" s="63"/>
      <c r="BH76" s="63"/>
      <c r="BI76" s="61" t="s">
        <v>10</v>
      </c>
      <c r="BJ76" s="62"/>
      <c r="BK76" s="61" t="s">
        <v>10</v>
      </c>
      <c r="BL76" s="62"/>
      <c r="BM76" s="61" t="s">
        <v>10</v>
      </c>
      <c r="BN76" s="62"/>
      <c r="BO76" s="61" t="s">
        <v>10</v>
      </c>
      <c r="BP76" s="62"/>
      <c r="BQ76" s="64">
        <f>COUNTIF($G76:$BP76,"a")+COUNTIF($G76:$BP76,"r0,a5")/2+COUNTIF($G76:$BP76,"p5,a5")/2+COUNTIF($G76:$BP76,"Ro,p5")/2+COUNTIF($G76:$BP76,"H5,A5")/2+COUNTIF($G76:$BP76,"p0,a5")/2</f>
        <v>0</v>
      </c>
      <c r="BR76" s="64">
        <f>COUNTIF($G76:$BP76,"d")+COUNTIF($G76:$BP76,"r0,d5")/2+COUNTIF($G76:$BP76,"p5,d5")/2+COUNTIF($G76:$BP76,"Ro,P5")/2+COUNTIF($G76:$BP76,"H5,D5")/2+COUNTIF($G76:$BP76,"p0,d5")/2</f>
        <v>9</v>
      </c>
      <c r="BS76" s="64">
        <f>COUNTIF($G76:$BP76,"b")+COUNTIF($G76:$BP76,"r0,b5")/2+COUNTIF($G76:$BP76,"p5,b5")/2+COUNTIF($G76:$BP76,"Ro,P5")/2+COUNTIF($G76:$BP76,"H5,B5")/2+COUNTIF($G76:$BP76,"p0,b5")/2</f>
        <v>0</v>
      </c>
      <c r="BT76" s="64">
        <f>COUNTIF($G76:$BP76,"c")+COUNTIF($G76:$BP76,"r0,c5")/2+COUNTIF($G76:$BP76,"p5,c5")/2+COUNTIF($G76:$BP76,"Ro,P5")/2+COUNTIF($G76:$BP76,"H5,C5")/2+COUNTIF($G76:$BP76,"p0,c5")/2</f>
        <v>0</v>
      </c>
      <c r="BU76" s="64">
        <f>COUNTIF($G76:$BP76,"KH")+COUNTIF($G76:$BP76,"TL")+COUNTIF($G76:$BP76,"L")</f>
        <v>0</v>
      </c>
      <c r="BV76" s="64">
        <f>COUNTIF($G76:$BP76,"NL")</f>
        <v>0</v>
      </c>
      <c r="BW76" s="64">
        <f>COUNTIF($G76:$BP76,"hh")+COUNTIF(G76:BP76,"H5,D5")/2</f>
        <v>0</v>
      </c>
      <c r="BX76" s="64">
        <f>COUNTIF($G76:$BP76,"nt7")</f>
        <v>1</v>
      </c>
      <c r="BY76" s="64">
        <f>COUNTIF($G76:$BP76,"P")+COUNTIF($G76:$BP76,"p5,a5")/2+COUNTIF($G76:$BP76,"p5,b5")/2+COUNTIF($G76:$BP76,"p5,c5")/2+COUNTIF($G76:$BP76,"p5,d5")/2+COUNTIF($G76:$BP76,"R0,P5")/2</f>
        <v>0</v>
      </c>
      <c r="BZ76" s="65">
        <f>SUBTOTAL(9,BQ76:BY76)</f>
        <v>10</v>
      </c>
      <c r="CA76" s="66">
        <f t="shared" si="129"/>
        <v>0</v>
      </c>
      <c r="CB76" s="67">
        <f t="shared" si="130"/>
        <v>0</v>
      </c>
      <c r="CC76" s="67">
        <v>0</v>
      </c>
      <c r="CD76" s="68">
        <f>IF(BZ76&gt;=25,4,IF(BZ76&gt;=18,3,IF(BZ76&gt;=12,2,IF(BZ76&gt;=4,1,0))))-BX76-2+2</f>
        <v>0</v>
      </c>
      <c r="CE76" s="69">
        <f>COUNTIF(G76:P76,"&gt;=4")+COUNTIF(S76:AD76,"&gt;=4")+COUNTIF(AG76:AR76,"&gt;=4")+COUNTIF(AU76:BF76,"&gt;=4")+COUNTIF(BI76:BP76,"&gt;=4")+ROUND(IF(R76&gt;=12,1,0)+IF(AF76&gt;=12,1,0)+IF(AT76&gt;=12,1,0)+IF(BH76&gt;=12,1,0),0)</f>
        <v>0</v>
      </c>
      <c r="CF76" s="68">
        <f>CD76*CI76</f>
        <v>0</v>
      </c>
      <c r="CG76" s="70">
        <f>F76-BY76</f>
        <v>0</v>
      </c>
      <c r="CH76" s="68">
        <f>CE76*16</f>
        <v>0</v>
      </c>
      <c r="CI76" s="71">
        <f>VLOOKUP(A76,[5]DATA!$A$6:$Q$660,17,0)</f>
        <v>150</v>
      </c>
      <c r="CJ76" s="71">
        <f>SUM(CA76:CC76)</f>
        <v>0</v>
      </c>
      <c r="CK76" s="72">
        <f>(SUM(IF(H76&gt;4,H76-4,0),IF(J76&gt;4,J76-4,0),IF(L76&gt;4,L76-4,0),IF(N76&gt;4,N76-4,0),IF(P76&gt;4,P76-4,0),IF(T76&gt;4,T76-4,0),IF(V76&gt;4,V76-4,0),IF(X76&gt;4,X76-4,0),IF(Z76&gt;4,Z76-4,0),IF(AB76&gt;4,AB76-4,0),IF(AD76&gt;4,AD76-4,0),IF(AH76&gt;4,AH76-4,0),IF(AJ76&gt;4,AJ76-4,0),IF(AL76&gt;4,AL76-4,0),IF(AN76&gt;4,AN76-4,0),IF(AP76&gt;4,AP76-4,0),IF(AR76&gt;4,AR76-4,0),IF(AV76&gt;4,AV76-4,0),IF(AX76&gt;4,AX76-4,0),IF(AZ76&gt;4,AZ76-4,0),IF(BB76&gt;4,BB76-4,0),IF(BD76&gt;4,BD76-4,0),IF(BF76&gt;4,BF76-4,0),IF(BJ76&gt;4,BJ76-4,0),IF(BL76&gt;4,BL76-4,0),IF(BN76&gt;4,BN76-4,0),IF(BP76&gt;4,BP76-4,0))+CB76+CC76)</f>
        <v>0</v>
      </c>
      <c r="CL76" s="73" t="e">
        <f>CK76/CJ76</f>
        <v>#DIV/0!</v>
      </c>
      <c r="CM76" s="72">
        <f>(SUM(IF(H76&gt;4,H76-4,0),IF(J76&gt;4,J76-4,0),IF(L76&gt;4,L76-4,0),IF(N76&gt;4,N76-4,0),IF(P76&gt;4,P76-4,0),IF(T76&gt;4,T76-4,0),IF(V76&gt;4,V76-4,0),IF(X76&gt;4,X76-4,0),IF(Z76&gt;4,Z76-4,0),IF(AB76&gt;4,AB76-4,0),IF(AD76&gt;4,AD76-4,0),IF(AH76&gt;4,AH76-4,0),IF(AJ76&gt;4,AJ76-4,0),IF(AL76&gt;4,AL76-4,0),IF(AN76&gt;4,AN76-4,0),IF(AP76&gt;4,AP76-4,0),IF(AR76&gt;4,AR76-4,0),IF(AV76&gt;4,AV76-4,0),IF(AX76&gt;4,AX76-4,0),IF(AZ76&gt;4,AZ76-4,0),IF(BB76&gt;4,BB76-4,0),IF(BD76&gt;4,BD76-4,0),IF(BF76&gt;4,BF76-4,0),IF(BJ76&gt;4,BJ76-4,0),IF(BL76&gt;4,BL76-4,0),IF(BN76&gt;4,BN76-4,0),IF(BP76&gt;4,BP76-4,0))+CC76)</f>
        <v>0</v>
      </c>
      <c r="CN76" s="74">
        <f>BQ76+BR76+BS76+BT76+BU76+BY76+BX76</f>
        <v>10</v>
      </c>
    </row>
    <row r="77" spans="1:92" s="77" customFormat="1" ht="24.75" customHeight="1" collapsed="1" x14ac:dyDescent="0.25">
      <c r="A77" s="92">
        <f>COUNTA(A78:A79)</f>
        <v>2</v>
      </c>
      <c r="B77" s="51" t="s">
        <v>186</v>
      </c>
      <c r="C77" s="93"/>
      <c r="D77" s="93"/>
      <c r="E77" s="94"/>
      <c r="F77" s="60"/>
      <c r="G77" s="78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80"/>
      <c r="BQ77" s="88">
        <f>SUM(BQ78:BQ79)</f>
        <v>0</v>
      </c>
      <c r="BR77" s="88">
        <f t="shared" ref="BR77:CM77" si="152">SUM(BR78:BR79)</f>
        <v>38</v>
      </c>
      <c r="BS77" s="88">
        <f t="shared" si="152"/>
        <v>0</v>
      </c>
      <c r="BT77" s="88">
        <f t="shared" si="152"/>
        <v>0</v>
      </c>
      <c r="BU77" s="88">
        <f t="shared" si="152"/>
        <v>0</v>
      </c>
      <c r="BV77" s="88">
        <f t="shared" si="152"/>
        <v>0</v>
      </c>
      <c r="BW77" s="88">
        <f t="shared" si="152"/>
        <v>0</v>
      </c>
      <c r="BX77" s="88">
        <f t="shared" si="152"/>
        <v>4</v>
      </c>
      <c r="BY77" s="88">
        <f t="shared" si="152"/>
        <v>7</v>
      </c>
      <c r="BZ77" s="88">
        <f t="shared" si="152"/>
        <v>49</v>
      </c>
      <c r="CA77" s="88">
        <f t="shared" si="152"/>
        <v>0</v>
      </c>
      <c r="CB77" s="88">
        <f t="shared" si="152"/>
        <v>0</v>
      </c>
      <c r="CC77" s="88">
        <f t="shared" si="152"/>
        <v>0</v>
      </c>
      <c r="CD77" s="88">
        <f t="shared" si="152"/>
        <v>0</v>
      </c>
      <c r="CE77" s="88">
        <f t="shared" si="152"/>
        <v>0</v>
      </c>
      <c r="CF77" s="88">
        <f t="shared" si="152"/>
        <v>0</v>
      </c>
      <c r="CG77" s="88">
        <f t="shared" si="152"/>
        <v>1.5</v>
      </c>
      <c r="CH77" s="88">
        <f t="shared" si="152"/>
        <v>0</v>
      </c>
      <c r="CI77" s="88">
        <f t="shared" si="152"/>
        <v>150</v>
      </c>
      <c r="CJ77" s="88">
        <f t="shared" si="152"/>
        <v>0</v>
      </c>
      <c r="CK77" s="88">
        <f t="shared" si="152"/>
        <v>0</v>
      </c>
      <c r="CL77" s="88" t="e">
        <f t="shared" si="152"/>
        <v>#DIV/0!</v>
      </c>
      <c r="CM77" s="88">
        <f t="shared" si="152"/>
        <v>0</v>
      </c>
      <c r="CN77" s="74"/>
    </row>
    <row r="78" spans="1:92" s="77" customFormat="1" ht="24.75" customHeight="1" outlineLevel="1" x14ac:dyDescent="0.25">
      <c r="A78" s="82" t="s">
        <v>187</v>
      </c>
      <c r="B78" s="86" t="s">
        <v>188</v>
      </c>
      <c r="C78" s="57" t="s">
        <v>189</v>
      </c>
      <c r="D78" s="58">
        <v>3</v>
      </c>
      <c r="E78" s="75">
        <v>44627</v>
      </c>
      <c r="F78" s="60">
        <f>IFERROR(VLOOKUP(A78,'[5]PHEP NAM 2022'!$D$9:$AP$628,32,0),0)</f>
        <v>0</v>
      </c>
      <c r="G78" s="84"/>
      <c r="H78" s="85"/>
      <c r="I78" s="84"/>
      <c r="J78" s="85"/>
      <c r="K78" s="84"/>
      <c r="L78" s="85"/>
      <c r="M78" s="84"/>
      <c r="N78" s="85"/>
      <c r="O78" s="84"/>
      <c r="P78" s="85"/>
      <c r="Q78" s="87"/>
      <c r="R78" s="87"/>
      <c r="S78" s="61" t="s">
        <v>10</v>
      </c>
      <c r="T78" s="62"/>
      <c r="U78" s="61" t="s">
        <v>10</v>
      </c>
      <c r="V78" s="62"/>
      <c r="W78" s="61" t="s">
        <v>10</v>
      </c>
      <c r="X78" s="62"/>
      <c r="Y78" s="61" t="s">
        <v>10</v>
      </c>
      <c r="Z78" s="62"/>
      <c r="AA78" s="61" t="s">
        <v>10</v>
      </c>
      <c r="AB78" s="62"/>
      <c r="AC78" s="61" t="s">
        <v>49</v>
      </c>
      <c r="AD78" s="62"/>
      <c r="AE78" s="63"/>
      <c r="AF78" s="63"/>
      <c r="AG78" s="61" t="s">
        <v>10</v>
      </c>
      <c r="AH78" s="62"/>
      <c r="AI78" s="61" t="s">
        <v>10</v>
      </c>
      <c r="AJ78" s="62"/>
      <c r="AK78" s="61" t="s">
        <v>10</v>
      </c>
      <c r="AL78" s="62"/>
      <c r="AM78" s="61" t="s">
        <v>10</v>
      </c>
      <c r="AN78" s="62"/>
      <c r="AO78" s="61" t="s">
        <v>10</v>
      </c>
      <c r="AP78" s="62"/>
      <c r="AQ78" s="61" t="s">
        <v>10</v>
      </c>
      <c r="AR78" s="62"/>
      <c r="AS78" s="63"/>
      <c r="AT78" s="63"/>
      <c r="AU78" s="61" t="s">
        <v>10</v>
      </c>
      <c r="AV78" s="62"/>
      <c r="AW78" s="61" t="s">
        <v>10</v>
      </c>
      <c r="AX78" s="62"/>
      <c r="AY78" s="61" t="s">
        <v>10</v>
      </c>
      <c r="AZ78" s="62"/>
      <c r="BA78" s="61" t="s">
        <v>10</v>
      </c>
      <c r="BB78" s="62"/>
      <c r="BC78" s="61" t="s">
        <v>10</v>
      </c>
      <c r="BD78" s="62"/>
      <c r="BE78" s="61" t="s">
        <v>49</v>
      </c>
      <c r="BF78" s="62"/>
      <c r="BG78" s="63"/>
      <c r="BH78" s="63"/>
      <c r="BI78" s="61" t="s">
        <v>10</v>
      </c>
      <c r="BJ78" s="62"/>
      <c r="BK78" s="61" t="s">
        <v>10</v>
      </c>
      <c r="BL78" s="62"/>
      <c r="BM78" s="61" t="s">
        <v>10</v>
      </c>
      <c r="BN78" s="62"/>
      <c r="BO78" s="61" t="s">
        <v>10</v>
      </c>
      <c r="BP78" s="62"/>
      <c r="BQ78" s="64">
        <f>COUNTIF($G78:$BP78,"a")+COUNTIF($G78:$BP78,"r0,a5")/2+COUNTIF($G78:$BP78,"p5,a5")/2+COUNTIF($G78:$BP78,"Ro,p5")/2+COUNTIF($G78:$BP78,"H5,A5")/2+COUNTIF($G78:$BP78,"p0,a5")/2</f>
        <v>0</v>
      </c>
      <c r="BR78" s="64">
        <f>COUNTIF($G78:$BP78,"d")+COUNTIF($G78:$BP78,"r0,d5")/2+COUNTIF($G78:$BP78,"p5,d5")/2+COUNTIF($G78:$BP78,"Ro,P5")/2+COUNTIF($G78:$BP78,"H5,D5")/2+COUNTIF($G78:$BP78,"p0,d5")/2</f>
        <v>20</v>
      </c>
      <c r="BS78" s="64">
        <f>COUNTIF($G78:$BP78,"b")+COUNTIF($G78:$BP78,"r0,b5")/2+COUNTIF($G78:$BP78,"p5,b5")/2+COUNTIF($G78:$BP78,"Ro,P5")/2+COUNTIF($G78:$BP78,"H5,B5")/2+COUNTIF($G78:$BP78,"p0,b5")/2</f>
        <v>0</v>
      </c>
      <c r="BT78" s="64">
        <f>COUNTIF($G78:$BP78,"c")+COUNTIF($G78:$BP78,"r0,c5")/2+COUNTIF($G78:$BP78,"p5,c5")/2+COUNTIF($G78:$BP78,"Ro,P5")/2+COUNTIF($G78:$BP78,"H5,C5")/2+COUNTIF($G78:$BP78,"p0,c5")/2</f>
        <v>0</v>
      </c>
      <c r="BU78" s="64">
        <f>COUNTIF($G78:$BP78,"KH")+COUNTIF($G78:$BP78,"TL")+COUNTIF($G78:$BP78,"L")</f>
        <v>0</v>
      </c>
      <c r="BV78" s="64">
        <f>COUNTIF($G78:$BP78,"NL")</f>
        <v>0</v>
      </c>
      <c r="BW78" s="64">
        <f>COUNTIF($G78:$BP78,"hh")+COUNTIF(G78:BP78,"H5,D5")/2</f>
        <v>0</v>
      </c>
      <c r="BX78" s="64">
        <f>COUNTIF($G78:$BP78,"nt7")</f>
        <v>2</v>
      </c>
      <c r="BY78" s="64">
        <f>COUNTIF($G78:$BP78,"P")+COUNTIF($G78:$BP78,"p5,a5")/2+COUNTIF($G78:$BP78,"p5,b5")/2+COUNTIF($G78:$BP78,"p5,c5")/2+COUNTIF($G78:$BP78,"p5,d5")/2+COUNTIF($G78:$BP78,"R0,P5")/2</f>
        <v>0</v>
      </c>
      <c r="BZ78" s="65">
        <f>SUBTOTAL(9,BQ78:BY78)</f>
        <v>22</v>
      </c>
      <c r="CA78" s="66">
        <f t="shared" ref="CA78:CA79" si="153">SUM(H78,J78,L78,N78,P78,T78,V78,X78,Z78,AB78,AD78,AH78,AJ78,AL78,AN78,AP78,AR78,AV78,AX78,AZ78,BB78,BD78,BF78,BJ78,BL78,BN78,BP78)</f>
        <v>0</v>
      </c>
      <c r="CB78" s="67">
        <f t="shared" ref="CB78:CB79" si="154">SUM(R78,AF78,AT78,BH78)</f>
        <v>0</v>
      </c>
      <c r="CC78" s="67">
        <v>0</v>
      </c>
      <c r="CD78" s="68">
        <f>IF(BZ78&gt;=25,4,IF(BZ78&gt;=18,3,IF(BZ78&gt;=12,2,IF(BZ78&gt;=4,1,0))))-BX78-2+1</f>
        <v>0</v>
      </c>
      <c r="CE78" s="69">
        <f>COUNTIF(G78:P78,"&gt;=4")+COUNTIF(S78:AD78,"&gt;=4")+COUNTIF(AG78:AR78,"&gt;=4")+COUNTIF(AU78:BF78,"&gt;=4")+COUNTIF(BI78:BP78,"&gt;=4")+ROUND(IF(R78&gt;=12,1,0)+IF(AF78&gt;=12,1,0)+IF(AT78&gt;=12,1,0)+IF(BH78&gt;=12,1,0),0)</f>
        <v>0</v>
      </c>
      <c r="CF78" s="68">
        <f>CD78*CI78</f>
        <v>0</v>
      </c>
      <c r="CG78" s="70">
        <f>F78-BY78</f>
        <v>0</v>
      </c>
      <c r="CH78" s="68">
        <f>CE78*16</f>
        <v>0</v>
      </c>
      <c r="CI78" s="71">
        <f>VLOOKUP(A78,[5]DATA!$A$6:$Q$660,17,0)</f>
        <v>0</v>
      </c>
      <c r="CJ78" s="71">
        <f>SUM(CA78:CC78)</f>
        <v>0</v>
      </c>
      <c r="CK78" s="72">
        <f>(SUM(IF(H78&gt;4,H78-4,0),IF(J78&gt;4,J78-4,0),IF(L78&gt;4,L78-4,0),IF(N78&gt;4,N78-4,0),IF(P78&gt;4,P78-4,0),IF(T78&gt;4,T78-4,0),IF(V78&gt;4,V78-4,0),IF(X78&gt;4,X78-4,0),IF(Z78&gt;4,Z78-4,0),IF(AB78&gt;4,AB78-4,0),IF(AD78&gt;4,AD78-4,0),IF(AH78&gt;4,AH78-4,0),IF(AJ78&gt;4,AJ78-4,0),IF(AL78&gt;4,AL78-4,0),IF(AN78&gt;4,AN78-4,0),IF(AP78&gt;4,AP78-4,0),IF(AR78&gt;4,AR78-4,0),IF(AV78&gt;4,AV78-4,0),IF(AX78&gt;4,AX78-4,0),IF(AZ78&gt;4,AZ78-4,0),IF(BB78&gt;4,BB78-4,0),IF(BD78&gt;4,BD78-4,0),IF(BF78&gt;4,BF78-4,0),IF(BJ78&gt;4,BJ78-4,0),IF(BL78&gt;4,BL78-4,0),IF(BN78&gt;4,BN78-4,0),IF(BP78&gt;4,BP78-4,0))+CB78+CC78)</f>
        <v>0</v>
      </c>
      <c r="CL78" s="73" t="e">
        <f>CK78/CJ78</f>
        <v>#DIV/0!</v>
      </c>
      <c r="CM78" s="72">
        <f>(SUM(IF(H78&gt;4,H78-4,0),IF(J78&gt;4,J78-4,0),IF(L78&gt;4,L78-4,0),IF(N78&gt;4,N78-4,0),IF(P78&gt;4,P78-4,0),IF(T78&gt;4,T78-4,0),IF(V78&gt;4,V78-4,0),IF(X78&gt;4,X78-4,0),IF(Z78&gt;4,Z78-4,0),IF(AB78&gt;4,AB78-4,0),IF(AD78&gt;4,AD78-4,0),IF(AH78&gt;4,AH78-4,0),IF(AJ78&gt;4,AJ78-4,0),IF(AL78&gt;4,AL78-4,0),IF(AN78&gt;4,AN78-4,0),IF(AP78&gt;4,AP78-4,0),IF(AR78&gt;4,AR78-4,0),IF(AV78&gt;4,AV78-4,0),IF(AX78&gt;4,AX78-4,0),IF(AZ78&gt;4,AZ78-4,0),IF(BB78&gt;4,BB78-4,0),IF(BD78&gt;4,BD78-4,0),IF(BF78&gt;4,BF78-4,0),IF(BJ78&gt;4,BJ78-4,0),IF(BL78&gt;4,BL78-4,0),IF(BN78&gt;4,BN78-4,0),IF(BP78&gt;4,BP78-4,0))+CC78)</f>
        <v>0</v>
      </c>
      <c r="CN78" s="74">
        <f>BQ78+BR78+BS78+BT78+BU78+BY78+BX78</f>
        <v>22</v>
      </c>
    </row>
    <row r="79" spans="1:92" s="77" customFormat="1" ht="24.75" customHeight="1" outlineLevel="1" x14ac:dyDescent="0.25">
      <c r="A79" s="55" t="s">
        <v>190</v>
      </c>
      <c r="B79" s="56" t="s">
        <v>191</v>
      </c>
      <c r="C79" s="57" t="s">
        <v>189</v>
      </c>
      <c r="D79" s="58">
        <v>6</v>
      </c>
      <c r="E79" s="59">
        <v>44256</v>
      </c>
      <c r="F79" s="60">
        <f>IFERROR(VLOOKUP(A79,'[5]PHEP NAM 2022'!$D$9:$AP$628,32,0),0)</f>
        <v>8.5</v>
      </c>
      <c r="G79" s="61" t="s">
        <v>10</v>
      </c>
      <c r="H79" s="62"/>
      <c r="I79" s="61" t="s">
        <v>10</v>
      </c>
      <c r="J79" s="62"/>
      <c r="K79" s="61" t="s">
        <v>10</v>
      </c>
      <c r="L79" s="62"/>
      <c r="M79" s="61" t="s">
        <v>52</v>
      </c>
      <c r="N79" s="62"/>
      <c r="O79" s="61" t="s">
        <v>52</v>
      </c>
      <c r="P79" s="62"/>
      <c r="Q79" s="63"/>
      <c r="R79" s="63"/>
      <c r="S79" s="61" t="s">
        <v>52</v>
      </c>
      <c r="T79" s="62"/>
      <c r="U79" s="61" t="s">
        <v>52</v>
      </c>
      <c r="V79" s="62"/>
      <c r="W79" s="61" t="s">
        <v>52</v>
      </c>
      <c r="X79" s="62"/>
      <c r="Y79" s="61" t="s">
        <v>52</v>
      </c>
      <c r="Z79" s="62"/>
      <c r="AA79" s="61" t="s">
        <v>52</v>
      </c>
      <c r="AB79" s="62"/>
      <c r="AC79" s="61" t="s">
        <v>49</v>
      </c>
      <c r="AD79" s="62"/>
      <c r="AE79" s="63"/>
      <c r="AF79" s="63"/>
      <c r="AG79" s="61" t="s">
        <v>10</v>
      </c>
      <c r="AH79" s="62"/>
      <c r="AI79" s="61" t="s">
        <v>10</v>
      </c>
      <c r="AJ79" s="62"/>
      <c r="AK79" s="61" t="s">
        <v>10</v>
      </c>
      <c r="AL79" s="62"/>
      <c r="AM79" s="61" t="s">
        <v>10</v>
      </c>
      <c r="AN79" s="62"/>
      <c r="AO79" s="61" t="s">
        <v>10</v>
      </c>
      <c r="AP79" s="62"/>
      <c r="AQ79" s="61" t="s">
        <v>10</v>
      </c>
      <c r="AR79" s="62"/>
      <c r="AS79" s="63"/>
      <c r="AT79" s="63"/>
      <c r="AU79" s="61" t="s">
        <v>10</v>
      </c>
      <c r="AV79" s="62"/>
      <c r="AW79" s="61" t="s">
        <v>10</v>
      </c>
      <c r="AX79" s="62"/>
      <c r="AY79" s="61" t="s">
        <v>10</v>
      </c>
      <c r="AZ79" s="62"/>
      <c r="BA79" s="61" t="s">
        <v>10</v>
      </c>
      <c r="BB79" s="62"/>
      <c r="BC79" s="61" t="s">
        <v>10</v>
      </c>
      <c r="BD79" s="62"/>
      <c r="BE79" s="61" t="s">
        <v>49</v>
      </c>
      <c r="BF79" s="62"/>
      <c r="BG79" s="63"/>
      <c r="BH79" s="63"/>
      <c r="BI79" s="61" t="s">
        <v>10</v>
      </c>
      <c r="BJ79" s="62"/>
      <c r="BK79" s="61" t="s">
        <v>10</v>
      </c>
      <c r="BL79" s="62"/>
      <c r="BM79" s="61" t="s">
        <v>10</v>
      </c>
      <c r="BN79" s="62"/>
      <c r="BO79" s="61" t="s">
        <v>10</v>
      </c>
      <c r="BP79" s="62"/>
      <c r="BQ79" s="64">
        <f>COUNTIF($G79:$BP79,"a")+COUNTIF($G79:$BP79,"r0,a5")/2+COUNTIF($G79:$BP79,"p5,a5")/2+COUNTIF($G79:$BP79,"Ro,p5")/2+COUNTIF($G79:$BP79,"H5,A5")/2+COUNTIF($G79:$BP79,"p0,a5")/2</f>
        <v>0</v>
      </c>
      <c r="BR79" s="64">
        <f>COUNTIF($G79:$BP79,"d")+COUNTIF($G79:$BP79,"r0,d5")/2+COUNTIF($G79:$BP79,"p5,d5")/2+COUNTIF($G79:$BP79,"Ro,P5")/2+COUNTIF($G79:$BP79,"H5,D5")/2+COUNTIF($G79:$BP79,"p0,d5")/2</f>
        <v>18</v>
      </c>
      <c r="BS79" s="64">
        <f>COUNTIF($G79:$BP79,"b")+COUNTIF($G79:$BP79,"r0,b5")/2+COUNTIF($G79:$BP79,"p5,b5")/2+COUNTIF($G79:$BP79,"Ro,P5")/2+COUNTIF($G79:$BP79,"H5,B5")/2+COUNTIF($G79:$BP79,"p0,b5")/2</f>
        <v>0</v>
      </c>
      <c r="BT79" s="64">
        <f>COUNTIF($G79:$BP79,"c")+COUNTIF($G79:$BP79,"r0,c5")/2+COUNTIF($G79:$BP79,"p5,c5")/2+COUNTIF($G79:$BP79,"Ro,P5")/2+COUNTIF($G79:$BP79,"H5,C5")/2+COUNTIF($G79:$BP79,"p0,c5")/2</f>
        <v>0</v>
      </c>
      <c r="BU79" s="64">
        <f>COUNTIF($G79:$BP79,"KH")+COUNTIF($G79:$BP79,"TL")+COUNTIF($G79:$BP79,"L")</f>
        <v>0</v>
      </c>
      <c r="BV79" s="64">
        <f>COUNTIF($G79:$BP79,"NL")</f>
        <v>0</v>
      </c>
      <c r="BW79" s="64">
        <f>COUNTIF($G79:$BP79,"hh")+COUNTIF(G79:BP79,"H5,D5")/2</f>
        <v>0</v>
      </c>
      <c r="BX79" s="64">
        <f>COUNTIF($G79:$BP79,"nt7")</f>
        <v>2</v>
      </c>
      <c r="BY79" s="64">
        <f>COUNTIF($G79:$BP79,"P")+COUNTIF($G79:$BP79,"p5,a5")/2+COUNTIF($G79:$BP79,"p5,b5")/2+COUNTIF($G79:$BP79,"p5,c5")/2+COUNTIF($G79:$BP79,"p5,d5")/2+COUNTIF($G79:$BP79,"R0,P5")/2</f>
        <v>7</v>
      </c>
      <c r="BZ79" s="65">
        <f>SUBTOTAL(9,BQ79:BY79)</f>
        <v>27</v>
      </c>
      <c r="CA79" s="66">
        <f t="shared" si="153"/>
        <v>0</v>
      </c>
      <c r="CB79" s="67">
        <f t="shared" si="154"/>
        <v>0</v>
      </c>
      <c r="CC79" s="67">
        <v>0</v>
      </c>
      <c r="CD79" s="68">
        <f>IF(BZ79&gt;=25,4,IF(BZ79&gt;=18,3,IF(BZ79&gt;=12,2,IF(BZ79&gt;=4,1,0))))-BX79-2</f>
        <v>0</v>
      </c>
      <c r="CE79" s="69">
        <f>COUNTIF(G79:P79,"&gt;=4")+COUNTIF(S79:AD79,"&gt;=4")+COUNTIF(AG79:AR79,"&gt;=4")+COUNTIF(AU79:BF79,"&gt;=4")+COUNTIF(BI79:BP79,"&gt;=4")+ROUND(IF(R79&gt;=12,1,0)+IF(AF79&gt;=12,1,0)+IF(AT79&gt;=12,1,0)+IF(BH79&gt;=12,1,0),0)</f>
        <v>0</v>
      </c>
      <c r="CF79" s="68">
        <f>CD79*CI79</f>
        <v>0</v>
      </c>
      <c r="CG79" s="70">
        <f>F79-BY79</f>
        <v>1.5</v>
      </c>
      <c r="CH79" s="68">
        <f>CE79*16</f>
        <v>0</v>
      </c>
      <c r="CI79" s="71">
        <f>VLOOKUP(A79,[5]DATA!$A$6:$Q$660,17,0)</f>
        <v>150</v>
      </c>
      <c r="CJ79" s="71">
        <f>SUM(CA79:CC79)</f>
        <v>0</v>
      </c>
      <c r="CK79" s="72">
        <f>(SUM(IF(H79&gt;4,H79-4,0),IF(J79&gt;4,J79-4,0),IF(L79&gt;4,L79-4,0),IF(N79&gt;4,N79-4,0),IF(P79&gt;4,P79-4,0),IF(T79&gt;4,T79-4,0),IF(V79&gt;4,V79-4,0),IF(X79&gt;4,X79-4,0),IF(Z79&gt;4,Z79-4,0),IF(AB79&gt;4,AB79-4,0),IF(AD79&gt;4,AD79-4,0),IF(AH79&gt;4,AH79-4,0),IF(AJ79&gt;4,AJ79-4,0),IF(AL79&gt;4,AL79-4,0),IF(AN79&gt;4,AN79-4,0),IF(AP79&gt;4,AP79-4,0),IF(AR79&gt;4,AR79-4,0),IF(AV79&gt;4,AV79-4,0),IF(AX79&gt;4,AX79-4,0),IF(AZ79&gt;4,AZ79-4,0),IF(BB79&gt;4,BB79-4,0),IF(BD79&gt;4,BD79-4,0),IF(BF79&gt;4,BF79-4,0),IF(BJ79&gt;4,BJ79-4,0),IF(BL79&gt;4,BL79-4,0),IF(BN79&gt;4,BN79-4,0),IF(BP79&gt;4,BP79-4,0))+CB79+CC79)</f>
        <v>0</v>
      </c>
      <c r="CL79" s="73" t="e">
        <f>CK79/CJ79</f>
        <v>#DIV/0!</v>
      </c>
      <c r="CM79" s="72">
        <f>(SUM(IF(H79&gt;4,H79-4,0),IF(J79&gt;4,J79-4,0),IF(L79&gt;4,L79-4,0),IF(N79&gt;4,N79-4,0),IF(P79&gt;4,P79-4,0),IF(T79&gt;4,T79-4,0),IF(V79&gt;4,V79-4,0),IF(X79&gt;4,X79-4,0),IF(Z79&gt;4,Z79-4,0),IF(AB79&gt;4,AB79-4,0),IF(AD79&gt;4,AD79-4,0),IF(AH79&gt;4,AH79-4,0),IF(AJ79&gt;4,AJ79-4,0),IF(AL79&gt;4,AL79-4,0),IF(AN79&gt;4,AN79-4,0),IF(AP79&gt;4,AP79-4,0),IF(AR79&gt;4,AR79-4,0),IF(AV79&gt;4,AV79-4,0),IF(AX79&gt;4,AX79-4,0),IF(AZ79&gt;4,AZ79-4,0),IF(BB79&gt;4,BB79-4,0),IF(BD79&gt;4,BD79-4,0),IF(BF79&gt;4,BF79-4,0),IF(BJ79&gt;4,BJ79-4,0),IF(BL79&gt;4,BL79-4,0),IF(BN79&gt;4,BN79-4,0),IF(BP79&gt;4,BP79-4,0))+CC79)</f>
        <v>0</v>
      </c>
      <c r="CN79" s="74">
        <f>BQ79+BR79+BS79+BT79+BU79+BY79+BX79</f>
        <v>27</v>
      </c>
    </row>
    <row r="80" spans="1:92" s="77" customFormat="1" ht="24.75" customHeight="1" collapsed="1" x14ac:dyDescent="0.2">
      <c r="A80" s="50">
        <f>COUNTA(A81:A125)</f>
        <v>45</v>
      </c>
      <c r="B80" s="51" t="s">
        <v>192</v>
      </c>
      <c r="C80" s="51"/>
      <c r="D80" s="51"/>
      <c r="E80" s="51"/>
      <c r="F80" s="60"/>
      <c r="G80" s="78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80"/>
      <c r="BQ80" s="89">
        <f t="shared" ref="BQ80:CI80" si="155">SUM(BQ81:BQ125)</f>
        <v>533</v>
      </c>
      <c r="BR80" s="89">
        <f t="shared" si="155"/>
        <v>286</v>
      </c>
      <c r="BS80" s="89">
        <f t="shared" si="155"/>
        <v>0</v>
      </c>
      <c r="BT80" s="89">
        <f t="shared" si="155"/>
        <v>54</v>
      </c>
      <c r="BU80" s="89">
        <f t="shared" si="155"/>
        <v>3</v>
      </c>
      <c r="BV80" s="89">
        <f t="shared" si="155"/>
        <v>0</v>
      </c>
      <c r="BW80" s="89">
        <f t="shared" si="155"/>
        <v>0</v>
      </c>
      <c r="BX80" s="89">
        <f t="shared" si="155"/>
        <v>22</v>
      </c>
      <c r="BY80" s="89">
        <f t="shared" si="155"/>
        <v>45.5</v>
      </c>
      <c r="BZ80" s="89">
        <f t="shared" si="155"/>
        <v>943.5</v>
      </c>
      <c r="CA80" s="89">
        <f t="shared" si="155"/>
        <v>2102.5</v>
      </c>
      <c r="CB80" s="89">
        <f t="shared" si="155"/>
        <v>332.5</v>
      </c>
      <c r="CC80" s="89">
        <f t="shared" si="155"/>
        <v>0</v>
      </c>
      <c r="CD80" s="89">
        <f t="shared" si="155"/>
        <v>40</v>
      </c>
      <c r="CE80" s="89">
        <f t="shared" si="155"/>
        <v>327</v>
      </c>
      <c r="CF80" s="89">
        <f t="shared" si="155"/>
        <v>3200</v>
      </c>
      <c r="CG80" s="89">
        <f t="shared" si="155"/>
        <v>130</v>
      </c>
      <c r="CH80" s="89">
        <f t="shared" si="155"/>
        <v>5232</v>
      </c>
      <c r="CI80" s="89">
        <f t="shared" si="155"/>
        <v>4280</v>
      </c>
      <c r="CJ80" s="90"/>
      <c r="CK80" s="90">
        <f>SUM(CK81:CK125)</f>
        <v>379.5</v>
      </c>
      <c r="CL80" s="90" t="e">
        <f>SUM(CL81:CL125)</f>
        <v>#DIV/0!</v>
      </c>
      <c r="CM80" s="90">
        <f>SUM(CM81:CM125)</f>
        <v>47</v>
      </c>
    </row>
    <row r="81" spans="1:92" s="77" customFormat="1" ht="24.75" customHeight="1" outlineLevel="1" x14ac:dyDescent="0.25">
      <c r="A81" s="55" t="s">
        <v>193</v>
      </c>
      <c r="B81" s="56" t="s">
        <v>194</v>
      </c>
      <c r="C81" s="57" t="s">
        <v>195</v>
      </c>
      <c r="D81" s="58">
        <v>3</v>
      </c>
      <c r="E81" s="59">
        <v>41008</v>
      </c>
      <c r="F81" s="60">
        <f>IFERROR(VLOOKUP(A81,'[5]PHEP NAM 2022'!$D$9:$AP$628,32,0),0)</f>
        <v>23</v>
      </c>
      <c r="G81" s="61" t="s">
        <v>10</v>
      </c>
      <c r="H81" s="62"/>
      <c r="I81" s="61" t="s">
        <v>10</v>
      </c>
      <c r="J81" s="62"/>
      <c r="K81" s="61" t="s">
        <v>10</v>
      </c>
      <c r="L81" s="62"/>
      <c r="M81" s="61" t="s">
        <v>10</v>
      </c>
      <c r="N81" s="62"/>
      <c r="O81" s="61" t="s">
        <v>10</v>
      </c>
      <c r="P81" s="62"/>
      <c r="Q81" s="63"/>
      <c r="R81" s="63"/>
      <c r="S81" s="61" t="s">
        <v>10</v>
      </c>
      <c r="T81" s="62"/>
      <c r="U81" s="61" t="s">
        <v>10</v>
      </c>
      <c r="V81" s="62"/>
      <c r="W81" s="61" t="s">
        <v>10</v>
      </c>
      <c r="X81" s="62"/>
      <c r="Y81" s="61" t="s">
        <v>10</v>
      </c>
      <c r="Z81" s="62"/>
      <c r="AA81" s="61" t="s">
        <v>10</v>
      </c>
      <c r="AB81" s="62"/>
      <c r="AC81" s="61" t="s">
        <v>49</v>
      </c>
      <c r="AD81" s="62"/>
      <c r="AE81" s="63"/>
      <c r="AF81" s="63"/>
      <c r="AG81" s="61" t="s">
        <v>10</v>
      </c>
      <c r="AH81" s="62"/>
      <c r="AI81" s="61" t="s">
        <v>10</v>
      </c>
      <c r="AJ81" s="62"/>
      <c r="AK81" s="61" t="s">
        <v>10</v>
      </c>
      <c r="AL81" s="62"/>
      <c r="AM81" s="61" t="s">
        <v>10</v>
      </c>
      <c r="AN81" s="62"/>
      <c r="AO81" s="61" t="s">
        <v>10</v>
      </c>
      <c r="AP81" s="62"/>
      <c r="AQ81" s="61" t="s">
        <v>52</v>
      </c>
      <c r="AR81" s="62"/>
      <c r="AS81" s="63"/>
      <c r="AT81" s="63"/>
      <c r="AU81" s="61" t="s">
        <v>10</v>
      </c>
      <c r="AV81" s="62"/>
      <c r="AW81" s="61" t="s">
        <v>10</v>
      </c>
      <c r="AX81" s="62"/>
      <c r="AY81" s="61" t="s">
        <v>10</v>
      </c>
      <c r="AZ81" s="62"/>
      <c r="BA81" s="61" t="s">
        <v>10</v>
      </c>
      <c r="BB81" s="62"/>
      <c r="BC81" s="61" t="s">
        <v>10</v>
      </c>
      <c r="BD81" s="62"/>
      <c r="BE81" s="61" t="s">
        <v>49</v>
      </c>
      <c r="BF81" s="62"/>
      <c r="BG81" s="63"/>
      <c r="BH81" s="63"/>
      <c r="BI81" s="61" t="s">
        <v>10</v>
      </c>
      <c r="BJ81" s="62"/>
      <c r="BK81" s="61" t="s">
        <v>10</v>
      </c>
      <c r="BL81" s="62"/>
      <c r="BM81" s="61" t="s">
        <v>10</v>
      </c>
      <c r="BN81" s="62"/>
      <c r="BO81" s="61" t="s">
        <v>10</v>
      </c>
      <c r="BP81" s="62"/>
      <c r="BQ81" s="64">
        <f t="shared" ref="BQ81:BQ106" si="156">COUNTIF($G81:$BP81,"a")+COUNTIF($G81:$BP81,"r0,a5")/2+COUNTIF($G81:$BP81,"p5,a5")/2+COUNTIF($G81:$BP81,"Ro,p5")/2+COUNTIF($G81:$BP81,"H5,A5")/2+COUNTIF($G81:$BP81,"p0,a5")/2</f>
        <v>0</v>
      </c>
      <c r="BR81" s="64">
        <f t="shared" ref="BR81:BR106" si="157">COUNTIF($G81:$BP81,"d")+COUNTIF($G81:$BP81,"r0,d5")/2+COUNTIF($G81:$BP81,"p5,d5")/2+COUNTIF($G81:$BP81,"Ro,P5")/2+COUNTIF($G81:$BP81,"H5,D5")/2+COUNTIF($G81:$BP81,"p0,d5")/2</f>
        <v>24</v>
      </c>
      <c r="BS81" s="64">
        <f t="shared" ref="BS81:BS106" si="158">COUNTIF($G81:$BP81,"b")+COUNTIF($G81:$BP81,"r0,b5")/2+COUNTIF($G81:$BP81,"p5,b5")/2+COUNTIF($G81:$BP81,"Ro,P5")/2+COUNTIF($G81:$BP81,"H5,B5")/2+COUNTIF($G81:$BP81,"p0,b5")/2</f>
        <v>0</v>
      </c>
      <c r="BT81" s="64">
        <f t="shared" ref="BT81:BT106" si="159">COUNTIF($G81:$BP81,"c")+COUNTIF($G81:$BP81,"r0,c5")/2+COUNTIF($G81:$BP81,"p5,c5")/2+COUNTIF($G81:$BP81,"Ro,P5")/2+COUNTIF($G81:$BP81,"H5,C5")/2+COUNTIF($G81:$BP81,"p0,c5")/2</f>
        <v>0</v>
      </c>
      <c r="BU81" s="64">
        <f t="shared" ref="BU81:BU106" si="160">COUNTIF($G81:$BP81,"KH")+COUNTIF($G81:$BP81,"TL")+COUNTIF($G81:$BP81,"L")</f>
        <v>0</v>
      </c>
      <c r="BV81" s="64">
        <f t="shared" ref="BV81:BV106" si="161">COUNTIF($G81:$BP81,"NL")</f>
        <v>0</v>
      </c>
      <c r="BW81" s="64">
        <f t="shared" ref="BW81:BW106" si="162">COUNTIF($G81:$BP81,"hh")+COUNTIF(G81:BP81,"H5,D5")/2</f>
        <v>0</v>
      </c>
      <c r="BX81" s="64">
        <f t="shared" ref="BX81:BX106" si="163">COUNTIF($G81:$BP81,"nt7")</f>
        <v>2</v>
      </c>
      <c r="BY81" s="64">
        <f t="shared" ref="BY81:BY106" si="164">COUNTIF($G81:$BP81,"P")+COUNTIF($G81:$BP81,"p5,a5")/2+COUNTIF($G81:$BP81,"p5,b5")/2+COUNTIF($G81:$BP81,"p5,c5")/2+COUNTIF($G81:$BP81,"p5,d5")/2+COUNTIF($G81:$BP81,"R0,P5")/2</f>
        <v>1</v>
      </c>
      <c r="BZ81" s="65">
        <f>SUBTOTAL(9,BQ81:BY81)</f>
        <v>27</v>
      </c>
      <c r="CA81" s="66">
        <f t="shared" ref="CA81:CA125" si="165">SUM(H81,J81,L81,N81,P81,T81,V81,X81,Z81,AB81,AD81,AH81,AJ81,AL81,AN81,AP81,AR81,AV81,AX81,AZ81,BB81,BD81,BF81,BJ81,BL81,BN81,BP81)</f>
        <v>0</v>
      </c>
      <c r="CB81" s="67">
        <f t="shared" ref="CB81:CB125" si="166">SUM(R81,AF81,AT81,BH81)</f>
        <v>0</v>
      </c>
      <c r="CC81" s="67">
        <v>0</v>
      </c>
      <c r="CD81" s="68">
        <f t="shared" ref="CD81:CD118" si="167">IF(BZ81&gt;=25,4,IF(BZ81&gt;=18,3,IF(BZ81&gt;=12,2,IF(BZ81&gt;=4,1,0))))-BX81-2</f>
        <v>0</v>
      </c>
      <c r="CE81" s="69">
        <f t="shared" ref="CE81:CE125" si="168">COUNTIF(G81:P81,"&gt;=4")+COUNTIF(S81:AD81,"&gt;=4")+COUNTIF(AG81:AR81,"&gt;=4")+COUNTIF(AU81:BF81,"&gt;=4")+COUNTIF(BI81:BP81,"&gt;=4")+ROUND(IF(R81&gt;=12,1,0)+IF(AF81&gt;=12,1,0)+IF(AT81&gt;=12,1,0)+IF(BH81&gt;=12,1,0),0)</f>
        <v>0</v>
      </c>
      <c r="CF81" s="68">
        <f t="shared" ref="CF81:CF125" si="169">CD81*CI81</f>
        <v>0</v>
      </c>
      <c r="CG81" s="70">
        <f t="shared" ref="CG81:CG125" si="170">F81-BY81</f>
        <v>22</v>
      </c>
      <c r="CH81" s="68">
        <f t="shared" ref="CH81:CH125" si="171">CE81*16</f>
        <v>0</v>
      </c>
      <c r="CI81" s="71">
        <f>VLOOKUP(A81,[5]DATA!$A$6:$Q$660,17,0)</f>
        <v>0</v>
      </c>
      <c r="CJ81" s="71">
        <f t="shared" ref="CJ81:CJ125" si="172">SUM(CA81:CC81)</f>
        <v>0</v>
      </c>
      <c r="CK81" s="72">
        <f t="shared" ref="CK81:CK125" si="173">(SUM(IF(H81&gt;4,H81-4,0),IF(J81&gt;4,J81-4,0),IF(L81&gt;4,L81-4,0),IF(N81&gt;4,N81-4,0),IF(P81&gt;4,P81-4,0),IF(T81&gt;4,T81-4,0),IF(V81&gt;4,V81-4,0),IF(X81&gt;4,X81-4,0),IF(Z81&gt;4,Z81-4,0),IF(AB81&gt;4,AB81-4,0),IF(AD81&gt;4,AD81-4,0),IF(AH81&gt;4,AH81-4,0),IF(AJ81&gt;4,AJ81-4,0),IF(AL81&gt;4,AL81-4,0),IF(AN81&gt;4,AN81-4,0),IF(AP81&gt;4,AP81-4,0),IF(AR81&gt;4,AR81-4,0),IF(AV81&gt;4,AV81-4,0),IF(AX81&gt;4,AX81-4,0),IF(AZ81&gt;4,AZ81-4,0),IF(BB81&gt;4,BB81-4,0),IF(BD81&gt;4,BD81-4,0),IF(BF81&gt;4,BF81-4,0),IF(BJ81&gt;4,BJ81-4,0),IF(BL81&gt;4,BL81-4,0),IF(BN81&gt;4,BN81-4,0),IF(BP81&gt;4,BP81-4,0))+CB81+CC81)</f>
        <v>0</v>
      </c>
      <c r="CL81" s="73" t="e">
        <f t="shared" ref="CL81:CL125" si="174">CK81/CJ81</f>
        <v>#DIV/0!</v>
      </c>
      <c r="CM81" s="72">
        <f t="shared" ref="CM81:CM125" si="175">(SUM(IF(H81&gt;4,H81-4,0),IF(J81&gt;4,J81-4,0),IF(L81&gt;4,L81-4,0),IF(N81&gt;4,N81-4,0),IF(P81&gt;4,P81-4,0),IF(T81&gt;4,T81-4,0),IF(V81&gt;4,V81-4,0),IF(X81&gt;4,X81-4,0),IF(Z81&gt;4,Z81-4,0),IF(AB81&gt;4,AB81-4,0),IF(AD81&gt;4,AD81-4,0),IF(AH81&gt;4,AH81-4,0),IF(AJ81&gt;4,AJ81-4,0),IF(AL81&gt;4,AL81-4,0),IF(AN81&gt;4,AN81-4,0),IF(AP81&gt;4,AP81-4,0),IF(AR81&gt;4,AR81-4,0),IF(AV81&gt;4,AV81-4,0),IF(AX81&gt;4,AX81-4,0),IF(AZ81&gt;4,AZ81-4,0),IF(BB81&gt;4,BB81-4,0),IF(BD81&gt;4,BD81-4,0),IF(BF81&gt;4,BF81-4,0),IF(BJ81&gt;4,BJ81-4,0),IF(BL81&gt;4,BL81-4,0),IF(BN81&gt;4,BN81-4,0),IF(BP81&gt;4,BP81-4,0))+CC81)</f>
        <v>0</v>
      </c>
      <c r="CN81" s="74">
        <f t="shared" ref="CN81:CN107" si="176">BQ81+BR81+BS81+BT81+BU81+BY81+BX81</f>
        <v>27</v>
      </c>
    </row>
    <row r="82" spans="1:92" s="77" customFormat="1" ht="24.75" customHeight="1" outlineLevel="1" x14ac:dyDescent="0.25">
      <c r="A82" s="55" t="s">
        <v>196</v>
      </c>
      <c r="B82" s="56" t="s">
        <v>197</v>
      </c>
      <c r="C82" s="57" t="s">
        <v>195</v>
      </c>
      <c r="D82" s="58">
        <v>7</v>
      </c>
      <c r="E82" s="59">
        <v>41923</v>
      </c>
      <c r="F82" s="60">
        <f>IFERROR(VLOOKUP(A82,'[5]PHEP NAM 2022'!$D$9:$AP$628,32,0),0)</f>
        <v>1.5</v>
      </c>
      <c r="G82" s="61" t="s">
        <v>124</v>
      </c>
      <c r="H82" s="62"/>
      <c r="I82" s="61" t="s">
        <v>124</v>
      </c>
      <c r="J82" s="62"/>
      <c r="K82" s="61" t="s">
        <v>124</v>
      </c>
      <c r="L82" s="62"/>
      <c r="M82" s="61" t="s">
        <v>124</v>
      </c>
      <c r="N82" s="62"/>
      <c r="O82" s="61" t="s">
        <v>52</v>
      </c>
      <c r="P82" s="62"/>
      <c r="Q82" s="63"/>
      <c r="R82" s="63"/>
      <c r="S82" s="61" t="s">
        <v>9</v>
      </c>
      <c r="T82" s="62">
        <v>2</v>
      </c>
      <c r="U82" s="61" t="s">
        <v>9</v>
      </c>
      <c r="V82" s="62">
        <v>2</v>
      </c>
      <c r="W82" s="61" t="s">
        <v>9</v>
      </c>
      <c r="X82" s="62">
        <v>3</v>
      </c>
      <c r="Y82" s="61" t="s">
        <v>9</v>
      </c>
      <c r="Z82" s="62">
        <v>3</v>
      </c>
      <c r="AA82" s="61" t="s">
        <v>9</v>
      </c>
      <c r="AB82" s="62">
        <v>4</v>
      </c>
      <c r="AC82" s="61" t="s">
        <v>9</v>
      </c>
      <c r="AD82" s="62">
        <v>2</v>
      </c>
      <c r="AE82" s="63"/>
      <c r="AF82" s="63"/>
      <c r="AG82" s="61" t="s">
        <v>9</v>
      </c>
      <c r="AH82" s="62">
        <v>3</v>
      </c>
      <c r="AI82" s="61" t="s">
        <v>9</v>
      </c>
      <c r="AJ82" s="62">
        <v>3</v>
      </c>
      <c r="AK82" s="61" t="s">
        <v>9</v>
      </c>
      <c r="AL82" s="62">
        <v>2</v>
      </c>
      <c r="AM82" s="61" t="s">
        <v>9</v>
      </c>
      <c r="AN82" s="62">
        <v>2</v>
      </c>
      <c r="AO82" s="61" t="s">
        <v>9</v>
      </c>
      <c r="AP82" s="62">
        <v>2</v>
      </c>
      <c r="AQ82" s="61" t="s">
        <v>124</v>
      </c>
      <c r="AR82" s="62"/>
      <c r="AS82" s="63"/>
      <c r="AT82" s="63"/>
      <c r="AU82" s="61" t="s">
        <v>9</v>
      </c>
      <c r="AV82" s="62">
        <v>2</v>
      </c>
      <c r="AW82" s="61" t="s">
        <v>9</v>
      </c>
      <c r="AX82" s="62">
        <v>2.5</v>
      </c>
      <c r="AY82" s="61" t="s">
        <v>9</v>
      </c>
      <c r="AZ82" s="62">
        <v>2</v>
      </c>
      <c r="BA82" s="61" t="s">
        <v>9</v>
      </c>
      <c r="BB82" s="62">
        <v>2</v>
      </c>
      <c r="BC82" s="61" t="s">
        <v>9</v>
      </c>
      <c r="BD82" s="62">
        <v>2.5</v>
      </c>
      <c r="BE82" s="61" t="s">
        <v>9</v>
      </c>
      <c r="BF82" s="62">
        <v>2</v>
      </c>
      <c r="BG82" s="63"/>
      <c r="BH82" s="63"/>
      <c r="BI82" s="61" t="s">
        <v>9</v>
      </c>
      <c r="BJ82" s="62">
        <v>2</v>
      </c>
      <c r="BK82" s="61" t="s">
        <v>9</v>
      </c>
      <c r="BL82" s="62">
        <v>2</v>
      </c>
      <c r="BM82" s="61" t="s">
        <v>9</v>
      </c>
      <c r="BN82" s="62">
        <v>2</v>
      </c>
      <c r="BO82" s="61" t="s">
        <v>9</v>
      </c>
      <c r="BP82" s="62">
        <v>2</v>
      </c>
      <c r="BQ82" s="64">
        <f t="shared" si="156"/>
        <v>21</v>
      </c>
      <c r="BR82" s="64">
        <f t="shared" si="157"/>
        <v>0</v>
      </c>
      <c r="BS82" s="64">
        <f t="shared" si="158"/>
        <v>0</v>
      </c>
      <c r="BT82" s="64">
        <f t="shared" si="159"/>
        <v>0</v>
      </c>
      <c r="BU82" s="64">
        <f t="shared" si="160"/>
        <v>0</v>
      </c>
      <c r="BV82" s="64">
        <f t="shared" si="161"/>
        <v>0</v>
      </c>
      <c r="BW82" s="64">
        <f t="shared" si="162"/>
        <v>0</v>
      </c>
      <c r="BX82" s="64">
        <f t="shared" si="163"/>
        <v>0</v>
      </c>
      <c r="BY82" s="64">
        <f t="shared" si="164"/>
        <v>1</v>
      </c>
      <c r="BZ82" s="65">
        <f t="shared" ref="BZ82:BZ86" si="177">SUBTOTAL(9,BQ82:BY82)</f>
        <v>22</v>
      </c>
      <c r="CA82" s="66">
        <f t="shared" si="165"/>
        <v>49</v>
      </c>
      <c r="CB82" s="67">
        <f t="shared" si="166"/>
        <v>0</v>
      </c>
      <c r="CC82" s="67">
        <v>0</v>
      </c>
      <c r="CD82" s="68">
        <f t="shared" si="167"/>
        <v>1</v>
      </c>
      <c r="CE82" s="69">
        <f t="shared" si="168"/>
        <v>1</v>
      </c>
      <c r="CF82" s="68">
        <f t="shared" si="169"/>
        <v>150</v>
      </c>
      <c r="CG82" s="70">
        <f t="shared" si="170"/>
        <v>0.5</v>
      </c>
      <c r="CH82" s="68">
        <f t="shared" si="171"/>
        <v>16</v>
      </c>
      <c r="CI82" s="71">
        <f>VLOOKUP(A82,[5]DATA!$A$6:$Q$660,17,0)</f>
        <v>150</v>
      </c>
      <c r="CJ82" s="71">
        <f t="shared" si="172"/>
        <v>49</v>
      </c>
      <c r="CK82" s="72">
        <f t="shared" si="173"/>
        <v>0</v>
      </c>
      <c r="CL82" s="73">
        <f t="shared" si="174"/>
        <v>0</v>
      </c>
      <c r="CM82" s="72">
        <f t="shared" si="175"/>
        <v>0</v>
      </c>
      <c r="CN82" s="74">
        <f t="shared" si="176"/>
        <v>22</v>
      </c>
    </row>
    <row r="83" spans="1:92" s="77" customFormat="1" ht="24.75" customHeight="1" outlineLevel="1" x14ac:dyDescent="0.25">
      <c r="A83" s="55" t="s">
        <v>198</v>
      </c>
      <c r="B83" s="56" t="s">
        <v>199</v>
      </c>
      <c r="C83" s="57" t="s">
        <v>195</v>
      </c>
      <c r="D83" s="58">
        <v>10</v>
      </c>
      <c r="E83" s="59">
        <v>42391</v>
      </c>
      <c r="F83" s="60">
        <f>IFERROR(VLOOKUP(A83,'[5]PHEP NAM 2022'!$D$9:$AP$628,32,0),0)</f>
        <v>12.5</v>
      </c>
      <c r="G83" s="61" t="s">
        <v>9</v>
      </c>
      <c r="H83" s="62">
        <v>3</v>
      </c>
      <c r="I83" s="61" t="s">
        <v>9</v>
      </c>
      <c r="J83" s="62">
        <v>3</v>
      </c>
      <c r="K83" s="61" t="s">
        <v>9</v>
      </c>
      <c r="L83" s="62">
        <v>2</v>
      </c>
      <c r="M83" s="61" t="s">
        <v>9</v>
      </c>
      <c r="N83" s="62">
        <v>3</v>
      </c>
      <c r="O83" s="61" t="s">
        <v>9</v>
      </c>
      <c r="P83" s="62">
        <v>3</v>
      </c>
      <c r="Q83" s="63"/>
      <c r="R83" s="63"/>
      <c r="S83" s="61" t="s">
        <v>9</v>
      </c>
      <c r="T83" s="62">
        <v>3</v>
      </c>
      <c r="U83" s="61" t="s">
        <v>9</v>
      </c>
      <c r="V83" s="62">
        <v>2</v>
      </c>
      <c r="W83" s="61" t="s">
        <v>52</v>
      </c>
      <c r="X83" s="62"/>
      <c r="Y83" s="61" t="s">
        <v>9</v>
      </c>
      <c r="Z83" s="62">
        <v>3</v>
      </c>
      <c r="AA83" s="61" t="s">
        <v>9</v>
      </c>
      <c r="AB83" s="62">
        <v>3</v>
      </c>
      <c r="AC83" s="61" t="s">
        <v>9</v>
      </c>
      <c r="AD83" s="62">
        <v>3</v>
      </c>
      <c r="AE83" s="63"/>
      <c r="AF83" s="63"/>
      <c r="AG83" s="61" t="s">
        <v>9</v>
      </c>
      <c r="AH83" s="62">
        <v>1</v>
      </c>
      <c r="AI83" s="61" t="s">
        <v>52</v>
      </c>
      <c r="AJ83" s="62"/>
      <c r="AK83" s="61" t="s">
        <v>52</v>
      </c>
      <c r="AL83" s="62"/>
      <c r="AM83" s="61" t="s">
        <v>52</v>
      </c>
      <c r="AN83" s="62"/>
      <c r="AO83" s="61" t="s">
        <v>52</v>
      </c>
      <c r="AP83" s="62"/>
      <c r="AQ83" s="61" t="s">
        <v>52</v>
      </c>
      <c r="AR83" s="62"/>
      <c r="AS83" s="63"/>
      <c r="AT83" s="63"/>
      <c r="AU83" s="61" t="s">
        <v>9</v>
      </c>
      <c r="AV83" s="62">
        <v>3</v>
      </c>
      <c r="AW83" s="61" t="s">
        <v>9</v>
      </c>
      <c r="AX83" s="62">
        <v>3</v>
      </c>
      <c r="AY83" s="61" t="s">
        <v>9</v>
      </c>
      <c r="AZ83" s="62">
        <v>3</v>
      </c>
      <c r="BA83" s="61" t="s">
        <v>9</v>
      </c>
      <c r="BB83" s="62">
        <v>3</v>
      </c>
      <c r="BC83" s="61" t="s">
        <v>9</v>
      </c>
      <c r="BD83" s="62">
        <v>3</v>
      </c>
      <c r="BE83" s="61" t="s">
        <v>9</v>
      </c>
      <c r="BF83" s="62">
        <v>3</v>
      </c>
      <c r="BG83" s="63"/>
      <c r="BH83" s="63">
        <v>8</v>
      </c>
      <c r="BI83" s="61" t="s">
        <v>9</v>
      </c>
      <c r="BJ83" s="62">
        <v>3</v>
      </c>
      <c r="BK83" s="61" t="s">
        <v>9</v>
      </c>
      <c r="BL83" s="62">
        <v>3</v>
      </c>
      <c r="BM83" s="61" t="s">
        <v>9</v>
      </c>
      <c r="BN83" s="62">
        <v>3</v>
      </c>
      <c r="BO83" s="61" t="s">
        <v>9</v>
      </c>
      <c r="BP83" s="62">
        <v>3</v>
      </c>
      <c r="BQ83" s="64">
        <f t="shared" si="156"/>
        <v>21</v>
      </c>
      <c r="BR83" s="64">
        <f t="shared" si="157"/>
        <v>0</v>
      </c>
      <c r="BS83" s="64">
        <f t="shared" si="158"/>
        <v>0</v>
      </c>
      <c r="BT83" s="64">
        <f t="shared" si="159"/>
        <v>0</v>
      </c>
      <c r="BU83" s="64">
        <f t="shared" si="160"/>
        <v>0</v>
      </c>
      <c r="BV83" s="64">
        <f t="shared" si="161"/>
        <v>0</v>
      </c>
      <c r="BW83" s="64">
        <f t="shared" si="162"/>
        <v>0</v>
      </c>
      <c r="BX83" s="64">
        <f t="shared" si="163"/>
        <v>0</v>
      </c>
      <c r="BY83" s="64">
        <f t="shared" si="164"/>
        <v>6</v>
      </c>
      <c r="BZ83" s="65">
        <f t="shared" si="177"/>
        <v>27</v>
      </c>
      <c r="CA83" s="66">
        <f t="shared" si="165"/>
        <v>59</v>
      </c>
      <c r="CB83" s="67">
        <f t="shared" si="166"/>
        <v>8</v>
      </c>
      <c r="CC83" s="67">
        <v>0</v>
      </c>
      <c r="CD83" s="68">
        <f t="shared" si="167"/>
        <v>2</v>
      </c>
      <c r="CE83" s="69">
        <f t="shared" si="168"/>
        <v>0</v>
      </c>
      <c r="CF83" s="68">
        <f t="shared" si="169"/>
        <v>140</v>
      </c>
      <c r="CG83" s="70">
        <f t="shared" si="170"/>
        <v>6.5</v>
      </c>
      <c r="CH83" s="68">
        <f t="shared" si="171"/>
        <v>0</v>
      </c>
      <c r="CI83" s="71">
        <f>VLOOKUP(A83,[5]DATA!$A$6:$Q$660,17,0)</f>
        <v>70</v>
      </c>
      <c r="CJ83" s="71">
        <f t="shared" si="172"/>
        <v>67</v>
      </c>
      <c r="CK83" s="72">
        <f t="shared" si="173"/>
        <v>8</v>
      </c>
      <c r="CL83" s="73">
        <f t="shared" si="174"/>
        <v>0.11940298507462686</v>
      </c>
      <c r="CM83" s="72">
        <f t="shared" si="175"/>
        <v>0</v>
      </c>
      <c r="CN83" s="74">
        <f t="shared" si="176"/>
        <v>27</v>
      </c>
    </row>
    <row r="84" spans="1:92" s="77" customFormat="1" ht="24.75" customHeight="1" outlineLevel="1" x14ac:dyDescent="0.25">
      <c r="A84" s="55" t="s">
        <v>200</v>
      </c>
      <c r="B84" s="56" t="s">
        <v>201</v>
      </c>
      <c r="C84" s="57" t="s">
        <v>195</v>
      </c>
      <c r="D84" s="58">
        <v>6</v>
      </c>
      <c r="E84" s="75">
        <v>43353</v>
      </c>
      <c r="F84" s="60">
        <f>IFERROR(VLOOKUP(A84,'[5]PHEP NAM 2022'!$D$9:$AP$628,32,0),0)</f>
        <v>3.5</v>
      </c>
      <c r="G84" s="61" t="s">
        <v>10</v>
      </c>
      <c r="H84" s="62"/>
      <c r="I84" s="61" t="s">
        <v>10</v>
      </c>
      <c r="J84" s="62"/>
      <c r="K84" s="61" t="s">
        <v>10</v>
      </c>
      <c r="L84" s="62"/>
      <c r="M84" s="61" t="s">
        <v>10</v>
      </c>
      <c r="N84" s="62"/>
      <c r="O84" s="61" t="s">
        <v>10</v>
      </c>
      <c r="P84" s="62"/>
      <c r="Q84" s="63"/>
      <c r="R84" s="63"/>
      <c r="S84" s="61" t="s">
        <v>10</v>
      </c>
      <c r="T84" s="62"/>
      <c r="U84" s="61" t="s">
        <v>10</v>
      </c>
      <c r="V84" s="62"/>
      <c r="W84" s="61" t="s">
        <v>10</v>
      </c>
      <c r="X84" s="62"/>
      <c r="Y84" s="61" t="s">
        <v>10</v>
      </c>
      <c r="Z84" s="62"/>
      <c r="AA84" s="61" t="s">
        <v>10</v>
      </c>
      <c r="AB84" s="62"/>
      <c r="AC84" s="61" t="s">
        <v>49</v>
      </c>
      <c r="AD84" s="62"/>
      <c r="AE84" s="63"/>
      <c r="AF84" s="63"/>
      <c r="AG84" s="61" t="s">
        <v>10</v>
      </c>
      <c r="AH84" s="62"/>
      <c r="AI84" s="61" t="s">
        <v>10</v>
      </c>
      <c r="AJ84" s="62"/>
      <c r="AK84" s="61" t="s">
        <v>10</v>
      </c>
      <c r="AL84" s="62"/>
      <c r="AM84" s="61" t="s">
        <v>10</v>
      </c>
      <c r="AN84" s="62"/>
      <c r="AO84" s="61" t="s">
        <v>10</v>
      </c>
      <c r="AP84" s="62"/>
      <c r="AQ84" s="61" t="s">
        <v>49</v>
      </c>
      <c r="AR84" s="62"/>
      <c r="AS84" s="63"/>
      <c r="AT84" s="63"/>
      <c r="AU84" s="61" t="s">
        <v>10</v>
      </c>
      <c r="AV84" s="62"/>
      <c r="AW84" s="61" t="s">
        <v>10</v>
      </c>
      <c r="AX84" s="62"/>
      <c r="AY84" s="61" t="s">
        <v>10</v>
      </c>
      <c r="AZ84" s="62"/>
      <c r="BA84" s="61" t="s">
        <v>10</v>
      </c>
      <c r="BB84" s="62"/>
      <c r="BC84" s="61" t="s">
        <v>10</v>
      </c>
      <c r="BD84" s="62"/>
      <c r="BE84" s="61" t="s">
        <v>10</v>
      </c>
      <c r="BF84" s="62"/>
      <c r="BG84" s="63"/>
      <c r="BH84" s="63"/>
      <c r="BI84" s="61" t="s">
        <v>10</v>
      </c>
      <c r="BJ84" s="62"/>
      <c r="BK84" s="61" t="s">
        <v>10</v>
      </c>
      <c r="BL84" s="62"/>
      <c r="BM84" s="61" t="s">
        <v>52</v>
      </c>
      <c r="BN84" s="62"/>
      <c r="BO84" s="61" t="s">
        <v>10</v>
      </c>
      <c r="BP84" s="62"/>
      <c r="BQ84" s="64">
        <f t="shared" si="156"/>
        <v>0</v>
      </c>
      <c r="BR84" s="64">
        <f t="shared" si="157"/>
        <v>24</v>
      </c>
      <c r="BS84" s="64">
        <f t="shared" si="158"/>
        <v>0</v>
      </c>
      <c r="BT84" s="64">
        <f t="shared" si="159"/>
        <v>0</v>
      </c>
      <c r="BU84" s="64">
        <f t="shared" si="160"/>
        <v>0</v>
      </c>
      <c r="BV84" s="64">
        <f t="shared" si="161"/>
        <v>0</v>
      </c>
      <c r="BW84" s="64">
        <f t="shared" si="162"/>
        <v>0</v>
      </c>
      <c r="BX84" s="64">
        <f t="shared" si="163"/>
        <v>2</v>
      </c>
      <c r="BY84" s="64">
        <f t="shared" si="164"/>
        <v>1</v>
      </c>
      <c r="BZ84" s="65">
        <f t="shared" si="177"/>
        <v>27</v>
      </c>
      <c r="CA84" s="66">
        <f t="shared" si="165"/>
        <v>0</v>
      </c>
      <c r="CB84" s="67">
        <f t="shared" si="166"/>
        <v>0</v>
      </c>
      <c r="CC84" s="67">
        <v>0</v>
      </c>
      <c r="CD84" s="68">
        <f t="shared" si="167"/>
        <v>0</v>
      </c>
      <c r="CE84" s="69">
        <f t="shared" si="168"/>
        <v>0</v>
      </c>
      <c r="CF84" s="68">
        <f t="shared" si="169"/>
        <v>0</v>
      </c>
      <c r="CG84" s="70">
        <f t="shared" si="170"/>
        <v>2.5</v>
      </c>
      <c r="CH84" s="68">
        <f t="shared" si="171"/>
        <v>0</v>
      </c>
      <c r="CI84" s="71">
        <f>VLOOKUP(A84,[5]DATA!$A$6:$Q$660,17,0)</f>
        <v>150</v>
      </c>
      <c r="CJ84" s="71">
        <f t="shared" si="172"/>
        <v>0</v>
      </c>
      <c r="CK84" s="72">
        <f t="shared" si="173"/>
        <v>0</v>
      </c>
      <c r="CL84" s="73" t="e">
        <f t="shared" si="174"/>
        <v>#DIV/0!</v>
      </c>
      <c r="CM84" s="72">
        <f t="shared" si="175"/>
        <v>0</v>
      </c>
      <c r="CN84" s="74">
        <f t="shared" si="176"/>
        <v>27</v>
      </c>
    </row>
    <row r="85" spans="1:92" s="77" customFormat="1" ht="24.75" customHeight="1" outlineLevel="1" x14ac:dyDescent="0.25">
      <c r="A85" s="55" t="s">
        <v>202</v>
      </c>
      <c r="B85" s="56" t="s">
        <v>203</v>
      </c>
      <c r="C85" s="57" t="s">
        <v>195</v>
      </c>
      <c r="D85" s="58">
        <v>8</v>
      </c>
      <c r="E85" s="75">
        <v>43409</v>
      </c>
      <c r="F85" s="60">
        <f>IFERROR(VLOOKUP(A85,'[5]PHEP NAM 2022'!$D$9:$AP$628,32,0),0)</f>
        <v>13</v>
      </c>
      <c r="G85" s="61" t="s">
        <v>9</v>
      </c>
      <c r="H85" s="62">
        <v>3</v>
      </c>
      <c r="I85" s="61" t="s">
        <v>9</v>
      </c>
      <c r="J85" s="62">
        <v>3</v>
      </c>
      <c r="K85" s="61" t="s">
        <v>9</v>
      </c>
      <c r="L85" s="62">
        <v>5</v>
      </c>
      <c r="M85" s="61" t="s">
        <v>9</v>
      </c>
      <c r="N85" s="62">
        <v>3</v>
      </c>
      <c r="O85" s="61" t="s">
        <v>9</v>
      </c>
      <c r="P85" s="62">
        <v>7</v>
      </c>
      <c r="Q85" s="63"/>
      <c r="R85" s="95">
        <v>12.5</v>
      </c>
      <c r="S85" s="61" t="s">
        <v>9</v>
      </c>
      <c r="T85" s="62">
        <v>3</v>
      </c>
      <c r="U85" s="61" t="s">
        <v>52</v>
      </c>
      <c r="V85" s="62"/>
      <c r="W85" s="61" t="s">
        <v>9</v>
      </c>
      <c r="X85" s="62">
        <v>3</v>
      </c>
      <c r="Y85" s="61" t="s">
        <v>9</v>
      </c>
      <c r="Z85" s="62">
        <v>3</v>
      </c>
      <c r="AA85" s="61" t="s">
        <v>9</v>
      </c>
      <c r="AB85" s="62">
        <v>3</v>
      </c>
      <c r="AC85" s="61" t="s">
        <v>9</v>
      </c>
      <c r="AD85" s="62">
        <v>3</v>
      </c>
      <c r="AE85" s="63"/>
      <c r="AF85" s="63">
        <v>12</v>
      </c>
      <c r="AG85" s="61" t="s">
        <v>9</v>
      </c>
      <c r="AH85" s="62">
        <v>3</v>
      </c>
      <c r="AI85" s="61" t="s">
        <v>9</v>
      </c>
      <c r="AJ85" s="62">
        <v>4</v>
      </c>
      <c r="AK85" s="61" t="s">
        <v>9</v>
      </c>
      <c r="AL85" s="62">
        <v>4</v>
      </c>
      <c r="AM85" s="61" t="s">
        <v>9</v>
      </c>
      <c r="AN85" s="62">
        <v>4</v>
      </c>
      <c r="AO85" s="61" t="s">
        <v>9</v>
      </c>
      <c r="AP85" s="62">
        <v>4</v>
      </c>
      <c r="AQ85" s="61" t="s">
        <v>9</v>
      </c>
      <c r="AR85" s="62">
        <v>4</v>
      </c>
      <c r="AS85" s="63"/>
      <c r="AT85" s="63">
        <v>12</v>
      </c>
      <c r="AU85" s="61" t="s">
        <v>9</v>
      </c>
      <c r="AV85" s="62">
        <v>3</v>
      </c>
      <c r="AW85" s="61" t="s">
        <v>9</v>
      </c>
      <c r="AX85" s="62">
        <v>4</v>
      </c>
      <c r="AY85" s="61" t="s">
        <v>9</v>
      </c>
      <c r="AZ85" s="62">
        <v>4</v>
      </c>
      <c r="BA85" s="61" t="s">
        <v>9</v>
      </c>
      <c r="BB85" s="62">
        <v>3</v>
      </c>
      <c r="BC85" s="61" t="s">
        <v>9</v>
      </c>
      <c r="BD85" s="62">
        <v>4</v>
      </c>
      <c r="BE85" s="61" t="s">
        <v>9</v>
      </c>
      <c r="BF85" s="62">
        <v>3</v>
      </c>
      <c r="BG85" s="63"/>
      <c r="BH85" s="63">
        <v>8</v>
      </c>
      <c r="BI85" s="61" t="s">
        <v>9</v>
      </c>
      <c r="BJ85" s="62">
        <v>3</v>
      </c>
      <c r="BK85" s="61" t="s">
        <v>9</v>
      </c>
      <c r="BL85" s="62">
        <v>4</v>
      </c>
      <c r="BM85" s="61" t="s">
        <v>9</v>
      </c>
      <c r="BN85" s="62">
        <v>3</v>
      </c>
      <c r="BO85" s="61" t="s">
        <v>9</v>
      </c>
      <c r="BP85" s="62">
        <v>3</v>
      </c>
      <c r="BQ85" s="64">
        <f t="shared" si="156"/>
        <v>26</v>
      </c>
      <c r="BR85" s="64">
        <f t="shared" si="157"/>
        <v>0</v>
      </c>
      <c r="BS85" s="64">
        <f t="shared" si="158"/>
        <v>0</v>
      </c>
      <c r="BT85" s="64">
        <f t="shared" si="159"/>
        <v>0</v>
      </c>
      <c r="BU85" s="64">
        <f t="shared" si="160"/>
        <v>0</v>
      </c>
      <c r="BV85" s="64">
        <f t="shared" si="161"/>
        <v>0</v>
      </c>
      <c r="BW85" s="64">
        <f t="shared" si="162"/>
        <v>0</v>
      </c>
      <c r="BX85" s="64">
        <f t="shared" si="163"/>
        <v>0</v>
      </c>
      <c r="BY85" s="64">
        <f t="shared" si="164"/>
        <v>1</v>
      </c>
      <c r="BZ85" s="65">
        <f t="shared" si="177"/>
        <v>27</v>
      </c>
      <c r="CA85" s="66">
        <f t="shared" si="165"/>
        <v>93</v>
      </c>
      <c r="CB85" s="67">
        <f t="shared" si="166"/>
        <v>44.5</v>
      </c>
      <c r="CC85" s="67">
        <v>0</v>
      </c>
      <c r="CD85" s="68">
        <f t="shared" si="167"/>
        <v>2</v>
      </c>
      <c r="CE85" s="69">
        <f t="shared" si="168"/>
        <v>14</v>
      </c>
      <c r="CF85" s="68">
        <f t="shared" si="169"/>
        <v>300</v>
      </c>
      <c r="CG85" s="70">
        <f t="shared" si="170"/>
        <v>12</v>
      </c>
      <c r="CH85" s="68">
        <f t="shared" si="171"/>
        <v>224</v>
      </c>
      <c r="CI85" s="71">
        <f>VLOOKUP(A85,[5]DATA!$A$6:$Q$660,17,0)</f>
        <v>150</v>
      </c>
      <c r="CJ85" s="71">
        <f t="shared" si="172"/>
        <v>137.5</v>
      </c>
      <c r="CK85" s="72">
        <f t="shared" si="173"/>
        <v>48.5</v>
      </c>
      <c r="CL85" s="73">
        <f t="shared" si="174"/>
        <v>0.35272727272727272</v>
      </c>
      <c r="CM85" s="72">
        <f t="shared" si="175"/>
        <v>4</v>
      </c>
      <c r="CN85" s="74">
        <f t="shared" si="176"/>
        <v>27</v>
      </c>
    </row>
    <row r="86" spans="1:92" s="77" customFormat="1" ht="24.75" customHeight="1" outlineLevel="1" x14ac:dyDescent="0.25">
      <c r="A86" s="55" t="s">
        <v>204</v>
      </c>
      <c r="B86" s="96" t="s">
        <v>205</v>
      </c>
      <c r="C86" s="57" t="s">
        <v>195</v>
      </c>
      <c r="D86" s="58">
        <v>10</v>
      </c>
      <c r="E86" s="59">
        <v>43725</v>
      </c>
      <c r="F86" s="60">
        <f>IFERROR(VLOOKUP(A86,'[5]PHEP NAM 2022'!$D$9:$AP$628,32,0),0)</f>
        <v>7.5</v>
      </c>
      <c r="G86" s="196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  <c r="AO86" s="197"/>
      <c r="AP86" s="197"/>
      <c r="AQ86" s="197"/>
      <c r="AR86" s="197"/>
      <c r="AS86" s="197"/>
      <c r="AT86" s="197"/>
      <c r="AU86" s="197"/>
      <c r="AV86" s="197"/>
      <c r="AW86" s="197"/>
      <c r="AX86" s="197"/>
      <c r="AY86" s="197"/>
      <c r="AZ86" s="197"/>
      <c r="BA86" s="197"/>
      <c r="BB86" s="197"/>
      <c r="BC86" s="197"/>
      <c r="BD86" s="197"/>
      <c r="BE86" s="197"/>
      <c r="BF86" s="197"/>
      <c r="BG86" s="197"/>
      <c r="BH86" s="197"/>
      <c r="BI86" s="197"/>
      <c r="BJ86" s="197"/>
      <c r="BK86" s="197"/>
      <c r="BL86" s="197"/>
      <c r="BM86" s="197"/>
      <c r="BN86" s="197"/>
      <c r="BO86" s="197"/>
      <c r="BP86" s="198"/>
      <c r="BQ86" s="64">
        <f t="shared" si="156"/>
        <v>0</v>
      </c>
      <c r="BR86" s="64">
        <f t="shared" si="157"/>
        <v>0</v>
      </c>
      <c r="BS86" s="64">
        <f t="shared" si="158"/>
        <v>0</v>
      </c>
      <c r="BT86" s="64">
        <f t="shared" si="159"/>
        <v>0</v>
      </c>
      <c r="BU86" s="64">
        <f t="shared" si="160"/>
        <v>0</v>
      </c>
      <c r="BV86" s="64">
        <f t="shared" si="161"/>
        <v>0</v>
      </c>
      <c r="BW86" s="64">
        <f t="shared" si="162"/>
        <v>0</v>
      </c>
      <c r="BX86" s="64">
        <f t="shared" si="163"/>
        <v>0</v>
      </c>
      <c r="BY86" s="64">
        <f t="shared" si="164"/>
        <v>0</v>
      </c>
      <c r="BZ86" s="65">
        <f t="shared" si="177"/>
        <v>0</v>
      </c>
      <c r="CA86" s="66">
        <f t="shared" si="165"/>
        <v>0</v>
      </c>
      <c r="CB86" s="67">
        <f t="shared" si="166"/>
        <v>0</v>
      </c>
      <c r="CC86" s="67">
        <v>0</v>
      </c>
      <c r="CD86" s="68">
        <f>IF(BZ86&gt;=25,4,IF(BZ86&gt;=18,3,IF(BZ86&gt;=12,2,IF(BZ86&gt;=4,1,0))))-BX86-2+2</f>
        <v>0</v>
      </c>
      <c r="CE86" s="69">
        <f t="shared" si="168"/>
        <v>0</v>
      </c>
      <c r="CF86" s="68">
        <f t="shared" si="169"/>
        <v>0</v>
      </c>
      <c r="CG86" s="70">
        <f t="shared" si="170"/>
        <v>7.5</v>
      </c>
      <c r="CH86" s="68">
        <f t="shared" si="171"/>
        <v>0</v>
      </c>
      <c r="CI86" s="71">
        <f>VLOOKUP(A86,[5]DATA!$A$6:$Q$660,17,0)</f>
        <v>70</v>
      </c>
      <c r="CJ86" s="71">
        <f t="shared" si="172"/>
        <v>0</v>
      </c>
      <c r="CK86" s="72">
        <f t="shared" si="173"/>
        <v>0</v>
      </c>
      <c r="CL86" s="73" t="e">
        <f t="shared" si="174"/>
        <v>#DIV/0!</v>
      </c>
      <c r="CM86" s="72">
        <f t="shared" si="175"/>
        <v>0</v>
      </c>
      <c r="CN86" s="74">
        <f t="shared" si="176"/>
        <v>0</v>
      </c>
    </row>
    <row r="87" spans="1:92" s="76" customFormat="1" ht="24.75" customHeight="1" outlineLevel="1" x14ac:dyDescent="0.25">
      <c r="A87" s="55" t="s">
        <v>206</v>
      </c>
      <c r="B87" s="56" t="s">
        <v>207</v>
      </c>
      <c r="C87" s="57" t="s">
        <v>195</v>
      </c>
      <c r="D87" s="58">
        <v>10</v>
      </c>
      <c r="E87" s="59">
        <v>43728</v>
      </c>
      <c r="F87" s="60">
        <f>IFERROR(VLOOKUP(A87,'[5]PHEP NAM 2022'!$D$9:$AP$628,32,0),0)</f>
        <v>1</v>
      </c>
      <c r="G87" s="61" t="s">
        <v>12</v>
      </c>
      <c r="H87" s="62">
        <v>4</v>
      </c>
      <c r="I87" s="61" t="s">
        <v>12</v>
      </c>
      <c r="J87" s="62">
        <v>4</v>
      </c>
      <c r="K87" s="61" t="s">
        <v>12</v>
      </c>
      <c r="L87" s="62">
        <v>4</v>
      </c>
      <c r="M87" s="61" t="s">
        <v>12</v>
      </c>
      <c r="N87" s="62">
        <v>4</v>
      </c>
      <c r="O87" s="61" t="s">
        <v>12</v>
      </c>
      <c r="P87" s="62">
        <v>4</v>
      </c>
      <c r="Q87" s="63"/>
      <c r="R87" s="63"/>
      <c r="S87" s="61" t="s">
        <v>9</v>
      </c>
      <c r="T87" s="62">
        <v>4</v>
      </c>
      <c r="U87" s="61" t="s">
        <v>9</v>
      </c>
      <c r="V87" s="62">
        <v>3</v>
      </c>
      <c r="W87" s="61" t="s">
        <v>9</v>
      </c>
      <c r="X87" s="62">
        <v>3</v>
      </c>
      <c r="Y87" s="61" t="s">
        <v>9</v>
      </c>
      <c r="Z87" s="62">
        <v>4</v>
      </c>
      <c r="AA87" s="61" t="s">
        <v>9</v>
      </c>
      <c r="AB87" s="62">
        <v>4</v>
      </c>
      <c r="AC87" s="61" t="s">
        <v>9</v>
      </c>
      <c r="AD87" s="62">
        <v>4</v>
      </c>
      <c r="AE87" s="63"/>
      <c r="AF87" s="63">
        <v>12</v>
      </c>
      <c r="AG87" s="61" t="s">
        <v>12</v>
      </c>
      <c r="AH87" s="62">
        <v>4</v>
      </c>
      <c r="AI87" s="61" t="s">
        <v>12</v>
      </c>
      <c r="AJ87" s="62">
        <v>4</v>
      </c>
      <c r="AK87" s="61" t="s">
        <v>12</v>
      </c>
      <c r="AL87" s="62">
        <v>4</v>
      </c>
      <c r="AM87" s="61" t="s">
        <v>12</v>
      </c>
      <c r="AN87" s="62">
        <v>4</v>
      </c>
      <c r="AO87" s="61" t="s">
        <v>12</v>
      </c>
      <c r="AP87" s="62">
        <v>4</v>
      </c>
      <c r="AQ87" s="61" t="s">
        <v>12</v>
      </c>
      <c r="AR87" s="62">
        <v>4</v>
      </c>
      <c r="AS87" s="63"/>
      <c r="AT87" s="63"/>
      <c r="AU87" s="61" t="s">
        <v>9</v>
      </c>
      <c r="AV87" s="62">
        <v>4</v>
      </c>
      <c r="AW87" s="61" t="s">
        <v>9</v>
      </c>
      <c r="AX87" s="62">
        <v>4</v>
      </c>
      <c r="AY87" s="61" t="s">
        <v>9</v>
      </c>
      <c r="AZ87" s="62">
        <v>4</v>
      </c>
      <c r="BA87" s="61" t="s">
        <v>52</v>
      </c>
      <c r="BB87" s="62"/>
      <c r="BC87" s="61" t="s">
        <v>9</v>
      </c>
      <c r="BD87" s="62">
        <v>4</v>
      </c>
      <c r="BE87" s="61" t="s">
        <v>9</v>
      </c>
      <c r="BF87" s="62">
        <v>4</v>
      </c>
      <c r="BG87" s="63"/>
      <c r="BH87" s="63">
        <v>12</v>
      </c>
      <c r="BI87" s="61" t="s">
        <v>12</v>
      </c>
      <c r="BJ87" s="62">
        <v>4</v>
      </c>
      <c r="BK87" s="61" t="s">
        <v>12</v>
      </c>
      <c r="BL87" s="62">
        <v>4</v>
      </c>
      <c r="BM87" s="61" t="s">
        <v>12</v>
      </c>
      <c r="BN87" s="62">
        <v>4</v>
      </c>
      <c r="BO87" s="61" t="s">
        <v>12</v>
      </c>
      <c r="BP87" s="62">
        <v>4</v>
      </c>
      <c r="BQ87" s="64">
        <f t="shared" si="156"/>
        <v>11</v>
      </c>
      <c r="BR87" s="64">
        <f t="shared" si="157"/>
        <v>0</v>
      </c>
      <c r="BS87" s="64">
        <f t="shared" si="158"/>
        <v>0</v>
      </c>
      <c r="BT87" s="64">
        <f t="shared" si="159"/>
        <v>15</v>
      </c>
      <c r="BU87" s="64">
        <f t="shared" si="160"/>
        <v>0</v>
      </c>
      <c r="BV87" s="64">
        <f t="shared" si="161"/>
        <v>0</v>
      </c>
      <c r="BW87" s="64">
        <f t="shared" si="162"/>
        <v>0</v>
      </c>
      <c r="BX87" s="64">
        <f t="shared" si="163"/>
        <v>0</v>
      </c>
      <c r="BY87" s="64">
        <f t="shared" si="164"/>
        <v>1</v>
      </c>
      <c r="BZ87" s="65">
        <f>SUBTOTAL(9,BQ87:BY87)</f>
        <v>27</v>
      </c>
      <c r="CA87" s="66">
        <f t="shared" si="165"/>
        <v>102</v>
      </c>
      <c r="CB87" s="67">
        <f t="shared" si="166"/>
        <v>24</v>
      </c>
      <c r="CC87" s="67">
        <v>0</v>
      </c>
      <c r="CD87" s="68">
        <f t="shared" si="167"/>
        <v>2</v>
      </c>
      <c r="CE87" s="69">
        <f t="shared" si="168"/>
        <v>26</v>
      </c>
      <c r="CF87" s="68">
        <f t="shared" si="169"/>
        <v>140</v>
      </c>
      <c r="CG87" s="70">
        <f t="shared" si="170"/>
        <v>0</v>
      </c>
      <c r="CH87" s="68">
        <f t="shared" si="171"/>
        <v>416</v>
      </c>
      <c r="CI87" s="71">
        <f>VLOOKUP(A87,[5]DATA!$A$6:$Q$660,17,0)</f>
        <v>70</v>
      </c>
      <c r="CJ87" s="71">
        <f t="shared" si="172"/>
        <v>126</v>
      </c>
      <c r="CK87" s="72">
        <f t="shared" si="173"/>
        <v>24</v>
      </c>
      <c r="CL87" s="73">
        <f t="shared" si="174"/>
        <v>0.19047619047619047</v>
      </c>
      <c r="CM87" s="72">
        <f t="shared" si="175"/>
        <v>0</v>
      </c>
      <c r="CN87" s="74">
        <f t="shared" si="176"/>
        <v>27</v>
      </c>
    </row>
    <row r="88" spans="1:92" s="77" customFormat="1" ht="24.75" customHeight="1" outlineLevel="1" x14ac:dyDescent="0.25">
      <c r="A88" s="55" t="s">
        <v>208</v>
      </c>
      <c r="B88" s="56" t="s">
        <v>209</v>
      </c>
      <c r="C88" s="57" t="s">
        <v>195</v>
      </c>
      <c r="D88" s="58">
        <v>10</v>
      </c>
      <c r="E88" s="59">
        <v>43913</v>
      </c>
      <c r="F88" s="60">
        <f>IFERROR(VLOOKUP(A88,'[5]PHEP NAM 2022'!$D$9:$AP$628,32,0),0)</f>
        <v>2.5</v>
      </c>
      <c r="G88" s="61" t="s">
        <v>9</v>
      </c>
      <c r="H88" s="62">
        <v>2</v>
      </c>
      <c r="I88" s="61" t="s">
        <v>9</v>
      </c>
      <c r="J88" s="62">
        <v>3.5</v>
      </c>
      <c r="K88" s="61" t="s">
        <v>9</v>
      </c>
      <c r="L88" s="62">
        <v>5</v>
      </c>
      <c r="M88" s="61" t="s">
        <v>9</v>
      </c>
      <c r="N88" s="62">
        <v>4</v>
      </c>
      <c r="O88" s="61" t="s">
        <v>9</v>
      </c>
      <c r="P88" s="62">
        <v>3</v>
      </c>
      <c r="Q88" s="63"/>
      <c r="R88" s="63"/>
      <c r="S88" s="61" t="s">
        <v>9</v>
      </c>
      <c r="T88" s="62">
        <v>3</v>
      </c>
      <c r="U88" s="61" t="s">
        <v>9</v>
      </c>
      <c r="V88" s="62">
        <v>4</v>
      </c>
      <c r="W88" s="61" t="s">
        <v>9</v>
      </c>
      <c r="X88" s="62">
        <v>3</v>
      </c>
      <c r="Y88" s="61" t="s">
        <v>9</v>
      </c>
      <c r="Z88" s="62">
        <v>4</v>
      </c>
      <c r="AA88" s="61" t="s">
        <v>9</v>
      </c>
      <c r="AB88" s="62">
        <v>3</v>
      </c>
      <c r="AC88" s="61" t="s">
        <v>9</v>
      </c>
      <c r="AD88" s="62">
        <v>3</v>
      </c>
      <c r="AE88" s="63"/>
      <c r="AF88" s="63"/>
      <c r="AG88" s="61" t="s">
        <v>9</v>
      </c>
      <c r="AH88" s="62">
        <v>3</v>
      </c>
      <c r="AI88" s="61" t="s">
        <v>9</v>
      </c>
      <c r="AJ88" s="62">
        <v>4</v>
      </c>
      <c r="AK88" s="61" t="s">
        <v>9</v>
      </c>
      <c r="AL88" s="62">
        <v>4</v>
      </c>
      <c r="AM88" s="61" t="s">
        <v>9</v>
      </c>
      <c r="AN88" s="62">
        <v>4</v>
      </c>
      <c r="AO88" s="61" t="s">
        <v>9</v>
      </c>
      <c r="AP88" s="62">
        <v>4</v>
      </c>
      <c r="AQ88" s="61" t="s">
        <v>9</v>
      </c>
      <c r="AR88" s="62">
        <v>4</v>
      </c>
      <c r="AS88" s="63"/>
      <c r="AT88" s="63"/>
      <c r="AU88" s="61" t="s">
        <v>9</v>
      </c>
      <c r="AV88" s="62">
        <v>3</v>
      </c>
      <c r="AW88" s="61" t="s">
        <v>9</v>
      </c>
      <c r="AX88" s="62">
        <v>5.5</v>
      </c>
      <c r="AY88" s="61" t="s">
        <v>9</v>
      </c>
      <c r="AZ88" s="62">
        <v>4</v>
      </c>
      <c r="BA88" s="61" t="s">
        <v>9</v>
      </c>
      <c r="BB88" s="62">
        <v>3</v>
      </c>
      <c r="BC88" s="61" t="s">
        <v>9</v>
      </c>
      <c r="BD88" s="62">
        <v>4</v>
      </c>
      <c r="BE88" s="61" t="s">
        <v>9</v>
      </c>
      <c r="BF88" s="62">
        <v>3</v>
      </c>
      <c r="BG88" s="63"/>
      <c r="BH88" s="63"/>
      <c r="BI88" s="61" t="s">
        <v>9</v>
      </c>
      <c r="BJ88" s="62">
        <v>3</v>
      </c>
      <c r="BK88" s="61" t="s">
        <v>9</v>
      </c>
      <c r="BL88" s="62">
        <v>4</v>
      </c>
      <c r="BM88" s="61" t="s">
        <v>9</v>
      </c>
      <c r="BN88" s="62">
        <v>3</v>
      </c>
      <c r="BO88" s="61" t="s">
        <v>9</v>
      </c>
      <c r="BP88" s="62">
        <v>3</v>
      </c>
      <c r="BQ88" s="64">
        <f t="shared" si="156"/>
        <v>27</v>
      </c>
      <c r="BR88" s="64">
        <f t="shared" si="157"/>
        <v>0</v>
      </c>
      <c r="BS88" s="64">
        <f t="shared" si="158"/>
        <v>0</v>
      </c>
      <c r="BT88" s="64">
        <f t="shared" si="159"/>
        <v>0</v>
      </c>
      <c r="BU88" s="64">
        <f t="shared" si="160"/>
        <v>0</v>
      </c>
      <c r="BV88" s="64">
        <f t="shared" si="161"/>
        <v>0</v>
      </c>
      <c r="BW88" s="64">
        <f t="shared" si="162"/>
        <v>0</v>
      </c>
      <c r="BX88" s="64">
        <f t="shared" si="163"/>
        <v>0</v>
      </c>
      <c r="BY88" s="64">
        <f t="shared" si="164"/>
        <v>0</v>
      </c>
      <c r="BZ88" s="65">
        <f>SUBTOTAL(9,BQ88:BY88)</f>
        <v>27</v>
      </c>
      <c r="CA88" s="66">
        <f t="shared" si="165"/>
        <v>96</v>
      </c>
      <c r="CB88" s="67">
        <f t="shared" si="166"/>
        <v>0</v>
      </c>
      <c r="CC88" s="67">
        <v>0</v>
      </c>
      <c r="CD88" s="68">
        <f t="shared" si="167"/>
        <v>2</v>
      </c>
      <c r="CE88" s="69">
        <f>COUNTIF(G88:P88,"&gt;=4")+COUNTIF(S88:AD88,"&gt;=4")+COUNTIF(AG88:AR88,"&gt;=4")+COUNTIF(AU88:BF88,"&gt;=4")+COUNTIF(BI88:BP88,"&gt;=4")+ROUND(IF(R88&gt;=12,1,0)+IF(AF88&gt;=12,1,0)+IF(AT88&gt;=12,1,0)+IF(BH88&gt;=12,1,0),0)-13</f>
        <v>0</v>
      </c>
      <c r="CF88" s="68">
        <f t="shared" si="169"/>
        <v>140</v>
      </c>
      <c r="CG88" s="70">
        <f t="shared" si="170"/>
        <v>2.5</v>
      </c>
      <c r="CH88" s="68">
        <f t="shared" si="171"/>
        <v>0</v>
      </c>
      <c r="CI88" s="71">
        <f>VLOOKUP(A88,[5]DATA!$A$6:$Q$660,17,0)</f>
        <v>70</v>
      </c>
      <c r="CJ88" s="71">
        <f t="shared" si="172"/>
        <v>96</v>
      </c>
      <c r="CK88" s="72">
        <f t="shared" si="173"/>
        <v>2.5</v>
      </c>
      <c r="CL88" s="73">
        <f t="shared" si="174"/>
        <v>2.6041666666666668E-2</v>
      </c>
      <c r="CM88" s="72">
        <f t="shared" si="175"/>
        <v>2.5</v>
      </c>
      <c r="CN88" s="74">
        <f t="shared" si="176"/>
        <v>27</v>
      </c>
    </row>
    <row r="89" spans="1:92" s="76" customFormat="1" ht="24.75" customHeight="1" outlineLevel="1" x14ac:dyDescent="0.25">
      <c r="A89" s="55" t="s">
        <v>210</v>
      </c>
      <c r="B89" s="56" t="s">
        <v>211</v>
      </c>
      <c r="C89" s="57" t="s">
        <v>195</v>
      </c>
      <c r="D89" s="58">
        <v>10</v>
      </c>
      <c r="E89" s="59">
        <v>43916</v>
      </c>
      <c r="F89" s="60">
        <f>IFERROR(VLOOKUP(A89,'[5]PHEP NAM 2022'!$D$9:$AP$628,32,0),0)</f>
        <v>1</v>
      </c>
      <c r="G89" s="61" t="s">
        <v>9</v>
      </c>
      <c r="H89" s="62"/>
      <c r="I89" s="61" t="s">
        <v>124</v>
      </c>
      <c r="J89" s="62"/>
      <c r="K89" s="61" t="s">
        <v>52</v>
      </c>
      <c r="L89" s="62"/>
      <c r="M89" s="61" t="s">
        <v>9</v>
      </c>
      <c r="N89" s="62">
        <v>4</v>
      </c>
      <c r="O89" s="61" t="s">
        <v>9</v>
      </c>
      <c r="P89" s="62">
        <v>4</v>
      </c>
      <c r="Q89" s="63"/>
      <c r="R89" s="63">
        <v>12</v>
      </c>
      <c r="S89" s="61" t="s">
        <v>12</v>
      </c>
      <c r="T89" s="62">
        <v>4</v>
      </c>
      <c r="U89" s="61" t="s">
        <v>12</v>
      </c>
      <c r="V89" s="62">
        <v>4</v>
      </c>
      <c r="W89" s="61" t="s">
        <v>12</v>
      </c>
      <c r="X89" s="62">
        <v>4</v>
      </c>
      <c r="Y89" s="61" t="s">
        <v>12</v>
      </c>
      <c r="Z89" s="62">
        <v>4</v>
      </c>
      <c r="AA89" s="61" t="s">
        <v>12</v>
      </c>
      <c r="AB89" s="62">
        <v>4</v>
      </c>
      <c r="AC89" s="61" t="s">
        <v>12</v>
      </c>
      <c r="AD89" s="62">
        <v>4</v>
      </c>
      <c r="AE89" s="63"/>
      <c r="AF89" s="63"/>
      <c r="AG89" s="61" t="s">
        <v>9</v>
      </c>
      <c r="AH89" s="62">
        <v>4</v>
      </c>
      <c r="AI89" s="61" t="s">
        <v>9</v>
      </c>
      <c r="AJ89" s="62">
        <v>4</v>
      </c>
      <c r="AK89" s="61" t="s">
        <v>9</v>
      </c>
      <c r="AL89" s="62">
        <v>4</v>
      </c>
      <c r="AM89" s="61" t="s">
        <v>9</v>
      </c>
      <c r="AN89" s="62">
        <v>4</v>
      </c>
      <c r="AO89" s="61" t="s">
        <v>9</v>
      </c>
      <c r="AP89" s="62">
        <v>4</v>
      </c>
      <c r="AQ89" s="61" t="s">
        <v>9</v>
      </c>
      <c r="AR89" s="62">
        <v>2</v>
      </c>
      <c r="AS89" s="63"/>
      <c r="AT89" s="63">
        <v>12</v>
      </c>
      <c r="AU89" s="61" t="s">
        <v>9</v>
      </c>
      <c r="AV89" s="62">
        <v>8</v>
      </c>
      <c r="AW89" s="61" t="s">
        <v>9</v>
      </c>
      <c r="AX89" s="62">
        <v>3</v>
      </c>
      <c r="AY89" s="61" t="s">
        <v>9</v>
      </c>
      <c r="AZ89" s="62">
        <v>4</v>
      </c>
      <c r="BA89" s="61" t="s">
        <v>9</v>
      </c>
      <c r="BB89" s="62">
        <v>6</v>
      </c>
      <c r="BC89" s="61" t="s">
        <v>9</v>
      </c>
      <c r="BD89" s="62">
        <v>4</v>
      </c>
      <c r="BE89" s="61" t="s">
        <v>9</v>
      </c>
      <c r="BF89" s="62">
        <v>4</v>
      </c>
      <c r="BG89" s="63"/>
      <c r="BH89" s="63">
        <v>12</v>
      </c>
      <c r="BI89" s="61" t="s">
        <v>9</v>
      </c>
      <c r="BJ89" s="62">
        <v>4</v>
      </c>
      <c r="BK89" s="61" t="s">
        <v>9</v>
      </c>
      <c r="BL89" s="62">
        <v>4</v>
      </c>
      <c r="BM89" s="61" t="s">
        <v>9</v>
      </c>
      <c r="BN89" s="62"/>
      <c r="BO89" s="61" t="s">
        <v>9</v>
      </c>
      <c r="BP89" s="62">
        <v>6</v>
      </c>
      <c r="BQ89" s="64">
        <f t="shared" si="156"/>
        <v>19</v>
      </c>
      <c r="BR89" s="64">
        <f t="shared" si="157"/>
        <v>0</v>
      </c>
      <c r="BS89" s="64">
        <f t="shared" si="158"/>
        <v>0</v>
      </c>
      <c r="BT89" s="64">
        <f t="shared" si="159"/>
        <v>6</v>
      </c>
      <c r="BU89" s="64">
        <f t="shared" si="160"/>
        <v>0</v>
      </c>
      <c r="BV89" s="64">
        <f t="shared" si="161"/>
        <v>0</v>
      </c>
      <c r="BW89" s="64">
        <f t="shared" si="162"/>
        <v>0</v>
      </c>
      <c r="BX89" s="64">
        <f t="shared" si="163"/>
        <v>0</v>
      </c>
      <c r="BY89" s="64">
        <f t="shared" si="164"/>
        <v>1</v>
      </c>
      <c r="BZ89" s="65">
        <f t="shared" ref="BZ89:BZ99" si="178">SUBTOTAL(9,BQ89:BY89)</f>
        <v>26</v>
      </c>
      <c r="CA89" s="66">
        <f t="shared" si="165"/>
        <v>97</v>
      </c>
      <c r="CB89" s="67">
        <f t="shared" si="166"/>
        <v>36</v>
      </c>
      <c r="CC89" s="67">
        <v>0</v>
      </c>
      <c r="CD89" s="68">
        <f t="shared" si="167"/>
        <v>2</v>
      </c>
      <c r="CE89" s="69">
        <f t="shared" si="168"/>
        <v>24</v>
      </c>
      <c r="CF89" s="68">
        <f t="shared" si="169"/>
        <v>140</v>
      </c>
      <c r="CG89" s="70">
        <f t="shared" si="170"/>
        <v>0</v>
      </c>
      <c r="CH89" s="68">
        <f t="shared" si="171"/>
        <v>384</v>
      </c>
      <c r="CI89" s="71">
        <f>VLOOKUP(A89,[5]DATA!$A$6:$Q$660,17,0)</f>
        <v>70</v>
      </c>
      <c r="CJ89" s="71">
        <f t="shared" si="172"/>
        <v>133</v>
      </c>
      <c r="CK89" s="72">
        <f t="shared" si="173"/>
        <v>44</v>
      </c>
      <c r="CL89" s="73">
        <f t="shared" si="174"/>
        <v>0.33082706766917291</v>
      </c>
      <c r="CM89" s="72">
        <f t="shared" si="175"/>
        <v>8</v>
      </c>
      <c r="CN89" s="74">
        <f t="shared" si="176"/>
        <v>26</v>
      </c>
    </row>
    <row r="90" spans="1:92" s="76" customFormat="1" ht="24.75" customHeight="1" outlineLevel="1" x14ac:dyDescent="0.25">
      <c r="A90" s="55" t="s">
        <v>212</v>
      </c>
      <c r="B90" s="56" t="s">
        <v>213</v>
      </c>
      <c r="C90" s="57" t="s">
        <v>195</v>
      </c>
      <c r="D90" s="58">
        <v>6</v>
      </c>
      <c r="E90" s="59">
        <v>43916</v>
      </c>
      <c r="F90" s="60">
        <f>IFERROR(VLOOKUP(A90,'[5]PHEP NAM 2022'!$D$9:$AP$628,32,0),0)</f>
        <v>14</v>
      </c>
      <c r="G90" s="61" t="s">
        <v>10</v>
      </c>
      <c r="H90" s="62">
        <v>1</v>
      </c>
      <c r="I90" s="61" t="s">
        <v>10</v>
      </c>
      <c r="J90" s="62">
        <v>1</v>
      </c>
      <c r="K90" s="61" t="s">
        <v>10</v>
      </c>
      <c r="L90" s="62">
        <v>1</v>
      </c>
      <c r="M90" s="61" t="s">
        <v>10</v>
      </c>
      <c r="N90" s="62">
        <v>1</v>
      </c>
      <c r="O90" s="61" t="s">
        <v>10</v>
      </c>
      <c r="P90" s="62">
        <v>1</v>
      </c>
      <c r="Q90" s="63"/>
      <c r="R90" s="63"/>
      <c r="S90" s="61" t="s">
        <v>10</v>
      </c>
      <c r="T90" s="62">
        <v>1</v>
      </c>
      <c r="U90" s="61" t="s">
        <v>10</v>
      </c>
      <c r="V90" s="62">
        <v>1</v>
      </c>
      <c r="W90" s="61" t="s">
        <v>10</v>
      </c>
      <c r="X90" s="62">
        <v>1</v>
      </c>
      <c r="Y90" s="61" t="s">
        <v>10</v>
      </c>
      <c r="Z90" s="62">
        <v>1</v>
      </c>
      <c r="AA90" s="61" t="s">
        <v>112</v>
      </c>
      <c r="AB90" s="62"/>
      <c r="AC90" s="61" t="s">
        <v>49</v>
      </c>
      <c r="AD90" s="62"/>
      <c r="AE90" s="63"/>
      <c r="AF90" s="63"/>
      <c r="AG90" s="61" t="s">
        <v>10</v>
      </c>
      <c r="AH90" s="62">
        <v>1</v>
      </c>
      <c r="AI90" s="61" t="s">
        <v>10</v>
      </c>
      <c r="AJ90" s="62">
        <v>1</v>
      </c>
      <c r="AK90" s="61" t="s">
        <v>10</v>
      </c>
      <c r="AL90" s="62">
        <v>1</v>
      </c>
      <c r="AM90" s="61" t="s">
        <v>10</v>
      </c>
      <c r="AN90" s="62">
        <v>1</v>
      </c>
      <c r="AO90" s="61" t="s">
        <v>52</v>
      </c>
      <c r="AP90" s="62"/>
      <c r="AQ90" s="61" t="s">
        <v>10</v>
      </c>
      <c r="AR90" s="62"/>
      <c r="AS90" s="63"/>
      <c r="AT90" s="63"/>
      <c r="AU90" s="61" t="s">
        <v>10</v>
      </c>
      <c r="AV90" s="62"/>
      <c r="AW90" s="61" t="s">
        <v>10</v>
      </c>
      <c r="AX90" s="62">
        <v>1</v>
      </c>
      <c r="AY90" s="61" t="s">
        <v>10</v>
      </c>
      <c r="AZ90" s="62">
        <v>1</v>
      </c>
      <c r="BA90" s="61" t="s">
        <v>10</v>
      </c>
      <c r="BB90" s="62"/>
      <c r="BC90" s="61" t="s">
        <v>10</v>
      </c>
      <c r="BD90" s="62"/>
      <c r="BE90" s="61" t="s">
        <v>10</v>
      </c>
      <c r="BF90" s="62"/>
      <c r="BG90" s="63"/>
      <c r="BH90" s="63"/>
      <c r="BI90" s="61" t="s">
        <v>214</v>
      </c>
      <c r="BJ90" s="62"/>
      <c r="BK90" s="61" t="s">
        <v>214</v>
      </c>
      <c r="BL90" s="62"/>
      <c r="BM90" s="61" t="s">
        <v>214</v>
      </c>
      <c r="BN90" s="62"/>
      <c r="BO90" s="61" t="s">
        <v>52</v>
      </c>
      <c r="BP90" s="62"/>
      <c r="BQ90" s="64">
        <f t="shared" si="156"/>
        <v>0</v>
      </c>
      <c r="BR90" s="64">
        <f t="shared" si="157"/>
        <v>20.5</v>
      </c>
      <c r="BS90" s="64">
        <f t="shared" si="158"/>
        <v>0</v>
      </c>
      <c r="BT90" s="64">
        <f t="shared" si="159"/>
        <v>0</v>
      </c>
      <c r="BU90" s="64">
        <f t="shared" si="160"/>
        <v>3</v>
      </c>
      <c r="BV90" s="64">
        <f t="shared" si="161"/>
        <v>0</v>
      </c>
      <c r="BW90" s="64">
        <f t="shared" si="162"/>
        <v>0</v>
      </c>
      <c r="BX90" s="64">
        <f t="shared" si="163"/>
        <v>1</v>
      </c>
      <c r="BY90" s="64">
        <f t="shared" si="164"/>
        <v>2.5</v>
      </c>
      <c r="BZ90" s="65">
        <f t="shared" si="178"/>
        <v>27</v>
      </c>
      <c r="CA90" s="66">
        <f t="shared" si="165"/>
        <v>15</v>
      </c>
      <c r="CB90" s="67">
        <f t="shared" si="166"/>
        <v>0</v>
      </c>
      <c r="CC90" s="67">
        <v>0</v>
      </c>
      <c r="CD90" s="68">
        <f t="shared" si="167"/>
        <v>1</v>
      </c>
      <c r="CE90" s="69">
        <f t="shared" si="168"/>
        <v>0</v>
      </c>
      <c r="CF90" s="68">
        <f t="shared" si="169"/>
        <v>150</v>
      </c>
      <c r="CG90" s="70">
        <f t="shared" si="170"/>
        <v>11.5</v>
      </c>
      <c r="CH90" s="68">
        <f t="shared" si="171"/>
        <v>0</v>
      </c>
      <c r="CI90" s="71">
        <f>VLOOKUP(A90,[5]DATA!$A$6:$Q$660,17,0)</f>
        <v>150</v>
      </c>
      <c r="CJ90" s="71">
        <f t="shared" si="172"/>
        <v>15</v>
      </c>
      <c r="CK90" s="72">
        <f t="shared" si="173"/>
        <v>0</v>
      </c>
      <c r="CL90" s="73">
        <f t="shared" si="174"/>
        <v>0</v>
      </c>
      <c r="CM90" s="72">
        <f t="shared" si="175"/>
        <v>0</v>
      </c>
      <c r="CN90" s="74">
        <f t="shared" si="176"/>
        <v>27</v>
      </c>
    </row>
    <row r="91" spans="1:92" s="76" customFormat="1" ht="24.75" customHeight="1" outlineLevel="1" x14ac:dyDescent="0.25">
      <c r="A91" s="55" t="s">
        <v>215</v>
      </c>
      <c r="B91" s="56" t="s">
        <v>216</v>
      </c>
      <c r="C91" s="57" t="s">
        <v>195</v>
      </c>
      <c r="D91" s="58">
        <v>7</v>
      </c>
      <c r="E91" s="59">
        <v>43922</v>
      </c>
      <c r="F91" s="60">
        <f>IFERROR(VLOOKUP(A91,'[5]PHEP NAM 2022'!$D$9:$AP$628,32,0),0)</f>
        <v>1</v>
      </c>
      <c r="G91" s="61" t="s">
        <v>9</v>
      </c>
      <c r="H91" s="62">
        <v>2</v>
      </c>
      <c r="I91" s="61" t="s">
        <v>9</v>
      </c>
      <c r="J91" s="62">
        <v>2</v>
      </c>
      <c r="K91" s="61" t="s">
        <v>9</v>
      </c>
      <c r="L91" s="62">
        <v>2</v>
      </c>
      <c r="M91" s="61" t="s">
        <v>9</v>
      </c>
      <c r="N91" s="62">
        <v>2</v>
      </c>
      <c r="O91" s="61" t="s">
        <v>9</v>
      </c>
      <c r="P91" s="62">
        <v>2</v>
      </c>
      <c r="Q91" s="63"/>
      <c r="R91" s="63"/>
      <c r="S91" s="61" t="s">
        <v>9</v>
      </c>
      <c r="T91" s="62">
        <v>2</v>
      </c>
      <c r="U91" s="61" t="s">
        <v>9</v>
      </c>
      <c r="V91" s="62">
        <v>2.5</v>
      </c>
      <c r="W91" s="61" t="s">
        <v>9</v>
      </c>
      <c r="X91" s="62">
        <v>2.5</v>
      </c>
      <c r="Y91" s="61" t="s">
        <v>9</v>
      </c>
      <c r="Z91" s="62">
        <v>2</v>
      </c>
      <c r="AA91" s="61" t="s">
        <v>52</v>
      </c>
      <c r="AB91" s="62"/>
      <c r="AC91" s="61" t="s">
        <v>124</v>
      </c>
      <c r="AD91" s="62"/>
      <c r="AE91" s="63"/>
      <c r="AF91" s="63"/>
      <c r="AG91" s="61" t="s">
        <v>9</v>
      </c>
      <c r="AH91" s="62">
        <v>2.5</v>
      </c>
      <c r="AI91" s="61" t="s">
        <v>9</v>
      </c>
      <c r="AJ91" s="62">
        <v>2</v>
      </c>
      <c r="AK91" s="61" t="s">
        <v>9</v>
      </c>
      <c r="AL91" s="62">
        <v>3</v>
      </c>
      <c r="AM91" s="61" t="s">
        <v>9</v>
      </c>
      <c r="AN91" s="62">
        <v>3</v>
      </c>
      <c r="AO91" s="61" t="s">
        <v>9</v>
      </c>
      <c r="AP91" s="62"/>
      <c r="AQ91" s="61" t="s">
        <v>9</v>
      </c>
      <c r="AR91" s="62">
        <v>2</v>
      </c>
      <c r="AS91" s="63"/>
      <c r="AT91" s="63"/>
      <c r="AU91" s="61" t="s">
        <v>9</v>
      </c>
      <c r="AV91" s="62"/>
      <c r="AW91" s="61" t="s">
        <v>124</v>
      </c>
      <c r="AX91" s="62"/>
      <c r="AY91" s="61" t="s">
        <v>124</v>
      </c>
      <c r="AZ91" s="62"/>
      <c r="BA91" s="61" t="s">
        <v>124</v>
      </c>
      <c r="BB91" s="62"/>
      <c r="BC91" s="61" t="s">
        <v>124</v>
      </c>
      <c r="BD91" s="62"/>
      <c r="BE91" s="61" t="s">
        <v>124</v>
      </c>
      <c r="BF91" s="62"/>
      <c r="BG91" s="63"/>
      <c r="BH91" s="63"/>
      <c r="BI91" s="61" t="s">
        <v>9</v>
      </c>
      <c r="BJ91" s="62">
        <v>3</v>
      </c>
      <c r="BK91" s="61" t="s">
        <v>9</v>
      </c>
      <c r="BL91" s="62">
        <v>3</v>
      </c>
      <c r="BM91" s="61" t="s">
        <v>9</v>
      </c>
      <c r="BN91" s="62">
        <v>2</v>
      </c>
      <c r="BO91" s="61" t="s">
        <v>9</v>
      </c>
      <c r="BP91" s="62">
        <v>2</v>
      </c>
      <c r="BQ91" s="64">
        <f t="shared" si="156"/>
        <v>20</v>
      </c>
      <c r="BR91" s="64">
        <f t="shared" si="157"/>
        <v>0</v>
      </c>
      <c r="BS91" s="64">
        <f t="shared" si="158"/>
        <v>0</v>
      </c>
      <c r="BT91" s="64">
        <f t="shared" si="159"/>
        <v>0</v>
      </c>
      <c r="BU91" s="64">
        <f t="shared" si="160"/>
        <v>0</v>
      </c>
      <c r="BV91" s="64">
        <f t="shared" si="161"/>
        <v>0</v>
      </c>
      <c r="BW91" s="64">
        <f t="shared" si="162"/>
        <v>0</v>
      </c>
      <c r="BX91" s="64">
        <f t="shared" si="163"/>
        <v>0</v>
      </c>
      <c r="BY91" s="64">
        <f t="shared" si="164"/>
        <v>1</v>
      </c>
      <c r="BZ91" s="65">
        <f t="shared" si="178"/>
        <v>21</v>
      </c>
      <c r="CA91" s="66">
        <f t="shared" si="165"/>
        <v>41.5</v>
      </c>
      <c r="CB91" s="67">
        <f t="shared" si="166"/>
        <v>0</v>
      </c>
      <c r="CC91" s="67">
        <v>0</v>
      </c>
      <c r="CD91" s="68">
        <f t="shared" si="167"/>
        <v>1</v>
      </c>
      <c r="CE91" s="69">
        <f t="shared" si="168"/>
        <v>0</v>
      </c>
      <c r="CF91" s="68">
        <f t="shared" si="169"/>
        <v>150</v>
      </c>
      <c r="CG91" s="70">
        <f t="shared" si="170"/>
        <v>0</v>
      </c>
      <c r="CH91" s="68">
        <f t="shared" si="171"/>
        <v>0</v>
      </c>
      <c r="CI91" s="71">
        <f>VLOOKUP(A91,[5]DATA!$A$6:$Q$660,17,0)</f>
        <v>150</v>
      </c>
      <c r="CJ91" s="71">
        <f t="shared" si="172"/>
        <v>41.5</v>
      </c>
      <c r="CK91" s="72">
        <f t="shared" si="173"/>
        <v>0</v>
      </c>
      <c r="CL91" s="73">
        <f t="shared" si="174"/>
        <v>0</v>
      </c>
      <c r="CM91" s="72">
        <f t="shared" si="175"/>
        <v>0</v>
      </c>
      <c r="CN91" s="74">
        <f t="shared" si="176"/>
        <v>21</v>
      </c>
    </row>
    <row r="92" spans="1:92" s="76" customFormat="1" ht="24.75" customHeight="1" outlineLevel="1" x14ac:dyDescent="0.25">
      <c r="A92" s="55" t="s">
        <v>217</v>
      </c>
      <c r="B92" s="56" t="s">
        <v>218</v>
      </c>
      <c r="C92" s="57" t="s">
        <v>195</v>
      </c>
      <c r="D92" s="58">
        <v>10</v>
      </c>
      <c r="E92" s="59">
        <v>43983</v>
      </c>
      <c r="F92" s="60">
        <f>IFERROR(VLOOKUP(A92,'[5]PHEP NAM 2022'!$D$9:$AP$628,32,0),0)</f>
        <v>1.5</v>
      </c>
      <c r="G92" s="61" t="s">
        <v>12</v>
      </c>
      <c r="H92" s="62">
        <v>4</v>
      </c>
      <c r="I92" s="61" t="s">
        <v>12</v>
      </c>
      <c r="J92" s="62">
        <v>4</v>
      </c>
      <c r="K92" s="61" t="s">
        <v>12</v>
      </c>
      <c r="L92" s="62">
        <v>4</v>
      </c>
      <c r="M92" s="61" t="s">
        <v>12</v>
      </c>
      <c r="N92" s="62">
        <v>4</v>
      </c>
      <c r="O92" s="61" t="s">
        <v>12</v>
      </c>
      <c r="P92" s="62">
        <v>4</v>
      </c>
      <c r="Q92" s="63"/>
      <c r="R92" s="63"/>
      <c r="S92" s="61" t="s">
        <v>9</v>
      </c>
      <c r="T92" s="62">
        <v>4</v>
      </c>
      <c r="U92" s="61" t="s">
        <v>9</v>
      </c>
      <c r="V92" s="62">
        <v>4</v>
      </c>
      <c r="W92" s="61" t="s">
        <v>9</v>
      </c>
      <c r="X92" s="62">
        <v>4</v>
      </c>
      <c r="Y92" s="61" t="s">
        <v>9</v>
      </c>
      <c r="Z92" s="62">
        <v>4</v>
      </c>
      <c r="AA92" s="61" t="s">
        <v>9</v>
      </c>
      <c r="AB92" s="62">
        <v>4</v>
      </c>
      <c r="AC92" s="61" t="s">
        <v>9</v>
      </c>
      <c r="AD92" s="62">
        <v>4</v>
      </c>
      <c r="AE92" s="63"/>
      <c r="AF92" s="63">
        <v>12</v>
      </c>
      <c r="AG92" s="61" t="s">
        <v>12</v>
      </c>
      <c r="AH92" s="62">
        <v>4</v>
      </c>
      <c r="AI92" s="61" t="s">
        <v>12</v>
      </c>
      <c r="AJ92" s="62">
        <v>4</v>
      </c>
      <c r="AK92" s="61" t="s">
        <v>12</v>
      </c>
      <c r="AL92" s="62">
        <v>4</v>
      </c>
      <c r="AM92" s="61" t="s">
        <v>12</v>
      </c>
      <c r="AN92" s="62">
        <v>4</v>
      </c>
      <c r="AO92" s="61" t="s">
        <v>12</v>
      </c>
      <c r="AP92" s="62">
        <v>4</v>
      </c>
      <c r="AQ92" s="61" t="s">
        <v>12</v>
      </c>
      <c r="AR92" s="62">
        <v>4</v>
      </c>
      <c r="AS92" s="63"/>
      <c r="AT92" s="63">
        <v>8</v>
      </c>
      <c r="AU92" s="61" t="s">
        <v>9</v>
      </c>
      <c r="AV92" s="62">
        <v>4</v>
      </c>
      <c r="AW92" s="61" t="s">
        <v>9</v>
      </c>
      <c r="AX92" s="62">
        <v>4</v>
      </c>
      <c r="AY92" s="61" t="s">
        <v>9</v>
      </c>
      <c r="AZ92" s="62">
        <v>4</v>
      </c>
      <c r="BA92" s="61" t="s">
        <v>9</v>
      </c>
      <c r="BB92" s="62">
        <v>4</v>
      </c>
      <c r="BC92" s="61" t="s">
        <v>9</v>
      </c>
      <c r="BD92" s="62">
        <v>4</v>
      </c>
      <c r="BE92" s="61" t="s">
        <v>9</v>
      </c>
      <c r="BF92" s="62">
        <v>4</v>
      </c>
      <c r="BG92" s="63"/>
      <c r="BH92" s="63">
        <v>12</v>
      </c>
      <c r="BI92" s="61" t="s">
        <v>12</v>
      </c>
      <c r="BJ92" s="62">
        <v>4</v>
      </c>
      <c r="BK92" s="61" t="s">
        <v>12</v>
      </c>
      <c r="BL92" s="62">
        <v>4</v>
      </c>
      <c r="BM92" s="61" t="s">
        <v>12</v>
      </c>
      <c r="BN92" s="62">
        <v>4</v>
      </c>
      <c r="BO92" s="61" t="s">
        <v>12</v>
      </c>
      <c r="BP92" s="62">
        <v>4</v>
      </c>
      <c r="BQ92" s="64">
        <f t="shared" si="156"/>
        <v>12</v>
      </c>
      <c r="BR92" s="64">
        <f t="shared" si="157"/>
        <v>0</v>
      </c>
      <c r="BS92" s="64">
        <f t="shared" si="158"/>
        <v>0</v>
      </c>
      <c r="BT92" s="64">
        <f t="shared" si="159"/>
        <v>15</v>
      </c>
      <c r="BU92" s="64">
        <f t="shared" si="160"/>
        <v>0</v>
      </c>
      <c r="BV92" s="64">
        <f t="shared" si="161"/>
        <v>0</v>
      </c>
      <c r="BW92" s="64">
        <f t="shared" si="162"/>
        <v>0</v>
      </c>
      <c r="BX92" s="64">
        <f t="shared" si="163"/>
        <v>0</v>
      </c>
      <c r="BY92" s="64">
        <f t="shared" si="164"/>
        <v>0</v>
      </c>
      <c r="BZ92" s="65">
        <f t="shared" si="178"/>
        <v>27</v>
      </c>
      <c r="CA92" s="66">
        <f t="shared" si="165"/>
        <v>108</v>
      </c>
      <c r="CB92" s="67">
        <f t="shared" si="166"/>
        <v>32</v>
      </c>
      <c r="CC92" s="67">
        <v>0</v>
      </c>
      <c r="CD92" s="68">
        <f t="shared" si="167"/>
        <v>2</v>
      </c>
      <c r="CE92" s="69">
        <f t="shared" si="168"/>
        <v>29</v>
      </c>
      <c r="CF92" s="68">
        <f t="shared" si="169"/>
        <v>140</v>
      </c>
      <c r="CG92" s="70">
        <f t="shared" si="170"/>
        <v>1.5</v>
      </c>
      <c r="CH92" s="68">
        <f t="shared" si="171"/>
        <v>464</v>
      </c>
      <c r="CI92" s="71">
        <f>VLOOKUP(A92,[5]DATA!$A$6:$Q$660,17,0)</f>
        <v>70</v>
      </c>
      <c r="CJ92" s="71">
        <f t="shared" si="172"/>
        <v>140</v>
      </c>
      <c r="CK92" s="72">
        <f t="shared" si="173"/>
        <v>32</v>
      </c>
      <c r="CL92" s="73">
        <f t="shared" si="174"/>
        <v>0.22857142857142856</v>
      </c>
      <c r="CM92" s="72">
        <f t="shared" si="175"/>
        <v>0</v>
      </c>
      <c r="CN92" s="74">
        <f t="shared" si="176"/>
        <v>27</v>
      </c>
    </row>
    <row r="93" spans="1:92" s="76" customFormat="1" ht="24.75" customHeight="1" outlineLevel="1" x14ac:dyDescent="0.25">
      <c r="A93" s="55" t="s">
        <v>219</v>
      </c>
      <c r="B93" s="56" t="s">
        <v>220</v>
      </c>
      <c r="C93" s="57" t="s">
        <v>195</v>
      </c>
      <c r="D93" s="58">
        <v>10</v>
      </c>
      <c r="E93" s="59">
        <v>44050</v>
      </c>
      <c r="F93" s="60">
        <f>IFERROR(VLOOKUP(A93,'[5]PHEP NAM 2022'!$D$9:$AP$628,32,0),0)</f>
        <v>16</v>
      </c>
      <c r="G93" s="61" t="s">
        <v>9</v>
      </c>
      <c r="H93" s="62">
        <v>5</v>
      </c>
      <c r="I93" s="61" t="s">
        <v>9</v>
      </c>
      <c r="J93" s="62">
        <v>3</v>
      </c>
      <c r="K93" s="61" t="s">
        <v>9</v>
      </c>
      <c r="L93" s="62">
        <v>5</v>
      </c>
      <c r="M93" s="61" t="s">
        <v>9</v>
      </c>
      <c r="N93" s="62">
        <v>3</v>
      </c>
      <c r="O93" s="61" t="s">
        <v>9</v>
      </c>
      <c r="P93" s="62">
        <v>4</v>
      </c>
      <c r="Q93" s="63"/>
      <c r="R93" s="63">
        <v>9</v>
      </c>
      <c r="S93" s="61" t="s">
        <v>9</v>
      </c>
      <c r="T93" s="62">
        <v>3</v>
      </c>
      <c r="U93" s="61" t="s">
        <v>9</v>
      </c>
      <c r="V93" s="62">
        <v>4</v>
      </c>
      <c r="W93" s="61" t="s">
        <v>9</v>
      </c>
      <c r="X93" s="62">
        <v>3</v>
      </c>
      <c r="Y93" s="61" t="s">
        <v>9</v>
      </c>
      <c r="Z93" s="62">
        <v>3</v>
      </c>
      <c r="AA93" s="61" t="s">
        <v>9</v>
      </c>
      <c r="AB93" s="62">
        <v>6</v>
      </c>
      <c r="AC93" s="61" t="s">
        <v>9</v>
      </c>
      <c r="AD93" s="62">
        <v>3</v>
      </c>
      <c r="AE93" s="63"/>
      <c r="AF93" s="63">
        <v>7</v>
      </c>
      <c r="AG93" s="61" t="s">
        <v>9</v>
      </c>
      <c r="AH93" s="62">
        <v>4</v>
      </c>
      <c r="AI93" s="61" t="s">
        <v>9</v>
      </c>
      <c r="AJ93" s="62">
        <v>3</v>
      </c>
      <c r="AK93" s="61" t="s">
        <v>9</v>
      </c>
      <c r="AL93" s="62">
        <v>4</v>
      </c>
      <c r="AM93" s="61" t="s">
        <v>9</v>
      </c>
      <c r="AN93" s="62">
        <v>4</v>
      </c>
      <c r="AO93" s="61" t="s">
        <v>9</v>
      </c>
      <c r="AP93" s="62">
        <v>3</v>
      </c>
      <c r="AQ93" s="61" t="s">
        <v>9</v>
      </c>
      <c r="AR93" s="62">
        <v>3</v>
      </c>
      <c r="AS93" s="63"/>
      <c r="AT93" s="63">
        <v>8</v>
      </c>
      <c r="AU93" s="61" t="s">
        <v>9</v>
      </c>
      <c r="AV93" s="62">
        <v>4</v>
      </c>
      <c r="AW93" s="61" t="s">
        <v>9</v>
      </c>
      <c r="AX93" s="62">
        <v>3</v>
      </c>
      <c r="AY93" s="61" t="s">
        <v>9</v>
      </c>
      <c r="AZ93" s="62">
        <v>3</v>
      </c>
      <c r="BA93" s="61" t="s">
        <v>52</v>
      </c>
      <c r="BB93" s="62"/>
      <c r="BC93" s="61" t="s">
        <v>52</v>
      </c>
      <c r="BD93" s="62"/>
      <c r="BE93" s="61" t="s">
        <v>52</v>
      </c>
      <c r="BF93" s="62"/>
      <c r="BG93" s="63"/>
      <c r="BH93" s="63"/>
      <c r="BI93" s="61" t="s">
        <v>9</v>
      </c>
      <c r="BJ93" s="62">
        <v>3</v>
      </c>
      <c r="BK93" s="61" t="s">
        <v>9</v>
      </c>
      <c r="BL93" s="62">
        <v>4</v>
      </c>
      <c r="BM93" s="61" t="s">
        <v>9</v>
      </c>
      <c r="BN93" s="62">
        <v>3</v>
      </c>
      <c r="BO93" s="61" t="s">
        <v>9</v>
      </c>
      <c r="BP93" s="62">
        <v>3</v>
      </c>
      <c r="BQ93" s="64">
        <f t="shared" si="156"/>
        <v>24</v>
      </c>
      <c r="BR93" s="64">
        <f t="shared" si="157"/>
        <v>0</v>
      </c>
      <c r="BS93" s="64">
        <f t="shared" si="158"/>
        <v>0</v>
      </c>
      <c r="BT93" s="64">
        <f t="shared" si="159"/>
        <v>0</v>
      </c>
      <c r="BU93" s="64">
        <f t="shared" si="160"/>
        <v>0</v>
      </c>
      <c r="BV93" s="64">
        <f t="shared" si="161"/>
        <v>0</v>
      </c>
      <c r="BW93" s="64">
        <f t="shared" si="162"/>
        <v>0</v>
      </c>
      <c r="BX93" s="64">
        <f t="shared" si="163"/>
        <v>0</v>
      </c>
      <c r="BY93" s="64">
        <f t="shared" si="164"/>
        <v>3</v>
      </c>
      <c r="BZ93" s="65">
        <f t="shared" si="178"/>
        <v>27</v>
      </c>
      <c r="CA93" s="66">
        <f t="shared" si="165"/>
        <v>86</v>
      </c>
      <c r="CB93" s="67">
        <f t="shared" si="166"/>
        <v>24</v>
      </c>
      <c r="CC93" s="67">
        <v>0</v>
      </c>
      <c r="CD93" s="68">
        <f t="shared" si="167"/>
        <v>2</v>
      </c>
      <c r="CE93" s="69">
        <f t="shared" si="168"/>
        <v>10</v>
      </c>
      <c r="CF93" s="68">
        <f t="shared" si="169"/>
        <v>140</v>
      </c>
      <c r="CG93" s="70">
        <f t="shared" si="170"/>
        <v>13</v>
      </c>
      <c r="CH93" s="68">
        <f t="shared" si="171"/>
        <v>160</v>
      </c>
      <c r="CI93" s="71">
        <f>VLOOKUP(A93,[5]DATA!$A$6:$Q$660,17,0)</f>
        <v>70</v>
      </c>
      <c r="CJ93" s="71">
        <f t="shared" si="172"/>
        <v>110</v>
      </c>
      <c r="CK93" s="72">
        <f t="shared" si="173"/>
        <v>28</v>
      </c>
      <c r="CL93" s="73">
        <f t="shared" si="174"/>
        <v>0.25454545454545452</v>
      </c>
      <c r="CM93" s="72">
        <f t="shared" si="175"/>
        <v>4</v>
      </c>
      <c r="CN93" s="74">
        <f t="shared" si="176"/>
        <v>27</v>
      </c>
    </row>
    <row r="94" spans="1:92" s="76" customFormat="1" ht="24.75" customHeight="1" outlineLevel="1" x14ac:dyDescent="0.25">
      <c r="A94" s="55" t="s">
        <v>221</v>
      </c>
      <c r="B94" s="96" t="s">
        <v>222</v>
      </c>
      <c r="C94" s="57" t="s">
        <v>195</v>
      </c>
      <c r="D94" s="58">
        <v>10</v>
      </c>
      <c r="E94" s="59">
        <v>43753</v>
      </c>
      <c r="F94" s="60">
        <f>IFERROR(VLOOKUP(A94,'[5]PHEP NAM 2022'!$D$9:$AP$628,32,0),0)</f>
        <v>1</v>
      </c>
      <c r="G94" s="61" t="s">
        <v>9</v>
      </c>
      <c r="H94" s="62">
        <v>3</v>
      </c>
      <c r="I94" s="61" t="s">
        <v>9</v>
      </c>
      <c r="J94" s="62">
        <v>3</v>
      </c>
      <c r="K94" s="61" t="s">
        <v>52</v>
      </c>
      <c r="L94" s="62"/>
      <c r="M94" s="61" t="s">
        <v>9</v>
      </c>
      <c r="N94" s="62">
        <v>3</v>
      </c>
      <c r="O94" s="61" t="s">
        <v>9</v>
      </c>
      <c r="P94" s="62">
        <v>3</v>
      </c>
      <c r="Q94" s="196" t="s">
        <v>223</v>
      </c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197"/>
      <c r="AJ94" s="197"/>
      <c r="AK94" s="197"/>
      <c r="AL94" s="197"/>
      <c r="AM94" s="197"/>
      <c r="AN94" s="197"/>
      <c r="AO94" s="197"/>
      <c r="AP94" s="197"/>
      <c r="AQ94" s="197"/>
      <c r="AR94" s="197"/>
      <c r="AS94" s="197"/>
      <c r="AT94" s="197"/>
      <c r="AU94" s="197"/>
      <c r="AV94" s="197"/>
      <c r="AW94" s="197"/>
      <c r="AX94" s="197"/>
      <c r="AY94" s="197"/>
      <c r="AZ94" s="197"/>
      <c r="BA94" s="197"/>
      <c r="BB94" s="197"/>
      <c r="BC94" s="197"/>
      <c r="BD94" s="197"/>
      <c r="BE94" s="197"/>
      <c r="BF94" s="197"/>
      <c r="BG94" s="197"/>
      <c r="BH94" s="197"/>
      <c r="BI94" s="197"/>
      <c r="BJ94" s="197"/>
      <c r="BK94" s="197"/>
      <c r="BL94" s="197"/>
      <c r="BM94" s="197"/>
      <c r="BN94" s="197"/>
      <c r="BO94" s="197"/>
      <c r="BP94" s="198"/>
      <c r="BQ94" s="64">
        <f t="shared" si="156"/>
        <v>4</v>
      </c>
      <c r="BR94" s="64">
        <f t="shared" si="157"/>
        <v>0</v>
      </c>
      <c r="BS94" s="64">
        <f t="shared" si="158"/>
        <v>0</v>
      </c>
      <c r="BT94" s="64">
        <f t="shared" si="159"/>
        <v>0</v>
      </c>
      <c r="BU94" s="64">
        <f t="shared" si="160"/>
        <v>0</v>
      </c>
      <c r="BV94" s="64">
        <f t="shared" si="161"/>
        <v>0</v>
      </c>
      <c r="BW94" s="64">
        <f t="shared" si="162"/>
        <v>0</v>
      </c>
      <c r="BX94" s="64">
        <f t="shared" si="163"/>
        <v>0</v>
      </c>
      <c r="BY94" s="64">
        <f t="shared" si="164"/>
        <v>1</v>
      </c>
      <c r="BZ94" s="65">
        <f t="shared" si="178"/>
        <v>5</v>
      </c>
      <c r="CA94" s="66">
        <f t="shared" si="165"/>
        <v>12</v>
      </c>
      <c r="CB94" s="67">
        <f t="shared" si="166"/>
        <v>0</v>
      </c>
      <c r="CC94" s="67">
        <v>0</v>
      </c>
      <c r="CD94" s="68">
        <f>IF(BZ94&gt;=25,4,IF(BZ94&gt;=18,3,IF(BZ94&gt;=12,2,IF(BZ94&gt;=4,1,0))))-BX94-2+1</f>
        <v>0</v>
      </c>
      <c r="CE94" s="69">
        <f t="shared" si="168"/>
        <v>0</v>
      </c>
      <c r="CF94" s="68">
        <f t="shared" si="169"/>
        <v>0</v>
      </c>
      <c r="CG94" s="70">
        <f t="shared" si="170"/>
        <v>0</v>
      </c>
      <c r="CH94" s="68">
        <f t="shared" si="171"/>
        <v>0</v>
      </c>
      <c r="CI94" s="71">
        <f>VLOOKUP(A94,[5]DATA!$A$6:$Q$660,17,0)</f>
        <v>70</v>
      </c>
      <c r="CJ94" s="71">
        <f t="shared" si="172"/>
        <v>12</v>
      </c>
      <c r="CK94" s="72">
        <f t="shared" si="173"/>
        <v>0</v>
      </c>
      <c r="CL94" s="73">
        <f t="shared" si="174"/>
        <v>0</v>
      </c>
      <c r="CM94" s="72">
        <f t="shared" si="175"/>
        <v>0</v>
      </c>
      <c r="CN94" s="74">
        <f t="shared" si="176"/>
        <v>5</v>
      </c>
    </row>
    <row r="95" spans="1:92" s="76" customFormat="1" ht="24.75" customHeight="1" outlineLevel="1" x14ac:dyDescent="0.25">
      <c r="A95" s="55" t="s">
        <v>224</v>
      </c>
      <c r="B95" s="56" t="s">
        <v>225</v>
      </c>
      <c r="C95" s="57" t="s">
        <v>195</v>
      </c>
      <c r="D95" s="58">
        <v>10</v>
      </c>
      <c r="E95" s="59">
        <v>44077</v>
      </c>
      <c r="F95" s="60">
        <f>IFERROR(VLOOKUP(A95,'[5]PHEP NAM 2022'!$D$9:$AP$628,32,0),0)</f>
        <v>1</v>
      </c>
      <c r="G95" s="61" t="s">
        <v>9</v>
      </c>
      <c r="H95" s="62">
        <v>2.5</v>
      </c>
      <c r="I95" s="61" t="s">
        <v>9</v>
      </c>
      <c r="J95" s="62">
        <v>2</v>
      </c>
      <c r="K95" s="61" t="s">
        <v>9</v>
      </c>
      <c r="L95" s="62">
        <v>2</v>
      </c>
      <c r="M95" s="61" t="s">
        <v>124</v>
      </c>
      <c r="N95" s="62"/>
      <c r="O95" s="61" t="s">
        <v>9</v>
      </c>
      <c r="P95" s="62">
        <v>2</v>
      </c>
      <c r="Q95" s="63"/>
      <c r="R95" s="63"/>
      <c r="S95" s="61" t="s">
        <v>9</v>
      </c>
      <c r="T95" s="62">
        <v>3</v>
      </c>
      <c r="U95" s="61" t="s">
        <v>9</v>
      </c>
      <c r="V95" s="62">
        <v>2</v>
      </c>
      <c r="W95" s="61" t="s">
        <v>9</v>
      </c>
      <c r="X95" s="62">
        <v>3</v>
      </c>
      <c r="Y95" s="61" t="s">
        <v>9</v>
      </c>
      <c r="Z95" s="62">
        <v>3</v>
      </c>
      <c r="AA95" s="61" t="s">
        <v>9</v>
      </c>
      <c r="AB95" s="62">
        <v>3</v>
      </c>
      <c r="AC95" s="61" t="s">
        <v>9</v>
      </c>
      <c r="AD95" s="62">
        <v>3</v>
      </c>
      <c r="AE95" s="63"/>
      <c r="AF95" s="63"/>
      <c r="AG95" s="61" t="s">
        <v>9</v>
      </c>
      <c r="AH95" s="62">
        <v>4</v>
      </c>
      <c r="AI95" s="61" t="s">
        <v>9</v>
      </c>
      <c r="AJ95" s="62">
        <v>3</v>
      </c>
      <c r="AK95" s="61" t="s">
        <v>52</v>
      </c>
      <c r="AL95" s="62"/>
      <c r="AM95" s="61" t="s">
        <v>124</v>
      </c>
      <c r="AN95" s="62"/>
      <c r="AO95" s="61" t="s">
        <v>124</v>
      </c>
      <c r="AP95" s="62"/>
      <c r="AQ95" s="61" t="s">
        <v>124</v>
      </c>
      <c r="AR95" s="62"/>
      <c r="AS95" s="63"/>
      <c r="AT95" s="63"/>
      <c r="AU95" s="61" t="s">
        <v>124</v>
      </c>
      <c r="AV95" s="62"/>
      <c r="AW95" s="61" t="s">
        <v>124</v>
      </c>
      <c r="AX95" s="62"/>
      <c r="AY95" s="61" t="s">
        <v>9</v>
      </c>
      <c r="AZ95" s="62">
        <v>2.5</v>
      </c>
      <c r="BA95" s="61" t="s">
        <v>9</v>
      </c>
      <c r="BB95" s="62">
        <v>3</v>
      </c>
      <c r="BC95" s="61" t="s">
        <v>9</v>
      </c>
      <c r="BD95" s="62">
        <v>3</v>
      </c>
      <c r="BE95" s="61" t="s">
        <v>9</v>
      </c>
      <c r="BF95" s="62">
        <v>3</v>
      </c>
      <c r="BG95" s="63"/>
      <c r="BH95" s="63"/>
      <c r="BI95" s="61" t="s">
        <v>9</v>
      </c>
      <c r="BJ95" s="62">
        <v>2</v>
      </c>
      <c r="BK95" s="61" t="s">
        <v>9</v>
      </c>
      <c r="BL95" s="62">
        <v>2.5</v>
      </c>
      <c r="BM95" s="61" t="s">
        <v>9</v>
      </c>
      <c r="BN95" s="62">
        <v>2</v>
      </c>
      <c r="BO95" s="61" t="s">
        <v>9</v>
      </c>
      <c r="BP95" s="62">
        <v>3</v>
      </c>
      <c r="BQ95" s="64">
        <f t="shared" si="156"/>
        <v>20</v>
      </c>
      <c r="BR95" s="64">
        <f t="shared" si="157"/>
        <v>0</v>
      </c>
      <c r="BS95" s="64">
        <f t="shared" si="158"/>
        <v>0</v>
      </c>
      <c r="BT95" s="64">
        <f t="shared" si="159"/>
        <v>0</v>
      </c>
      <c r="BU95" s="64">
        <f t="shared" si="160"/>
        <v>0</v>
      </c>
      <c r="BV95" s="64">
        <f t="shared" si="161"/>
        <v>0</v>
      </c>
      <c r="BW95" s="64">
        <f t="shared" si="162"/>
        <v>0</v>
      </c>
      <c r="BX95" s="64">
        <f t="shared" si="163"/>
        <v>0</v>
      </c>
      <c r="BY95" s="64">
        <f t="shared" si="164"/>
        <v>1</v>
      </c>
      <c r="BZ95" s="65">
        <f t="shared" si="178"/>
        <v>21</v>
      </c>
      <c r="CA95" s="66">
        <f t="shared" si="165"/>
        <v>53.5</v>
      </c>
      <c r="CB95" s="67">
        <f t="shared" si="166"/>
        <v>0</v>
      </c>
      <c r="CC95" s="67">
        <v>0</v>
      </c>
      <c r="CD95" s="68">
        <f t="shared" si="167"/>
        <v>1</v>
      </c>
      <c r="CE95" s="69">
        <f>COUNTIF(G95:P95,"&gt;=4")+COUNTIF(S95:AD95,"&gt;=4")+COUNTIF(AG95:AR95,"&gt;=4")+COUNTIF(AU95:BF95,"&gt;=4")+COUNTIF(BI95:BP95,"&gt;=4")+ROUND(IF(R95&gt;=12,1,0)+IF(AF95&gt;=12,1,0)+IF(AT95&gt;=12,1,0)+IF(BH95&gt;=12,1,0),0)-1</f>
        <v>0</v>
      </c>
      <c r="CF95" s="68">
        <f t="shared" si="169"/>
        <v>70</v>
      </c>
      <c r="CG95" s="70">
        <f t="shared" si="170"/>
        <v>0</v>
      </c>
      <c r="CH95" s="68">
        <f t="shared" si="171"/>
        <v>0</v>
      </c>
      <c r="CI95" s="71">
        <f>VLOOKUP(A95,[5]DATA!$A$6:$Q$660,17,0)</f>
        <v>70</v>
      </c>
      <c r="CJ95" s="71">
        <f t="shared" si="172"/>
        <v>53.5</v>
      </c>
      <c r="CK95" s="72">
        <f t="shared" si="173"/>
        <v>0</v>
      </c>
      <c r="CL95" s="73">
        <f t="shared" si="174"/>
        <v>0</v>
      </c>
      <c r="CM95" s="72">
        <f t="shared" si="175"/>
        <v>0</v>
      </c>
      <c r="CN95" s="74">
        <f t="shared" si="176"/>
        <v>21</v>
      </c>
    </row>
    <row r="96" spans="1:92" s="76" customFormat="1" ht="24.75" customHeight="1" outlineLevel="1" x14ac:dyDescent="0.25">
      <c r="A96" s="55" t="s">
        <v>226</v>
      </c>
      <c r="B96" s="56" t="s">
        <v>227</v>
      </c>
      <c r="C96" s="57" t="s">
        <v>195</v>
      </c>
      <c r="D96" s="58">
        <v>10</v>
      </c>
      <c r="E96" s="59">
        <v>44117</v>
      </c>
      <c r="F96" s="60">
        <f>IFERROR(VLOOKUP(A96,'[5]PHEP NAM 2022'!$D$9:$AP$628,32,0),0)</f>
        <v>1</v>
      </c>
      <c r="G96" s="61" t="s">
        <v>9</v>
      </c>
      <c r="H96" s="62">
        <v>4</v>
      </c>
      <c r="I96" s="61" t="s">
        <v>52</v>
      </c>
      <c r="J96" s="62"/>
      <c r="K96" s="61" t="s">
        <v>9</v>
      </c>
      <c r="L96" s="62">
        <v>4</v>
      </c>
      <c r="M96" s="61" t="s">
        <v>9</v>
      </c>
      <c r="N96" s="62">
        <v>4</v>
      </c>
      <c r="O96" s="61" t="s">
        <v>9</v>
      </c>
      <c r="P96" s="62">
        <v>4</v>
      </c>
      <c r="Q96" s="63"/>
      <c r="R96" s="63">
        <v>12</v>
      </c>
      <c r="S96" s="61" t="s">
        <v>12</v>
      </c>
      <c r="T96" s="62">
        <v>4</v>
      </c>
      <c r="U96" s="61" t="s">
        <v>12</v>
      </c>
      <c r="V96" s="62">
        <v>4</v>
      </c>
      <c r="W96" s="61" t="s">
        <v>12</v>
      </c>
      <c r="X96" s="62">
        <v>4</v>
      </c>
      <c r="Y96" s="61" t="s">
        <v>12</v>
      </c>
      <c r="Z96" s="62">
        <v>4</v>
      </c>
      <c r="AA96" s="61" t="s">
        <v>12</v>
      </c>
      <c r="AB96" s="62">
        <v>4</v>
      </c>
      <c r="AC96" s="61" t="s">
        <v>12</v>
      </c>
      <c r="AD96" s="62">
        <v>4</v>
      </c>
      <c r="AE96" s="63"/>
      <c r="AF96" s="63"/>
      <c r="AG96" s="61" t="s">
        <v>9</v>
      </c>
      <c r="AH96" s="62">
        <v>4</v>
      </c>
      <c r="AI96" s="61" t="s">
        <v>9</v>
      </c>
      <c r="AJ96" s="62">
        <v>4</v>
      </c>
      <c r="AK96" s="61" t="s">
        <v>124</v>
      </c>
      <c r="AL96" s="62"/>
      <c r="AM96" s="61" t="s">
        <v>9</v>
      </c>
      <c r="AN96" s="62">
        <v>4</v>
      </c>
      <c r="AO96" s="61" t="s">
        <v>9</v>
      </c>
      <c r="AP96" s="62">
        <v>4</v>
      </c>
      <c r="AQ96" s="61" t="s">
        <v>9</v>
      </c>
      <c r="AR96" s="62">
        <v>4</v>
      </c>
      <c r="AS96" s="63"/>
      <c r="AT96" s="63">
        <v>12</v>
      </c>
      <c r="AU96" s="61" t="s">
        <v>12</v>
      </c>
      <c r="AV96" s="62">
        <v>4</v>
      </c>
      <c r="AW96" s="61" t="s">
        <v>12</v>
      </c>
      <c r="AX96" s="62">
        <v>4</v>
      </c>
      <c r="AY96" s="61" t="s">
        <v>12</v>
      </c>
      <c r="AZ96" s="62">
        <v>4</v>
      </c>
      <c r="BA96" s="61" t="s">
        <v>12</v>
      </c>
      <c r="BB96" s="62">
        <v>4</v>
      </c>
      <c r="BC96" s="61" t="s">
        <v>12</v>
      </c>
      <c r="BD96" s="62">
        <v>4</v>
      </c>
      <c r="BE96" s="61" t="s">
        <v>12</v>
      </c>
      <c r="BF96" s="62">
        <v>4</v>
      </c>
      <c r="BG96" s="63"/>
      <c r="BH96" s="63"/>
      <c r="BI96" s="61" t="s">
        <v>9</v>
      </c>
      <c r="BJ96" s="62">
        <v>4</v>
      </c>
      <c r="BK96" s="61" t="s">
        <v>9</v>
      </c>
      <c r="BL96" s="62">
        <v>4</v>
      </c>
      <c r="BM96" s="61" t="s">
        <v>9</v>
      </c>
      <c r="BN96" s="62">
        <v>4</v>
      </c>
      <c r="BO96" s="61" t="s">
        <v>9</v>
      </c>
      <c r="BP96" s="62">
        <v>4</v>
      </c>
      <c r="BQ96" s="64">
        <f t="shared" si="156"/>
        <v>13</v>
      </c>
      <c r="BR96" s="64">
        <f t="shared" si="157"/>
        <v>0</v>
      </c>
      <c r="BS96" s="64">
        <f t="shared" si="158"/>
        <v>0</v>
      </c>
      <c r="BT96" s="64">
        <f t="shared" si="159"/>
        <v>12</v>
      </c>
      <c r="BU96" s="64">
        <f t="shared" si="160"/>
        <v>0</v>
      </c>
      <c r="BV96" s="64">
        <f t="shared" si="161"/>
        <v>0</v>
      </c>
      <c r="BW96" s="64">
        <f t="shared" si="162"/>
        <v>0</v>
      </c>
      <c r="BX96" s="64">
        <f t="shared" si="163"/>
        <v>0</v>
      </c>
      <c r="BY96" s="64">
        <f t="shared" si="164"/>
        <v>1</v>
      </c>
      <c r="BZ96" s="65">
        <f t="shared" si="178"/>
        <v>26</v>
      </c>
      <c r="CA96" s="66">
        <f t="shared" si="165"/>
        <v>100</v>
      </c>
      <c r="CB96" s="67">
        <f t="shared" si="166"/>
        <v>24</v>
      </c>
      <c r="CC96" s="67">
        <v>0</v>
      </c>
      <c r="CD96" s="68">
        <f t="shared" si="167"/>
        <v>2</v>
      </c>
      <c r="CE96" s="69">
        <f t="shared" si="168"/>
        <v>27</v>
      </c>
      <c r="CF96" s="68">
        <f t="shared" si="169"/>
        <v>140</v>
      </c>
      <c r="CG96" s="70">
        <f t="shared" si="170"/>
        <v>0</v>
      </c>
      <c r="CH96" s="68">
        <f t="shared" si="171"/>
        <v>432</v>
      </c>
      <c r="CI96" s="71">
        <f>VLOOKUP(A96,[5]DATA!$A$6:$Q$660,17,0)</f>
        <v>70</v>
      </c>
      <c r="CJ96" s="71">
        <f t="shared" si="172"/>
        <v>124</v>
      </c>
      <c r="CK96" s="72">
        <f t="shared" si="173"/>
        <v>24</v>
      </c>
      <c r="CL96" s="73">
        <f t="shared" si="174"/>
        <v>0.19354838709677419</v>
      </c>
      <c r="CM96" s="72">
        <f t="shared" si="175"/>
        <v>0</v>
      </c>
      <c r="CN96" s="74">
        <f t="shared" si="176"/>
        <v>26</v>
      </c>
    </row>
    <row r="97" spans="1:92" s="76" customFormat="1" ht="24.75" customHeight="1" outlineLevel="1" x14ac:dyDescent="0.25">
      <c r="A97" s="55" t="s">
        <v>228</v>
      </c>
      <c r="B97" s="97" t="s">
        <v>229</v>
      </c>
      <c r="C97" s="57" t="s">
        <v>195</v>
      </c>
      <c r="D97" s="58">
        <v>10</v>
      </c>
      <c r="E97" s="59">
        <v>44146</v>
      </c>
      <c r="F97" s="60">
        <f>IFERROR(VLOOKUP(A97,'[5]PHEP NAM 2022'!$D$9:$AP$628,32,0),0)</f>
        <v>1</v>
      </c>
      <c r="G97" s="61" t="s">
        <v>9</v>
      </c>
      <c r="H97" s="62">
        <v>3</v>
      </c>
      <c r="I97" s="61" t="s">
        <v>124</v>
      </c>
      <c r="J97" s="62"/>
      <c r="K97" s="61" t="s">
        <v>52</v>
      </c>
      <c r="L97" s="62"/>
      <c r="M97" s="61" t="s">
        <v>9</v>
      </c>
      <c r="N97" s="62">
        <v>3</v>
      </c>
      <c r="O97" s="61" t="s">
        <v>9</v>
      </c>
      <c r="P97" s="62">
        <v>2</v>
      </c>
      <c r="Q97" s="63"/>
      <c r="R97" s="63"/>
      <c r="S97" s="61" t="s">
        <v>9</v>
      </c>
      <c r="T97" s="62">
        <v>3</v>
      </c>
      <c r="U97" s="61" t="s">
        <v>9</v>
      </c>
      <c r="V97" s="62">
        <v>2</v>
      </c>
      <c r="W97" s="61" t="s">
        <v>9</v>
      </c>
      <c r="X97" s="62">
        <v>3</v>
      </c>
      <c r="Y97" s="61" t="s">
        <v>9</v>
      </c>
      <c r="Z97" s="62">
        <v>3</v>
      </c>
      <c r="AA97" s="61" t="s">
        <v>9</v>
      </c>
      <c r="AB97" s="62"/>
      <c r="AC97" s="61" t="s">
        <v>9</v>
      </c>
      <c r="AD97" s="62">
        <v>2.5</v>
      </c>
      <c r="AE97" s="63"/>
      <c r="AF97" s="63"/>
      <c r="AG97" s="61" t="s">
        <v>124</v>
      </c>
      <c r="AH97" s="62"/>
      <c r="AI97" s="61" t="s">
        <v>124</v>
      </c>
      <c r="AJ97" s="62"/>
      <c r="AK97" s="61" t="s">
        <v>124</v>
      </c>
      <c r="AL97" s="62"/>
      <c r="AM97" s="61" t="s">
        <v>124</v>
      </c>
      <c r="AN97" s="62"/>
      <c r="AO97" s="61" t="s">
        <v>124</v>
      </c>
      <c r="AP97" s="62"/>
      <c r="AQ97" s="61" t="s">
        <v>124</v>
      </c>
      <c r="AR97" s="62"/>
      <c r="AS97" s="63"/>
      <c r="AT97" s="63">
        <v>12</v>
      </c>
      <c r="AU97" s="61" t="s">
        <v>12</v>
      </c>
      <c r="AV97" s="62">
        <v>4</v>
      </c>
      <c r="AW97" s="61" t="s">
        <v>12</v>
      </c>
      <c r="AX97" s="62">
        <v>4</v>
      </c>
      <c r="AY97" s="61" t="s">
        <v>12</v>
      </c>
      <c r="AZ97" s="62">
        <v>4</v>
      </c>
      <c r="BA97" s="61" t="s">
        <v>12</v>
      </c>
      <c r="BB97" s="62">
        <v>4</v>
      </c>
      <c r="BC97" s="61" t="s">
        <v>12</v>
      </c>
      <c r="BD97" s="62">
        <v>4</v>
      </c>
      <c r="BE97" s="61" t="s">
        <v>12</v>
      </c>
      <c r="BF97" s="62">
        <v>3</v>
      </c>
      <c r="BG97" s="63"/>
      <c r="BH97" s="63"/>
      <c r="BI97" s="61" t="s">
        <v>124</v>
      </c>
      <c r="BJ97" s="62"/>
      <c r="BK97" s="61" t="s">
        <v>124</v>
      </c>
      <c r="BL97" s="62"/>
      <c r="BM97" s="61" t="s">
        <v>124</v>
      </c>
      <c r="BN97" s="62"/>
      <c r="BO97" s="61" t="s">
        <v>9</v>
      </c>
      <c r="BP97" s="62">
        <v>4</v>
      </c>
      <c r="BQ97" s="64">
        <f t="shared" si="156"/>
        <v>10</v>
      </c>
      <c r="BR97" s="64">
        <f t="shared" si="157"/>
        <v>0</v>
      </c>
      <c r="BS97" s="64">
        <f t="shared" si="158"/>
        <v>0</v>
      </c>
      <c r="BT97" s="64">
        <f t="shared" si="159"/>
        <v>6</v>
      </c>
      <c r="BU97" s="64">
        <f t="shared" si="160"/>
        <v>0</v>
      </c>
      <c r="BV97" s="64">
        <f t="shared" si="161"/>
        <v>0</v>
      </c>
      <c r="BW97" s="64">
        <f t="shared" si="162"/>
        <v>0</v>
      </c>
      <c r="BX97" s="64">
        <f t="shared" si="163"/>
        <v>0</v>
      </c>
      <c r="BY97" s="64">
        <f t="shared" si="164"/>
        <v>1</v>
      </c>
      <c r="BZ97" s="65">
        <f t="shared" si="178"/>
        <v>17</v>
      </c>
      <c r="CA97" s="66">
        <f t="shared" si="165"/>
        <v>48.5</v>
      </c>
      <c r="CB97" s="67">
        <f t="shared" si="166"/>
        <v>12</v>
      </c>
      <c r="CC97" s="67">
        <v>0</v>
      </c>
      <c r="CD97" s="68">
        <f t="shared" si="167"/>
        <v>0</v>
      </c>
      <c r="CE97" s="69">
        <f t="shared" si="168"/>
        <v>7</v>
      </c>
      <c r="CF97" s="68">
        <f t="shared" si="169"/>
        <v>0</v>
      </c>
      <c r="CG97" s="70">
        <f t="shared" si="170"/>
        <v>0</v>
      </c>
      <c r="CH97" s="68">
        <f t="shared" si="171"/>
        <v>112</v>
      </c>
      <c r="CI97" s="71">
        <f>VLOOKUP(A97,[5]DATA!$A$6:$Q$660,17,0)</f>
        <v>70</v>
      </c>
      <c r="CJ97" s="71">
        <f t="shared" si="172"/>
        <v>60.5</v>
      </c>
      <c r="CK97" s="72">
        <f t="shared" si="173"/>
        <v>12</v>
      </c>
      <c r="CL97" s="73">
        <f t="shared" si="174"/>
        <v>0.19834710743801653</v>
      </c>
      <c r="CM97" s="72">
        <f t="shared" si="175"/>
        <v>0</v>
      </c>
      <c r="CN97" s="74">
        <f t="shared" si="176"/>
        <v>17</v>
      </c>
    </row>
    <row r="98" spans="1:92" s="76" customFormat="1" ht="24.75" customHeight="1" outlineLevel="1" x14ac:dyDescent="0.25">
      <c r="A98" s="55" t="s">
        <v>230</v>
      </c>
      <c r="B98" s="97" t="s">
        <v>231</v>
      </c>
      <c r="C98" s="57" t="s">
        <v>195</v>
      </c>
      <c r="D98" s="58">
        <v>6</v>
      </c>
      <c r="E98" s="59">
        <v>44216</v>
      </c>
      <c r="F98" s="60">
        <f>IFERROR(VLOOKUP(A98,'[5]PHEP NAM 2022'!$D$9:$AP$628,32,0),0)</f>
        <v>8.5</v>
      </c>
      <c r="G98" s="61" t="s">
        <v>10</v>
      </c>
      <c r="H98" s="62"/>
      <c r="I98" s="61" t="s">
        <v>10</v>
      </c>
      <c r="J98" s="62"/>
      <c r="K98" s="61" t="s">
        <v>10</v>
      </c>
      <c r="L98" s="62"/>
      <c r="M98" s="61" t="s">
        <v>10</v>
      </c>
      <c r="N98" s="62"/>
      <c r="O98" s="61" t="s">
        <v>10</v>
      </c>
      <c r="P98" s="62"/>
      <c r="Q98" s="63"/>
      <c r="R98" s="63"/>
      <c r="S98" s="61" t="s">
        <v>10</v>
      </c>
      <c r="T98" s="62"/>
      <c r="U98" s="61" t="s">
        <v>10</v>
      </c>
      <c r="V98" s="62"/>
      <c r="W98" s="61" t="s">
        <v>10</v>
      </c>
      <c r="X98" s="62"/>
      <c r="Y98" s="61" t="s">
        <v>10</v>
      </c>
      <c r="Z98" s="62"/>
      <c r="AA98" s="61" t="s">
        <v>10</v>
      </c>
      <c r="AB98" s="62"/>
      <c r="AC98" s="61" t="s">
        <v>49</v>
      </c>
      <c r="AD98" s="62"/>
      <c r="AE98" s="63"/>
      <c r="AF98" s="63"/>
      <c r="AG98" s="61" t="s">
        <v>10</v>
      </c>
      <c r="AH98" s="62"/>
      <c r="AI98" s="61" t="s">
        <v>10</v>
      </c>
      <c r="AJ98" s="62"/>
      <c r="AK98" s="61" t="s">
        <v>10</v>
      </c>
      <c r="AL98" s="62"/>
      <c r="AM98" s="61" t="s">
        <v>10</v>
      </c>
      <c r="AN98" s="62"/>
      <c r="AO98" s="61" t="s">
        <v>10</v>
      </c>
      <c r="AP98" s="62"/>
      <c r="AQ98" s="61" t="s">
        <v>10</v>
      </c>
      <c r="AR98" s="62"/>
      <c r="AS98" s="63"/>
      <c r="AT98" s="63"/>
      <c r="AU98" s="61" t="s">
        <v>10</v>
      </c>
      <c r="AV98" s="62"/>
      <c r="AW98" s="61" t="s">
        <v>10</v>
      </c>
      <c r="AX98" s="62"/>
      <c r="AY98" s="61" t="s">
        <v>10</v>
      </c>
      <c r="AZ98" s="62"/>
      <c r="BA98" s="61" t="s">
        <v>10</v>
      </c>
      <c r="BB98" s="62"/>
      <c r="BC98" s="61" t="s">
        <v>10</v>
      </c>
      <c r="BD98" s="62"/>
      <c r="BE98" s="61" t="s">
        <v>49</v>
      </c>
      <c r="BF98" s="62"/>
      <c r="BG98" s="63"/>
      <c r="BH98" s="63"/>
      <c r="BI98" s="61" t="s">
        <v>10</v>
      </c>
      <c r="BJ98" s="62"/>
      <c r="BK98" s="61" t="s">
        <v>10</v>
      </c>
      <c r="BL98" s="62"/>
      <c r="BM98" s="61" t="s">
        <v>10</v>
      </c>
      <c r="BN98" s="62"/>
      <c r="BO98" s="61" t="s">
        <v>10</v>
      </c>
      <c r="BP98" s="62"/>
      <c r="BQ98" s="64">
        <f t="shared" si="156"/>
        <v>0</v>
      </c>
      <c r="BR98" s="64">
        <f t="shared" si="157"/>
        <v>25</v>
      </c>
      <c r="BS98" s="64">
        <f t="shared" si="158"/>
        <v>0</v>
      </c>
      <c r="BT98" s="64">
        <f t="shared" si="159"/>
        <v>0</v>
      </c>
      <c r="BU98" s="64">
        <f t="shared" si="160"/>
        <v>0</v>
      </c>
      <c r="BV98" s="64">
        <f t="shared" si="161"/>
        <v>0</v>
      </c>
      <c r="BW98" s="64">
        <f t="shared" si="162"/>
        <v>0</v>
      </c>
      <c r="BX98" s="64">
        <f t="shared" si="163"/>
        <v>2</v>
      </c>
      <c r="BY98" s="64">
        <f t="shared" si="164"/>
        <v>0</v>
      </c>
      <c r="BZ98" s="65">
        <f t="shared" si="178"/>
        <v>27</v>
      </c>
      <c r="CA98" s="66">
        <f t="shared" si="165"/>
        <v>0</v>
      </c>
      <c r="CB98" s="67">
        <f t="shared" si="166"/>
        <v>0</v>
      </c>
      <c r="CC98" s="67">
        <v>0</v>
      </c>
      <c r="CD98" s="68">
        <f t="shared" si="167"/>
        <v>0</v>
      </c>
      <c r="CE98" s="69">
        <f t="shared" si="168"/>
        <v>0</v>
      </c>
      <c r="CF98" s="68">
        <f t="shared" si="169"/>
        <v>0</v>
      </c>
      <c r="CG98" s="70">
        <f t="shared" si="170"/>
        <v>8.5</v>
      </c>
      <c r="CH98" s="68">
        <f t="shared" si="171"/>
        <v>0</v>
      </c>
      <c r="CI98" s="71">
        <f>VLOOKUP(A98,[5]DATA!$A$6:$Q$660,17,0)</f>
        <v>150</v>
      </c>
      <c r="CJ98" s="71">
        <f t="shared" si="172"/>
        <v>0</v>
      </c>
      <c r="CK98" s="72">
        <f t="shared" si="173"/>
        <v>0</v>
      </c>
      <c r="CL98" s="73" t="e">
        <f t="shared" si="174"/>
        <v>#DIV/0!</v>
      </c>
      <c r="CM98" s="72">
        <f t="shared" si="175"/>
        <v>0</v>
      </c>
      <c r="CN98" s="74">
        <f t="shared" si="176"/>
        <v>27</v>
      </c>
    </row>
    <row r="99" spans="1:92" s="76" customFormat="1" ht="24.75" customHeight="1" outlineLevel="1" x14ac:dyDescent="0.25">
      <c r="A99" s="55" t="s">
        <v>232</v>
      </c>
      <c r="B99" s="97" t="s">
        <v>233</v>
      </c>
      <c r="C99" s="57" t="s">
        <v>195</v>
      </c>
      <c r="D99" s="58">
        <v>10</v>
      </c>
      <c r="E99" s="59">
        <v>44250</v>
      </c>
      <c r="F99" s="60">
        <f>IFERROR(VLOOKUP(A99,'[5]PHEP NAM 2022'!$D$9:$AP$628,32,0),0)</f>
        <v>4</v>
      </c>
      <c r="G99" s="61" t="s">
        <v>9</v>
      </c>
      <c r="H99" s="62">
        <v>4</v>
      </c>
      <c r="I99" s="61" t="s">
        <v>9</v>
      </c>
      <c r="J99" s="62">
        <v>4</v>
      </c>
      <c r="K99" s="61" t="s">
        <v>9</v>
      </c>
      <c r="L99" s="62">
        <v>4</v>
      </c>
      <c r="M99" s="61" t="s">
        <v>9</v>
      </c>
      <c r="N99" s="62">
        <v>4</v>
      </c>
      <c r="O99" s="61" t="s">
        <v>9</v>
      </c>
      <c r="P99" s="62"/>
      <c r="Q99" s="63"/>
      <c r="R99" s="63"/>
      <c r="S99" s="61" t="s">
        <v>9</v>
      </c>
      <c r="T99" s="62">
        <v>4</v>
      </c>
      <c r="U99" s="61" t="s">
        <v>9</v>
      </c>
      <c r="V99" s="62">
        <v>4</v>
      </c>
      <c r="W99" s="61" t="s">
        <v>9</v>
      </c>
      <c r="X99" s="62">
        <v>4</v>
      </c>
      <c r="Y99" s="61" t="s">
        <v>9</v>
      </c>
      <c r="Z99" s="62">
        <v>4</v>
      </c>
      <c r="AA99" s="61" t="s">
        <v>9</v>
      </c>
      <c r="AB99" s="62">
        <v>4</v>
      </c>
      <c r="AC99" s="61" t="s">
        <v>9</v>
      </c>
      <c r="AD99" s="62">
        <v>4</v>
      </c>
      <c r="AE99" s="63"/>
      <c r="AF99" s="63"/>
      <c r="AG99" s="61" t="s">
        <v>9</v>
      </c>
      <c r="AH99" s="62">
        <v>4</v>
      </c>
      <c r="AI99" s="61" t="s">
        <v>9</v>
      </c>
      <c r="AJ99" s="62">
        <v>4</v>
      </c>
      <c r="AK99" s="61" t="s">
        <v>9</v>
      </c>
      <c r="AL99" s="62">
        <v>4</v>
      </c>
      <c r="AM99" s="61" t="s">
        <v>9</v>
      </c>
      <c r="AN99" s="62">
        <v>4</v>
      </c>
      <c r="AO99" s="61" t="s">
        <v>9</v>
      </c>
      <c r="AP99" s="62">
        <v>4</v>
      </c>
      <c r="AQ99" s="61" t="s">
        <v>9</v>
      </c>
      <c r="AR99" s="62">
        <v>4</v>
      </c>
      <c r="AS99" s="63"/>
      <c r="AT99" s="63"/>
      <c r="AU99" s="61" t="s">
        <v>9</v>
      </c>
      <c r="AV99" s="62">
        <v>5</v>
      </c>
      <c r="AW99" s="61" t="s">
        <v>52</v>
      </c>
      <c r="AX99" s="62"/>
      <c r="AY99" s="61" t="s">
        <v>52</v>
      </c>
      <c r="AZ99" s="62"/>
      <c r="BA99" s="61" t="s">
        <v>52</v>
      </c>
      <c r="BB99" s="62"/>
      <c r="BC99" s="61" t="s">
        <v>52</v>
      </c>
      <c r="BD99" s="62"/>
      <c r="BE99" s="61" t="s">
        <v>124</v>
      </c>
      <c r="BF99" s="62"/>
      <c r="BG99" s="63"/>
      <c r="BH99" s="63"/>
      <c r="BI99" s="61" t="s">
        <v>9</v>
      </c>
      <c r="BJ99" s="62">
        <v>4</v>
      </c>
      <c r="BK99" s="61" t="s">
        <v>9</v>
      </c>
      <c r="BL99" s="62">
        <v>4</v>
      </c>
      <c r="BM99" s="61" t="s">
        <v>9</v>
      </c>
      <c r="BN99" s="62">
        <v>4</v>
      </c>
      <c r="BO99" s="61" t="s">
        <v>9</v>
      </c>
      <c r="BP99" s="62">
        <v>4</v>
      </c>
      <c r="BQ99" s="64">
        <f t="shared" si="156"/>
        <v>22</v>
      </c>
      <c r="BR99" s="64">
        <f t="shared" si="157"/>
        <v>0</v>
      </c>
      <c r="BS99" s="64">
        <f t="shared" si="158"/>
        <v>0</v>
      </c>
      <c r="BT99" s="64">
        <f t="shared" si="159"/>
        <v>0</v>
      </c>
      <c r="BU99" s="64">
        <f t="shared" si="160"/>
        <v>0</v>
      </c>
      <c r="BV99" s="64">
        <f t="shared" si="161"/>
        <v>0</v>
      </c>
      <c r="BW99" s="64">
        <f t="shared" si="162"/>
        <v>0</v>
      </c>
      <c r="BX99" s="64">
        <f t="shared" si="163"/>
        <v>0</v>
      </c>
      <c r="BY99" s="64">
        <f t="shared" si="164"/>
        <v>4</v>
      </c>
      <c r="BZ99" s="65">
        <f t="shared" si="178"/>
        <v>26</v>
      </c>
      <c r="CA99" s="66">
        <f t="shared" si="165"/>
        <v>85</v>
      </c>
      <c r="CB99" s="67">
        <f t="shared" si="166"/>
        <v>0</v>
      </c>
      <c r="CC99" s="67">
        <v>0</v>
      </c>
      <c r="CD99" s="68">
        <f t="shared" si="167"/>
        <v>2</v>
      </c>
      <c r="CE99" s="69">
        <f t="shared" si="168"/>
        <v>21</v>
      </c>
      <c r="CF99" s="68">
        <f t="shared" si="169"/>
        <v>140</v>
      </c>
      <c r="CG99" s="70">
        <f t="shared" si="170"/>
        <v>0</v>
      </c>
      <c r="CH99" s="68">
        <f t="shared" si="171"/>
        <v>336</v>
      </c>
      <c r="CI99" s="71">
        <f>VLOOKUP(A99,[5]DATA!$A$6:$Q$660,17,0)</f>
        <v>70</v>
      </c>
      <c r="CJ99" s="71">
        <f t="shared" si="172"/>
        <v>85</v>
      </c>
      <c r="CK99" s="72">
        <f t="shared" si="173"/>
        <v>1</v>
      </c>
      <c r="CL99" s="73">
        <f t="shared" si="174"/>
        <v>1.1764705882352941E-2</v>
      </c>
      <c r="CM99" s="72">
        <f t="shared" si="175"/>
        <v>1</v>
      </c>
      <c r="CN99" s="74">
        <f t="shared" si="176"/>
        <v>26</v>
      </c>
    </row>
    <row r="100" spans="1:92" s="76" customFormat="1" ht="24.75" customHeight="1" outlineLevel="1" x14ac:dyDescent="0.25">
      <c r="A100" s="55" t="s">
        <v>234</v>
      </c>
      <c r="B100" s="97" t="s">
        <v>235</v>
      </c>
      <c r="C100" s="57" t="s">
        <v>195</v>
      </c>
      <c r="D100" s="58">
        <v>10</v>
      </c>
      <c r="E100" s="59">
        <v>44252</v>
      </c>
      <c r="F100" s="60">
        <f>IFERROR(VLOOKUP(A100,'[5]PHEP NAM 2022'!$D$9:$AP$628,32,0),0)</f>
        <v>2</v>
      </c>
      <c r="G100" s="61" t="s">
        <v>9</v>
      </c>
      <c r="H100" s="62">
        <v>4</v>
      </c>
      <c r="I100" s="61" t="s">
        <v>9</v>
      </c>
      <c r="J100" s="62">
        <v>4</v>
      </c>
      <c r="K100" s="61" t="s">
        <v>9</v>
      </c>
      <c r="L100" s="62">
        <v>4</v>
      </c>
      <c r="M100" s="61" t="s">
        <v>9</v>
      </c>
      <c r="N100" s="62">
        <v>4</v>
      </c>
      <c r="O100" s="61" t="s">
        <v>9</v>
      </c>
      <c r="P100" s="62">
        <v>4</v>
      </c>
      <c r="Q100" s="63"/>
      <c r="R100" s="63"/>
      <c r="S100" s="61" t="s">
        <v>9</v>
      </c>
      <c r="T100" s="62">
        <v>4</v>
      </c>
      <c r="U100" s="61" t="s">
        <v>9</v>
      </c>
      <c r="V100" s="62">
        <v>4</v>
      </c>
      <c r="W100" s="61" t="s">
        <v>9</v>
      </c>
      <c r="X100" s="62">
        <v>4</v>
      </c>
      <c r="Y100" s="61" t="s">
        <v>9</v>
      </c>
      <c r="Z100" s="62">
        <v>4</v>
      </c>
      <c r="AA100" s="61" t="s">
        <v>9</v>
      </c>
      <c r="AB100" s="62">
        <v>4</v>
      </c>
      <c r="AC100" s="61" t="s">
        <v>9</v>
      </c>
      <c r="AD100" s="62">
        <v>2</v>
      </c>
      <c r="AE100" s="63"/>
      <c r="AF100" s="63"/>
      <c r="AG100" s="61" t="s">
        <v>9</v>
      </c>
      <c r="AH100" s="62">
        <v>4</v>
      </c>
      <c r="AI100" s="61" t="s">
        <v>9</v>
      </c>
      <c r="AJ100" s="62">
        <v>4</v>
      </c>
      <c r="AK100" s="61" t="s">
        <v>9</v>
      </c>
      <c r="AL100" s="62">
        <v>5</v>
      </c>
      <c r="AM100" s="61" t="s">
        <v>9</v>
      </c>
      <c r="AN100" s="62">
        <v>5</v>
      </c>
      <c r="AO100" s="61" t="s">
        <v>9</v>
      </c>
      <c r="AP100" s="62">
        <v>4</v>
      </c>
      <c r="AQ100" s="61" t="s">
        <v>9</v>
      </c>
      <c r="AR100" s="62">
        <v>4</v>
      </c>
      <c r="AS100" s="63"/>
      <c r="AT100" s="63">
        <v>12</v>
      </c>
      <c r="AU100" s="61" t="s">
        <v>9</v>
      </c>
      <c r="AV100" s="62">
        <v>4</v>
      </c>
      <c r="AW100" s="61" t="s">
        <v>9</v>
      </c>
      <c r="AX100" s="62">
        <v>4</v>
      </c>
      <c r="AY100" s="61" t="s">
        <v>9</v>
      </c>
      <c r="AZ100" s="62">
        <v>4</v>
      </c>
      <c r="BA100" s="61" t="s">
        <v>9</v>
      </c>
      <c r="BB100" s="62">
        <v>4</v>
      </c>
      <c r="BC100" s="61" t="s">
        <v>9</v>
      </c>
      <c r="BD100" s="62">
        <v>4</v>
      </c>
      <c r="BE100" s="61" t="s">
        <v>9</v>
      </c>
      <c r="BF100" s="62">
        <v>4</v>
      </c>
      <c r="BG100" s="63"/>
      <c r="BH100" s="63"/>
      <c r="BI100" s="61" t="s">
        <v>9</v>
      </c>
      <c r="BJ100" s="62">
        <v>4</v>
      </c>
      <c r="BK100" s="61" t="s">
        <v>9</v>
      </c>
      <c r="BL100" s="62">
        <v>4</v>
      </c>
      <c r="BM100" s="61" t="s">
        <v>9</v>
      </c>
      <c r="BN100" s="62">
        <v>4</v>
      </c>
      <c r="BO100" s="61" t="s">
        <v>9</v>
      </c>
      <c r="BP100" s="62">
        <v>4</v>
      </c>
      <c r="BQ100" s="64">
        <f t="shared" si="156"/>
        <v>27</v>
      </c>
      <c r="BR100" s="64">
        <f t="shared" si="157"/>
        <v>0</v>
      </c>
      <c r="BS100" s="64">
        <f t="shared" si="158"/>
        <v>0</v>
      </c>
      <c r="BT100" s="64">
        <f t="shared" si="159"/>
        <v>0</v>
      </c>
      <c r="BU100" s="64">
        <f t="shared" si="160"/>
        <v>0</v>
      </c>
      <c r="BV100" s="64">
        <f t="shared" si="161"/>
        <v>0</v>
      </c>
      <c r="BW100" s="64">
        <f t="shared" si="162"/>
        <v>0</v>
      </c>
      <c r="BX100" s="64">
        <f t="shared" si="163"/>
        <v>0</v>
      </c>
      <c r="BY100" s="64">
        <f t="shared" si="164"/>
        <v>0</v>
      </c>
      <c r="BZ100" s="65">
        <f>SUBTOTAL(9,BQ100:BY100)</f>
        <v>27</v>
      </c>
      <c r="CA100" s="66">
        <f t="shared" si="165"/>
        <v>108</v>
      </c>
      <c r="CB100" s="67">
        <f t="shared" si="166"/>
        <v>12</v>
      </c>
      <c r="CC100" s="67">
        <v>0</v>
      </c>
      <c r="CD100" s="68">
        <f t="shared" si="167"/>
        <v>2</v>
      </c>
      <c r="CE100" s="69">
        <f t="shared" si="168"/>
        <v>27</v>
      </c>
      <c r="CF100" s="68">
        <f t="shared" si="169"/>
        <v>140</v>
      </c>
      <c r="CG100" s="70">
        <f t="shared" si="170"/>
        <v>2</v>
      </c>
      <c r="CH100" s="68">
        <f t="shared" si="171"/>
        <v>432</v>
      </c>
      <c r="CI100" s="71">
        <f>VLOOKUP(A100,[5]DATA!$A$6:$Q$660,17,0)</f>
        <v>70</v>
      </c>
      <c r="CJ100" s="71">
        <f t="shared" si="172"/>
        <v>120</v>
      </c>
      <c r="CK100" s="72">
        <f t="shared" si="173"/>
        <v>14</v>
      </c>
      <c r="CL100" s="73">
        <f t="shared" si="174"/>
        <v>0.11666666666666667</v>
      </c>
      <c r="CM100" s="72">
        <f t="shared" si="175"/>
        <v>2</v>
      </c>
      <c r="CN100" s="74">
        <f t="shared" si="176"/>
        <v>27</v>
      </c>
    </row>
    <row r="101" spans="1:92" s="77" customFormat="1" ht="24.75" customHeight="1" outlineLevel="1" x14ac:dyDescent="0.25">
      <c r="A101" s="55" t="s">
        <v>236</v>
      </c>
      <c r="B101" s="56" t="s">
        <v>237</v>
      </c>
      <c r="C101" s="57" t="s">
        <v>195</v>
      </c>
      <c r="D101" s="58">
        <v>10</v>
      </c>
      <c r="E101" s="59">
        <v>44022</v>
      </c>
      <c r="F101" s="60">
        <f>IFERROR(VLOOKUP(A101,'[5]PHEP NAM 2022'!$D$9:$AP$628,32,0),0)</f>
        <v>8.5</v>
      </c>
      <c r="G101" s="61" t="s">
        <v>9</v>
      </c>
      <c r="H101" s="62">
        <v>4</v>
      </c>
      <c r="I101" s="61" t="s">
        <v>9</v>
      </c>
      <c r="J101" s="62">
        <v>4</v>
      </c>
      <c r="K101" s="61" t="s">
        <v>9</v>
      </c>
      <c r="L101" s="62">
        <v>4</v>
      </c>
      <c r="M101" s="61" t="s">
        <v>9</v>
      </c>
      <c r="N101" s="62">
        <v>4</v>
      </c>
      <c r="O101" s="61" t="s">
        <v>9</v>
      </c>
      <c r="P101" s="62">
        <v>4</v>
      </c>
      <c r="Q101" s="63"/>
      <c r="R101" s="63"/>
      <c r="S101" s="61" t="s">
        <v>9</v>
      </c>
      <c r="T101" s="62">
        <v>4</v>
      </c>
      <c r="U101" s="61" t="s">
        <v>9</v>
      </c>
      <c r="V101" s="62">
        <v>4</v>
      </c>
      <c r="W101" s="61" t="s">
        <v>9</v>
      </c>
      <c r="X101" s="62">
        <v>4</v>
      </c>
      <c r="Y101" s="61" t="s">
        <v>9</v>
      </c>
      <c r="Z101" s="62">
        <v>4</v>
      </c>
      <c r="AA101" s="61" t="s">
        <v>9</v>
      </c>
      <c r="AB101" s="62">
        <v>4</v>
      </c>
      <c r="AC101" s="61" t="s">
        <v>9</v>
      </c>
      <c r="AD101" s="62">
        <v>3</v>
      </c>
      <c r="AE101" s="63"/>
      <c r="AF101" s="63"/>
      <c r="AG101" s="61" t="s">
        <v>9</v>
      </c>
      <c r="AH101" s="62">
        <v>4</v>
      </c>
      <c r="AI101" s="61" t="s">
        <v>9</v>
      </c>
      <c r="AJ101" s="62">
        <v>4</v>
      </c>
      <c r="AK101" s="61" t="s">
        <v>9</v>
      </c>
      <c r="AL101" s="62">
        <v>4</v>
      </c>
      <c r="AM101" s="61" t="s">
        <v>9</v>
      </c>
      <c r="AN101" s="62">
        <v>3.5</v>
      </c>
      <c r="AO101" s="61" t="s">
        <v>9</v>
      </c>
      <c r="AP101" s="62">
        <v>4</v>
      </c>
      <c r="AQ101" s="61" t="s">
        <v>9</v>
      </c>
      <c r="AR101" s="62">
        <v>1.5</v>
      </c>
      <c r="AS101" s="63"/>
      <c r="AT101" s="63"/>
      <c r="AU101" s="61" t="s">
        <v>9</v>
      </c>
      <c r="AV101" s="62">
        <v>6</v>
      </c>
      <c r="AW101" s="61" t="s">
        <v>9</v>
      </c>
      <c r="AX101" s="62">
        <v>4</v>
      </c>
      <c r="AY101" s="61" t="s">
        <v>9</v>
      </c>
      <c r="AZ101" s="62">
        <v>4</v>
      </c>
      <c r="BA101" s="61" t="s">
        <v>9</v>
      </c>
      <c r="BB101" s="62">
        <v>4</v>
      </c>
      <c r="BC101" s="61" t="s">
        <v>9</v>
      </c>
      <c r="BD101" s="62">
        <v>4</v>
      </c>
      <c r="BE101" s="61" t="s">
        <v>9</v>
      </c>
      <c r="BF101" s="62">
        <v>4</v>
      </c>
      <c r="BG101" s="63"/>
      <c r="BH101" s="63"/>
      <c r="BI101" s="61" t="s">
        <v>9</v>
      </c>
      <c r="BJ101" s="62">
        <v>3</v>
      </c>
      <c r="BK101" s="61" t="s">
        <v>9</v>
      </c>
      <c r="BL101" s="62">
        <v>4</v>
      </c>
      <c r="BM101" s="61" t="s">
        <v>9</v>
      </c>
      <c r="BN101" s="62">
        <v>4</v>
      </c>
      <c r="BO101" s="61" t="s">
        <v>9</v>
      </c>
      <c r="BP101" s="62">
        <v>4</v>
      </c>
      <c r="BQ101" s="64">
        <f t="shared" si="156"/>
        <v>27</v>
      </c>
      <c r="BR101" s="64">
        <f t="shared" si="157"/>
        <v>0</v>
      </c>
      <c r="BS101" s="64">
        <f t="shared" si="158"/>
        <v>0</v>
      </c>
      <c r="BT101" s="64">
        <f t="shared" si="159"/>
        <v>0</v>
      </c>
      <c r="BU101" s="64">
        <f t="shared" si="160"/>
        <v>0</v>
      </c>
      <c r="BV101" s="64">
        <f t="shared" si="161"/>
        <v>0</v>
      </c>
      <c r="BW101" s="64">
        <f t="shared" si="162"/>
        <v>0</v>
      </c>
      <c r="BX101" s="64">
        <f t="shared" si="163"/>
        <v>0</v>
      </c>
      <c r="BY101" s="64">
        <f t="shared" si="164"/>
        <v>0</v>
      </c>
      <c r="BZ101" s="65">
        <f>SUBTOTAL(9,BQ101:BY101)</f>
        <v>27</v>
      </c>
      <c r="CA101" s="66">
        <f t="shared" si="165"/>
        <v>105</v>
      </c>
      <c r="CB101" s="67">
        <f t="shared" si="166"/>
        <v>0</v>
      </c>
      <c r="CC101" s="67">
        <v>0</v>
      </c>
      <c r="CD101" s="68">
        <f t="shared" si="167"/>
        <v>2</v>
      </c>
      <c r="CE101" s="69">
        <f t="shared" si="168"/>
        <v>23</v>
      </c>
      <c r="CF101" s="68">
        <f t="shared" si="169"/>
        <v>140</v>
      </c>
      <c r="CG101" s="70">
        <f t="shared" si="170"/>
        <v>8.5</v>
      </c>
      <c r="CH101" s="68">
        <f t="shared" si="171"/>
        <v>368</v>
      </c>
      <c r="CI101" s="71">
        <f>VLOOKUP(A101,[5]DATA!$A$6:$Q$660,17,0)</f>
        <v>70</v>
      </c>
      <c r="CJ101" s="71">
        <f t="shared" si="172"/>
        <v>105</v>
      </c>
      <c r="CK101" s="72">
        <f t="shared" si="173"/>
        <v>2</v>
      </c>
      <c r="CL101" s="73">
        <f t="shared" si="174"/>
        <v>1.9047619047619049E-2</v>
      </c>
      <c r="CM101" s="72">
        <f t="shared" si="175"/>
        <v>2</v>
      </c>
      <c r="CN101" s="74">
        <f t="shared" si="176"/>
        <v>27</v>
      </c>
    </row>
    <row r="102" spans="1:92" s="76" customFormat="1" ht="24.75" customHeight="1" outlineLevel="1" x14ac:dyDescent="0.25">
      <c r="A102" s="55" t="s">
        <v>238</v>
      </c>
      <c r="B102" s="56" t="s">
        <v>239</v>
      </c>
      <c r="C102" s="57" t="s">
        <v>195</v>
      </c>
      <c r="D102" s="58">
        <v>10</v>
      </c>
      <c r="E102" s="59">
        <v>44272</v>
      </c>
      <c r="F102" s="60">
        <f>IFERROR(VLOOKUP(A102,'[5]PHEP NAM 2022'!$D$9:$AP$628,32,0),0)</f>
        <v>8</v>
      </c>
      <c r="G102" s="61" t="s">
        <v>9</v>
      </c>
      <c r="H102" s="62">
        <v>4</v>
      </c>
      <c r="I102" s="61" t="s">
        <v>9</v>
      </c>
      <c r="J102" s="62">
        <v>4</v>
      </c>
      <c r="K102" s="61" t="s">
        <v>9</v>
      </c>
      <c r="L102" s="62">
        <v>4</v>
      </c>
      <c r="M102" s="61" t="s">
        <v>9</v>
      </c>
      <c r="N102" s="62">
        <v>4</v>
      </c>
      <c r="O102" s="61" t="s">
        <v>9</v>
      </c>
      <c r="P102" s="62">
        <v>4</v>
      </c>
      <c r="Q102" s="63"/>
      <c r="R102" s="63">
        <v>12</v>
      </c>
      <c r="S102" s="61" t="s">
        <v>9</v>
      </c>
      <c r="T102" s="62">
        <v>4</v>
      </c>
      <c r="U102" s="61" t="s">
        <v>9</v>
      </c>
      <c r="V102" s="62">
        <v>4</v>
      </c>
      <c r="W102" s="61" t="s">
        <v>9</v>
      </c>
      <c r="X102" s="62">
        <v>4</v>
      </c>
      <c r="Y102" s="61" t="s">
        <v>9</v>
      </c>
      <c r="Z102" s="62">
        <v>4</v>
      </c>
      <c r="AA102" s="61" t="s">
        <v>9</v>
      </c>
      <c r="AB102" s="62">
        <v>4</v>
      </c>
      <c r="AC102" s="61" t="s">
        <v>9</v>
      </c>
      <c r="AD102" s="62">
        <v>4</v>
      </c>
      <c r="AE102" s="63"/>
      <c r="AF102" s="63">
        <v>12</v>
      </c>
      <c r="AG102" s="61" t="s">
        <v>9</v>
      </c>
      <c r="AH102" s="62">
        <v>4</v>
      </c>
      <c r="AI102" s="61" t="s">
        <v>9</v>
      </c>
      <c r="AJ102" s="62">
        <v>4</v>
      </c>
      <c r="AK102" s="61" t="s">
        <v>9</v>
      </c>
      <c r="AL102" s="62">
        <v>4</v>
      </c>
      <c r="AM102" s="61" t="s">
        <v>9</v>
      </c>
      <c r="AN102" s="62">
        <v>4</v>
      </c>
      <c r="AO102" s="61" t="s">
        <v>9</v>
      </c>
      <c r="AP102" s="62">
        <v>4</v>
      </c>
      <c r="AQ102" s="61" t="s">
        <v>9</v>
      </c>
      <c r="AR102" s="62">
        <v>4</v>
      </c>
      <c r="AS102" s="63"/>
      <c r="AT102" s="63">
        <v>12</v>
      </c>
      <c r="AU102" s="61" t="s">
        <v>52</v>
      </c>
      <c r="AV102" s="62"/>
      <c r="AW102" s="61" t="s">
        <v>52</v>
      </c>
      <c r="AX102" s="62"/>
      <c r="AY102" s="61" t="s">
        <v>52</v>
      </c>
      <c r="AZ102" s="62"/>
      <c r="BA102" s="61" t="s">
        <v>52</v>
      </c>
      <c r="BB102" s="62"/>
      <c r="BC102" s="61" t="s">
        <v>52</v>
      </c>
      <c r="BD102" s="62"/>
      <c r="BE102" s="61" t="s">
        <v>52</v>
      </c>
      <c r="BF102" s="62"/>
      <c r="BG102" s="63"/>
      <c r="BH102" s="63"/>
      <c r="BI102" s="61" t="s">
        <v>52</v>
      </c>
      <c r="BJ102" s="62"/>
      <c r="BK102" s="61" t="s">
        <v>9</v>
      </c>
      <c r="BL102" s="62">
        <v>4</v>
      </c>
      <c r="BM102" s="61" t="s">
        <v>9</v>
      </c>
      <c r="BN102" s="62">
        <v>4</v>
      </c>
      <c r="BO102" s="61" t="s">
        <v>9</v>
      </c>
      <c r="BP102" s="62">
        <v>4</v>
      </c>
      <c r="BQ102" s="64">
        <f t="shared" si="156"/>
        <v>20</v>
      </c>
      <c r="BR102" s="64">
        <f t="shared" si="157"/>
        <v>0</v>
      </c>
      <c r="BS102" s="64">
        <f t="shared" si="158"/>
        <v>0</v>
      </c>
      <c r="BT102" s="64">
        <f t="shared" si="159"/>
        <v>0</v>
      </c>
      <c r="BU102" s="64">
        <f t="shared" si="160"/>
        <v>0</v>
      </c>
      <c r="BV102" s="64">
        <f t="shared" si="161"/>
        <v>0</v>
      </c>
      <c r="BW102" s="64">
        <f t="shared" si="162"/>
        <v>0</v>
      </c>
      <c r="BX102" s="64">
        <f t="shared" si="163"/>
        <v>0</v>
      </c>
      <c r="BY102" s="64">
        <f t="shared" si="164"/>
        <v>7</v>
      </c>
      <c r="BZ102" s="65">
        <f>SUBTOTAL(9,BQ102:BY102)</f>
        <v>27</v>
      </c>
      <c r="CA102" s="66">
        <f t="shared" si="165"/>
        <v>80</v>
      </c>
      <c r="CB102" s="67">
        <f t="shared" si="166"/>
        <v>36</v>
      </c>
      <c r="CC102" s="67">
        <v>0</v>
      </c>
      <c r="CD102" s="68">
        <f t="shared" si="167"/>
        <v>2</v>
      </c>
      <c r="CE102" s="69">
        <f t="shared" si="168"/>
        <v>23</v>
      </c>
      <c r="CF102" s="68">
        <f t="shared" si="169"/>
        <v>140</v>
      </c>
      <c r="CG102" s="70">
        <f t="shared" si="170"/>
        <v>1</v>
      </c>
      <c r="CH102" s="68">
        <f t="shared" si="171"/>
        <v>368</v>
      </c>
      <c r="CI102" s="71">
        <f>VLOOKUP(A102,[5]DATA!$A$6:$Q$660,17,0)</f>
        <v>70</v>
      </c>
      <c r="CJ102" s="71">
        <f t="shared" si="172"/>
        <v>116</v>
      </c>
      <c r="CK102" s="72">
        <f t="shared" si="173"/>
        <v>36</v>
      </c>
      <c r="CL102" s="73">
        <f t="shared" si="174"/>
        <v>0.31034482758620691</v>
      </c>
      <c r="CM102" s="72">
        <f t="shared" si="175"/>
        <v>0</v>
      </c>
      <c r="CN102" s="74">
        <f t="shared" si="176"/>
        <v>27</v>
      </c>
    </row>
    <row r="103" spans="1:92" s="76" customFormat="1" ht="24.75" customHeight="1" outlineLevel="1" x14ac:dyDescent="0.25">
      <c r="A103" s="55" t="s">
        <v>240</v>
      </c>
      <c r="B103" s="56" t="s">
        <v>241</v>
      </c>
      <c r="C103" s="57" t="s">
        <v>195</v>
      </c>
      <c r="D103" s="58">
        <v>10</v>
      </c>
      <c r="E103" s="59">
        <v>44287</v>
      </c>
      <c r="F103" s="60">
        <f>IFERROR(VLOOKUP(A103,'[5]PHEP NAM 2022'!$D$9:$AP$628,32,0),0)</f>
        <v>6</v>
      </c>
      <c r="G103" s="61" t="s">
        <v>9</v>
      </c>
      <c r="H103" s="62">
        <v>4</v>
      </c>
      <c r="I103" s="61" t="s">
        <v>9</v>
      </c>
      <c r="J103" s="62">
        <v>2</v>
      </c>
      <c r="K103" s="61" t="s">
        <v>9</v>
      </c>
      <c r="L103" s="62">
        <v>4</v>
      </c>
      <c r="M103" s="61" t="s">
        <v>9</v>
      </c>
      <c r="N103" s="62">
        <v>4</v>
      </c>
      <c r="O103" s="61" t="s">
        <v>9</v>
      </c>
      <c r="P103" s="62">
        <v>3</v>
      </c>
      <c r="Q103" s="63"/>
      <c r="R103" s="63"/>
      <c r="S103" s="61" t="s">
        <v>9</v>
      </c>
      <c r="T103" s="62">
        <v>3</v>
      </c>
      <c r="U103" s="61" t="s">
        <v>9</v>
      </c>
      <c r="V103" s="62">
        <v>3</v>
      </c>
      <c r="W103" s="61" t="s">
        <v>9</v>
      </c>
      <c r="X103" s="62">
        <v>3</v>
      </c>
      <c r="Y103" s="61" t="s">
        <v>9</v>
      </c>
      <c r="Z103" s="62">
        <v>3</v>
      </c>
      <c r="AA103" s="61" t="s">
        <v>9</v>
      </c>
      <c r="AB103" s="62">
        <v>4</v>
      </c>
      <c r="AC103" s="61" t="s">
        <v>9</v>
      </c>
      <c r="AD103" s="62">
        <v>3</v>
      </c>
      <c r="AE103" s="63"/>
      <c r="AF103" s="63"/>
      <c r="AG103" s="61" t="s">
        <v>9</v>
      </c>
      <c r="AH103" s="62">
        <v>4</v>
      </c>
      <c r="AI103" s="61" t="s">
        <v>9</v>
      </c>
      <c r="AJ103" s="62">
        <v>3</v>
      </c>
      <c r="AK103" s="61" t="s">
        <v>9</v>
      </c>
      <c r="AL103" s="62">
        <v>4</v>
      </c>
      <c r="AM103" s="61" t="s">
        <v>9</v>
      </c>
      <c r="AN103" s="62">
        <v>4</v>
      </c>
      <c r="AO103" s="61" t="s">
        <v>9</v>
      </c>
      <c r="AP103" s="62">
        <v>3.5</v>
      </c>
      <c r="AQ103" s="61" t="s">
        <v>9</v>
      </c>
      <c r="AR103" s="62">
        <v>3</v>
      </c>
      <c r="AS103" s="63"/>
      <c r="AT103" s="63"/>
      <c r="AU103" s="61" t="s">
        <v>9</v>
      </c>
      <c r="AV103" s="62">
        <v>5</v>
      </c>
      <c r="AW103" s="61" t="s">
        <v>9</v>
      </c>
      <c r="AX103" s="62">
        <v>5.5</v>
      </c>
      <c r="AY103" s="61" t="s">
        <v>9</v>
      </c>
      <c r="AZ103" s="62">
        <v>2.5</v>
      </c>
      <c r="BA103" s="61" t="s">
        <v>9</v>
      </c>
      <c r="BB103" s="62">
        <v>5.5</v>
      </c>
      <c r="BC103" s="61" t="s">
        <v>9</v>
      </c>
      <c r="BD103" s="62">
        <v>3</v>
      </c>
      <c r="BE103" s="61" t="s">
        <v>9</v>
      </c>
      <c r="BF103" s="62">
        <v>3</v>
      </c>
      <c r="BG103" s="63"/>
      <c r="BH103" s="63"/>
      <c r="BI103" s="61" t="s">
        <v>9</v>
      </c>
      <c r="BJ103" s="62">
        <v>3</v>
      </c>
      <c r="BK103" s="61" t="s">
        <v>9</v>
      </c>
      <c r="BL103" s="62">
        <v>3</v>
      </c>
      <c r="BM103" s="61" t="s">
        <v>9</v>
      </c>
      <c r="BN103" s="62">
        <v>3</v>
      </c>
      <c r="BO103" s="61" t="s">
        <v>9</v>
      </c>
      <c r="BP103" s="62">
        <v>3</v>
      </c>
      <c r="BQ103" s="64">
        <f t="shared" si="156"/>
        <v>27</v>
      </c>
      <c r="BR103" s="64">
        <f t="shared" si="157"/>
        <v>0</v>
      </c>
      <c r="BS103" s="64">
        <f t="shared" si="158"/>
        <v>0</v>
      </c>
      <c r="BT103" s="64">
        <f t="shared" si="159"/>
        <v>0</v>
      </c>
      <c r="BU103" s="64">
        <f t="shared" si="160"/>
        <v>0</v>
      </c>
      <c r="BV103" s="64">
        <f t="shared" si="161"/>
        <v>0</v>
      </c>
      <c r="BW103" s="64">
        <f t="shared" si="162"/>
        <v>0</v>
      </c>
      <c r="BX103" s="64">
        <f t="shared" si="163"/>
        <v>0</v>
      </c>
      <c r="BY103" s="64">
        <f t="shared" si="164"/>
        <v>0</v>
      </c>
      <c r="BZ103" s="65">
        <f t="shared" ref="BZ103:BZ104" si="179">SUBTOTAL(9,BQ103:BY103)</f>
        <v>27</v>
      </c>
      <c r="CA103" s="66">
        <f t="shared" si="165"/>
        <v>94</v>
      </c>
      <c r="CB103" s="67">
        <f t="shared" si="166"/>
        <v>0</v>
      </c>
      <c r="CC103" s="67">
        <v>0</v>
      </c>
      <c r="CD103" s="68">
        <f t="shared" si="167"/>
        <v>2</v>
      </c>
      <c r="CE103" s="69">
        <f>COUNTIF(G103:P103,"&gt;=4")+COUNTIF(S103:AD103,"&gt;=4")+COUNTIF(AG103:AR103,"&gt;=4")+COUNTIF(AU103:BF103,"&gt;=4")+COUNTIF(BI103:BP103,"&gt;=4")+ROUND(IF(R103&gt;=12,1,0)+IF(AF103&gt;=12,1,0)+IF(AT103&gt;=12,1,0)+IF(BH103&gt;=12,1,0),0)-10</f>
        <v>0</v>
      </c>
      <c r="CF103" s="68">
        <f t="shared" si="169"/>
        <v>140</v>
      </c>
      <c r="CG103" s="70">
        <f t="shared" si="170"/>
        <v>6</v>
      </c>
      <c r="CH103" s="68">
        <f t="shared" si="171"/>
        <v>0</v>
      </c>
      <c r="CI103" s="71">
        <f>VLOOKUP(A103,[5]DATA!$A$6:$Q$660,17,0)</f>
        <v>70</v>
      </c>
      <c r="CJ103" s="71">
        <f t="shared" si="172"/>
        <v>94</v>
      </c>
      <c r="CK103" s="72">
        <f t="shared" si="173"/>
        <v>4</v>
      </c>
      <c r="CL103" s="73">
        <f t="shared" si="174"/>
        <v>4.2553191489361701E-2</v>
      </c>
      <c r="CM103" s="72">
        <f t="shared" si="175"/>
        <v>4</v>
      </c>
      <c r="CN103" s="74">
        <f t="shared" si="176"/>
        <v>27</v>
      </c>
    </row>
    <row r="104" spans="1:92" s="76" customFormat="1" ht="24.75" customHeight="1" outlineLevel="1" x14ac:dyDescent="0.25">
      <c r="A104" s="55" t="s">
        <v>242</v>
      </c>
      <c r="B104" s="56" t="s">
        <v>243</v>
      </c>
      <c r="C104" s="57" t="s">
        <v>195</v>
      </c>
      <c r="D104" s="58">
        <v>6</v>
      </c>
      <c r="E104" s="59">
        <v>44287</v>
      </c>
      <c r="F104" s="60">
        <f>IFERROR(VLOOKUP(A104,'[5]PHEP NAM 2022'!$D$9:$AP$628,32,0),0)</f>
        <v>10</v>
      </c>
      <c r="G104" s="61" t="s">
        <v>10</v>
      </c>
      <c r="H104" s="62"/>
      <c r="I104" s="61" t="s">
        <v>10</v>
      </c>
      <c r="J104" s="62"/>
      <c r="K104" s="61" t="s">
        <v>10</v>
      </c>
      <c r="L104" s="62"/>
      <c r="M104" s="61" t="s">
        <v>10</v>
      </c>
      <c r="N104" s="62"/>
      <c r="O104" s="61" t="s">
        <v>10</v>
      </c>
      <c r="P104" s="62"/>
      <c r="Q104" s="63"/>
      <c r="R104" s="63"/>
      <c r="S104" s="61" t="s">
        <v>10</v>
      </c>
      <c r="T104" s="62"/>
      <c r="U104" s="61" t="s">
        <v>10</v>
      </c>
      <c r="V104" s="62"/>
      <c r="W104" s="61" t="s">
        <v>10</v>
      </c>
      <c r="X104" s="62"/>
      <c r="Y104" s="61" t="s">
        <v>10</v>
      </c>
      <c r="Z104" s="62"/>
      <c r="AA104" s="61" t="s">
        <v>10</v>
      </c>
      <c r="AB104" s="62"/>
      <c r="AC104" s="61" t="s">
        <v>49</v>
      </c>
      <c r="AD104" s="62"/>
      <c r="AE104" s="63"/>
      <c r="AF104" s="63"/>
      <c r="AG104" s="61" t="s">
        <v>10</v>
      </c>
      <c r="AH104" s="62"/>
      <c r="AI104" s="61" t="s">
        <v>10</v>
      </c>
      <c r="AJ104" s="62"/>
      <c r="AK104" s="61" t="s">
        <v>10</v>
      </c>
      <c r="AL104" s="62"/>
      <c r="AM104" s="61" t="s">
        <v>10</v>
      </c>
      <c r="AN104" s="62"/>
      <c r="AO104" s="61" t="s">
        <v>10</v>
      </c>
      <c r="AP104" s="62"/>
      <c r="AQ104" s="61" t="s">
        <v>10</v>
      </c>
      <c r="AR104" s="62"/>
      <c r="AS104" s="63"/>
      <c r="AT104" s="63"/>
      <c r="AU104" s="61" t="s">
        <v>10</v>
      </c>
      <c r="AV104" s="62"/>
      <c r="AW104" s="61" t="s">
        <v>10</v>
      </c>
      <c r="AX104" s="62"/>
      <c r="AY104" s="61" t="s">
        <v>10</v>
      </c>
      <c r="AZ104" s="62"/>
      <c r="BA104" s="61" t="s">
        <v>10</v>
      </c>
      <c r="BB104" s="62"/>
      <c r="BC104" s="61" t="s">
        <v>10</v>
      </c>
      <c r="BD104" s="62"/>
      <c r="BE104" s="61" t="s">
        <v>49</v>
      </c>
      <c r="BF104" s="62"/>
      <c r="BG104" s="63"/>
      <c r="BH104" s="63"/>
      <c r="BI104" s="61" t="s">
        <v>10</v>
      </c>
      <c r="BJ104" s="62"/>
      <c r="BK104" s="61" t="s">
        <v>10</v>
      </c>
      <c r="BL104" s="62"/>
      <c r="BM104" s="61" t="s">
        <v>10</v>
      </c>
      <c r="BN104" s="62"/>
      <c r="BO104" s="61" t="s">
        <v>10</v>
      </c>
      <c r="BP104" s="62"/>
      <c r="BQ104" s="64">
        <f t="shared" si="156"/>
        <v>0</v>
      </c>
      <c r="BR104" s="64">
        <f t="shared" si="157"/>
        <v>25</v>
      </c>
      <c r="BS104" s="64">
        <f t="shared" si="158"/>
        <v>0</v>
      </c>
      <c r="BT104" s="64">
        <f t="shared" si="159"/>
        <v>0</v>
      </c>
      <c r="BU104" s="64">
        <f t="shared" si="160"/>
        <v>0</v>
      </c>
      <c r="BV104" s="64">
        <f t="shared" si="161"/>
        <v>0</v>
      </c>
      <c r="BW104" s="64">
        <f t="shared" si="162"/>
        <v>0</v>
      </c>
      <c r="BX104" s="64">
        <f t="shared" si="163"/>
        <v>2</v>
      </c>
      <c r="BY104" s="64">
        <f t="shared" si="164"/>
        <v>0</v>
      </c>
      <c r="BZ104" s="65">
        <f t="shared" si="179"/>
        <v>27</v>
      </c>
      <c r="CA104" s="66">
        <f t="shared" si="165"/>
        <v>0</v>
      </c>
      <c r="CB104" s="67">
        <f t="shared" si="166"/>
        <v>0</v>
      </c>
      <c r="CC104" s="67">
        <v>0</v>
      </c>
      <c r="CD104" s="68">
        <f t="shared" si="167"/>
        <v>0</v>
      </c>
      <c r="CE104" s="69">
        <f t="shared" si="168"/>
        <v>0</v>
      </c>
      <c r="CF104" s="68">
        <f t="shared" si="169"/>
        <v>0</v>
      </c>
      <c r="CG104" s="70">
        <f t="shared" si="170"/>
        <v>10</v>
      </c>
      <c r="CH104" s="68">
        <f t="shared" si="171"/>
        <v>0</v>
      </c>
      <c r="CI104" s="71">
        <f>VLOOKUP(A104,[5]DATA!$A$6:$Q$660,17,0)</f>
        <v>150</v>
      </c>
      <c r="CJ104" s="71">
        <f t="shared" si="172"/>
        <v>0</v>
      </c>
      <c r="CK104" s="72">
        <f t="shared" si="173"/>
        <v>0</v>
      </c>
      <c r="CL104" s="73" t="e">
        <f t="shared" si="174"/>
        <v>#DIV/0!</v>
      </c>
      <c r="CM104" s="72">
        <f t="shared" si="175"/>
        <v>0</v>
      </c>
      <c r="CN104" s="74">
        <f t="shared" si="176"/>
        <v>27</v>
      </c>
    </row>
    <row r="105" spans="1:92" s="76" customFormat="1" ht="24.75" customHeight="1" outlineLevel="1" x14ac:dyDescent="0.25">
      <c r="A105" s="55" t="s">
        <v>244</v>
      </c>
      <c r="B105" s="56" t="s">
        <v>245</v>
      </c>
      <c r="C105" s="57" t="s">
        <v>195</v>
      </c>
      <c r="D105" s="58">
        <v>10</v>
      </c>
      <c r="E105" s="59">
        <v>44298</v>
      </c>
      <c r="F105" s="60">
        <f>IFERROR(VLOOKUP(A105,'[5]PHEP NAM 2022'!$D$9:$AP$628,32,0),0)</f>
        <v>6.5</v>
      </c>
      <c r="G105" s="61" t="s">
        <v>9</v>
      </c>
      <c r="H105" s="62">
        <v>3</v>
      </c>
      <c r="I105" s="61" t="s">
        <v>9</v>
      </c>
      <c r="J105" s="62">
        <v>3</v>
      </c>
      <c r="K105" s="61" t="s">
        <v>9</v>
      </c>
      <c r="L105" s="62">
        <v>3</v>
      </c>
      <c r="M105" s="61" t="s">
        <v>9</v>
      </c>
      <c r="N105" s="62">
        <v>3</v>
      </c>
      <c r="O105" s="61" t="s">
        <v>9</v>
      </c>
      <c r="P105" s="62">
        <v>3</v>
      </c>
      <c r="Q105" s="63"/>
      <c r="R105" s="63"/>
      <c r="S105" s="61" t="s">
        <v>9</v>
      </c>
      <c r="T105" s="62">
        <v>3</v>
      </c>
      <c r="U105" s="61" t="s">
        <v>9</v>
      </c>
      <c r="V105" s="62">
        <v>3</v>
      </c>
      <c r="W105" s="61" t="s">
        <v>9</v>
      </c>
      <c r="X105" s="62">
        <v>3</v>
      </c>
      <c r="Y105" s="61" t="s">
        <v>9</v>
      </c>
      <c r="Z105" s="62">
        <v>3</v>
      </c>
      <c r="AA105" s="61" t="s">
        <v>9</v>
      </c>
      <c r="AB105" s="62">
        <v>3</v>
      </c>
      <c r="AC105" s="61" t="s">
        <v>9</v>
      </c>
      <c r="AD105" s="62">
        <v>3</v>
      </c>
      <c r="AE105" s="63"/>
      <c r="AF105" s="63"/>
      <c r="AG105" s="61" t="s">
        <v>52</v>
      </c>
      <c r="AH105" s="62"/>
      <c r="AI105" s="61" t="s">
        <v>52</v>
      </c>
      <c r="AJ105" s="62"/>
      <c r="AK105" s="61" t="s">
        <v>52</v>
      </c>
      <c r="AL105" s="62"/>
      <c r="AM105" s="61" t="s">
        <v>52</v>
      </c>
      <c r="AN105" s="62"/>
      <c r="AO105" s="61" t="s">
        <v>52</v>
      </c>
      <c r="AP105" s="62"/>
      <c r="AQ105" s="61" t="s">
        <v>52</v>
      </c>
      <c r="AR105" s="62"/>
      <c r="AS105" s="63"/>
      <c r="AT105" s="63"/>
      <c r="AU105" s="61" t="s">
        <v>124</v>
      </c>
      <c r="AV105" s="62"/>
      <c r="AW105" s="61" t="s">
        <v>124</v>
      </c>
      <c r="AX105" s="62"/>
      <c r="AY105" s="61" t="s">
        <v>124</v>
      </c>
      <c r="AZ105" s="62"/>
      <c r="BA105" s="61" t="s">
        <v>124</v>
      </c>
      <c r="BB105" s="62"/>
      <c r="BC105" s="61" t="s">
        <v>124</v>
      </c>
      <c r="BD105" s="62"/>
      <c r="BE105" s="61" t="s">
        <v>124</v>
      </c>
      <c r="BF105" s="62"/>
      <c r="BG105" s="63"/>
      <c r="BH105" s="63"/>
      <c r="BI105" s="61" t="s">
        <v>124</v>
      </c>
      <c r="BJ105" s="62"/>
      <c r="BK105" s="61" t="s">
        <v>124</v>
      </c>
      <c r="BL105" s="62"/>
      <c r="BM105" s="61" t="s">
        <v>124</v>
      </c>
      <c r="BN105" s="62"/>
      <c r="BO105" s="61" t="s">
        <v>9</v>
      </c>
      <c r="BP105" s="62">
        <v>4</v>
      </c>
      <c r="BQ105" s="64">
        <f t="shared" si="156"/>
        <v>12</v>
      </c>
      <c r="BR105" s="64">
        <f t="shared" si="157"/>
        <v>0</v>
      </c>
      <c r="BS105" s="64">
        <f t="shared" si="158"/>
        <v>0</v>
      </c>
      <c r="BT105" s="64">
        <f t="shared" si="159"/>
        <v>0</v>
      </c>
      <c r="BU105" s="64">
        <f t="shared" si="160"/>
        <v>0</v>
      </c>
      <c r="BV105" s="64">
        <f t="shared" si="161"/>
        <v>0</v>
      </c>
      <c r="BW105" s="64">
        <f t="shared" si="162"/>
        <v>0</v>
      </c>
      <c r="BX105" s="64">
        <f t="shared" si="163"/>
        <v>0</v>
      </c>
      <c r="BY105" s="64">
        <f t="shared" si="164"/>
        <v>6</v>
      </c>
      <c r="BZ105" s="65">
        <f>SUBTOTAL(9,BQ105:BY105)</f>
        <v>18</v>
      </c>
      <c r="CA105" s="66">
        <f t="shared" si="165"/>
        <v>37</v>
      </c>
      <c r="CB105" s="67">
        <f t="shared" si="166"/>
        <v>0</v>
      </c>
      <c r="CC105" s="67">
        <v>0</v>
      </c>
      <c r="CD105" s="68">
        <f t="shared" si="167"/>
        <v>1</v>
      </c>
      <c r="CE105" s="69">
        <f t="shared" si="168"/>
        <v>1</v>
      </c>
      <c r="CF105" s="68">
        <f t="shared" si="169"/>
        <v>70</v>
      </c>
      <c r="CG105" s="70">
        <f t="shared" si="170"/>
        <v>0.5</v>
      </c>
      <c r="CH105" s="68">
        <f t="shared" si="171"/>
        <v>16</v>
      </c>
      <c r="CI105" s="71">
        <f>VLOOKUP(A105,[5]DATA!$A$6:$Q$660,17,0)</f>
        <v>70</v>
      </c>
      <c r="CJ105" s="71">
        <f t="shared" si="172"/>
        <v>37</v>
      </c>
      <c r="CK105" s="72">
        <f t="shared" si="173"/>
        <v>0</v>
      </c>
      <c r="CL105" s="73">
        <f t="shared" si="174"/>
        <v>0</v>
      </c>
      <c r="CM105" s="72">
        <f t="shared" si="175"/>
        <v>0</v>
      </c>
      <c r="CN105" s="74">
        <f t="shared" si="176"/>
        <v>18</v>
      </c>
    </row>
    <row r="106" spans="1:92" s="76" customFormat="1" ht="24.75" customHeight="1" outlineLevel="1" x14ac:dyDescent="0.25">
      <c r="A106" s="55" t="s">
        <v>246</v>
      </c>
      <c r="B106" s="56" t="s">
        <v>247</v>
      </c>
      <c r="C106" s="57" t="s">
        <v>195</v>
      </c>
      <c r="D106" s="58">
        <v>7</v>
      </c>
      <c r="E106" s="59">
        <v>44319</v>
      </c>
      <c r="F106" s="60">
        <f>IFERROR(VLOOKUP(A106,'[5]PHEP NAM 2022'!$D$9:$AP$628,32,0),0)</f>
        <v>4</v>
      </c>
      <c r="G106" s="61" t="s">
        <v>10</v>
      </c>
      <c r="H106" s="62"/>
      <c r="I106" s="61" t="s">
        <v>10</v>
      </c>
      <c r="J106" s="62"/>
      <c r="K106" s="61" t="s">
        <v>10</v>
      </c>
      <c r="L106" s="62"/>
      <c r="M106" s="61" t="s">
        <v>10</v>
      </c>
      <c r="N106" s="62"/>
      <c r="O106" s="61" t="s">
        <v>10</v>
      </c>
      <c r="P106" s="62"/>
      <c r="Q106" s="63"/>
      <c r="R106" s="63"/>
      <c r="S106" s="61" t="s">
        <v>10</v>
      </c>
      <c r="T106" s="62"/>
      <c r="U106" s="61" t="s">
        <v>10</v>
      </c>
      <c r="V106" s="62"/>
      <c r="W106" s="61" t="s">
        <v>10</v>
      </c>
      <c r="X106" s="62"/>
      <c r="Y106" s="61" t="s">
        <v>10</v>
      </c>
      <c r="Z106" s="62"/>
      <c r="AA106" s="61" t="s">
        <v>10</v>
      </c>
      <c r="AB106" s="62"/>
      <c r="AC106" s="61" t="s">
        <v>10</v>
      </c>
      <c r="AD106" s="62"/>
      <c r="AE106" s="63"/>
      <c r="AF106" s="63"/>
      <c r="AG106" s="61" t="s">
        <v>10</v>
      </c>
      <c r="AH106" s="62"/>
      <c r="AI106" s="61" t="s">
        <v>10</v>
      </c>
      <c r="AJ106" s="62"/>
      <c r="AK106" s="61" t="s">
        <v>10</v>
      </c>
      <c r="AL106" s="62"/>
      <c r="AM106" s="61" t="s">
        <v>10</v>
      </c>
      <c r="AN106" s="62"/>
      <c r="AO106" s="61" t="s">
        <v>10</v>
      </c>
      <c r="AP106" s="62"/>
      <c r="AQ106" s="61" t="s">
        <v>49</v>
      </c>
      <c r="AR106" s="62"/>
      <c r="AS106" s="63"/>
      <c r="AT106" s="63"/>
      <c r="AU106" s="61" t="s">
        <v>52</v>
      </c>
      <c r="AV106" s="62"/>
      <c r="AW106" s="61" t="s">
        <v>52</v>
      </c>
      <c r="AX106" s="62"/>
      <c r="AY106" s="61" t="s">
        <v>10</v>
      </c>
      <c r="AZ106" s="62"/>
      <c r="BA106" s="61" t="s">
        <v>10</v>
      </c>
      <c r="BB106" s="62"/>
      <c r="BC106" s="61" t="s">
        <v>10</v>
      </c>
      <c r="BD106" s="62"/>
      <c r="BE106" s="61" t="s">
        <v>49</v>
      </c>
      <c r="BF106" s="62"/>
      <c r="BG106" s="63"/>
      <c r="BH106" s="63"/>
      <c r="BI106" s="61" t="s">
        <v>10</v>
      </c>
      <c r="BJ106" s="62"/>
      <c r="BK106" s="61" t="s">
        <v>10</v>
      </c>
      <c r="BL106" s="62"/>
      <c r="BM106" s="61" t="s">
        <v>10</v>
      </c>
      <c r="BN106" s="62"/>
      <c r="BO106" s="61" t="s">
        <v>10</v>
      </c>
      <c r="BP106" s="62"/>
      <c r="BQ106" s="64">
        <f t="shared" si="156"/>
        <v>0</v>
      </c>
      <c r="BR106" s="64">
        <f t="shared" si="157"/>
        <v>23</v>
      </c>
      <c r="BS106" s="64">
        <f t="shared" si="158"/>
        <v>0</v>
      </c>
      <c r="BT106" s="64">
        <f t="shared" si="159"/>
        <v>0</v>
      </c>
      <c r="BU106" s="64">
        <f t="shared" si="160"/>
        <v>0</v>
      </c>
      <c r="BV106" s="64">
        <f t="shared" si="161"/>
        <v>0</v>
      </c>
      <c r="BW106" s="64">
        <f t="shared" si="162"/>
        <v>0</v>
      </c>
      <c r="BX106" s="64">
        <f t="shared" si="163"/>
        <v>2</v>
      </c>
      <c r="BY106" s="64">
        <f t="shared" si="164"/>
        <v>2</v>
      </c>
      <c r="BZ106" s="65">
        <f t="shared" ref="BZ106" si="180">SUBTOTAL(9,BQ106:BY106)</f>
        <v>27</v>
      </c>
      <c r="CA106" s="66">
        <f t="shared" si="165"/>
        <v>0</v>
      </c>
      <c r="CB106" s="67">
        <f t="shared" si="166"/>
        <v>0</v>
      </c>
      <c r="CC106" s="67">
        <v>0</v>
      </c>
      <c r="CD106" s="68">
        <f t="shared" si="167"/>
        <v>0</v>
      </c>
      <c r="CE106" s="69">
        <f t="shared" si="168"/>
        <v>0</v>
      </c>
      <c r="CF106" s="68">
        <f t="shared" si="169"/>
        <v>0</v>
      </c>
      <c r="CG106" s="70">
        <f t="shared" si="170"/>
        <v>2</v>
      </c>
      <c r="CH106" s="68">
        <f t="shared" si="171"/>
        <v>0</v>
      </c>
      <c r="CI106" s="71">
        <f>VLOOKUP(A106,[5]DATA!$A$6:$Q$660,17,0)</f>
        <v>150</v>
      </c>
      <c r="CJ106" s="71">
        <f t="shared" si="172"/>
        <v>0</v>
      </c>
      <c r="CK106" s="72">
        <f t="shared" si="173"/>
        <v>0</v>
      </c>
      <c r="CL106" s="73" t="e">
        <f t="shared" si="174"/>
        <v>#DIV/0!</v>
      </c>
      <c r="CM106" s="72">
        <f t="shared" si="175"/>
        <v>0</v>
      </c>
      <c r="CN106" s="74">
        <f t="shared" si="176"/>
        <v>27</v>
      </c>
    </row>
    <row r="107" spans="1:92" s="76" customFormat="1" ht="24.75" customHeight="1" outlineLevel="1" x14ac:dyDescent="0.25">
      <c r="A107" s="55" t="s">
        <v>248</v>
      </c>
      <c r="B107" s="96" t="s">
        <v>249</v>
      </c>
      <c r="C107" s="57" t="s">
        <v>195</v>
      </c>
      <c r="D107" s="58">
        <v>6</v>
      </c>
      <c r="E107" s="59">
        <v>44319</v>
      </c>
      <c r="F107" s="60">
        <f>IFERROR(VLOOKUP(A107,'[5]PHEP NAM 2022'!$D$9:$AP$628,32,0),0)</f>
        <v>6</v>
      </c>
      <c r="G107" s="61" t="s">
        <v>10</v>
      </c>
      <c r="H107" s="62"/>
      <c r="I107" s="61" t="s">
        <v>10</v>
      </c>
      <c r="J107" s="62"/>
      <c r="K107" s="61" t="s">
        <v>10</v>
      </c>
      <c r="L107" s="62"/>
      <c r="M107" s="61" t="s">
        <v>10</v>
      </c>
      <c r="N107" s="62"/>
      <c r="O107" s="61" t="s">
        <v>10</v>
      </c>
      <c r="P107" s="62"/>
      <c r="Q107" s="63"/>
      <c r="R107" s="63"/>
      <c r="S107" s="61" t="s">
        <v>10</v>
      </c>
      <c r="T107" s="62"/>
      <c r="U107" s="61" t="s">
        <v>10</v>
      </c>
      <c r="V107" s="62"/>
      <c r="W107" s="61" t="s">
        <v>10</v>
      </c>
      <c r="X107" s="62"/>
      <c r="Y107" s="61" t="s">
        <v>10</v>
      </c>
      <c r="Z107" s="62"/>
      <c r="AA107" s="61" t="s">
        <v>10</v>
      </c>
      <c r="AB107" s="62"/>
      <c r="AC107" s="61" t="s">
        <v>49</v>
      </c>
      <c r="AD107" s="62"/>
      <c r="AE107" s="63"/>
      <c r="AF107" s="63"/>
      <c r="AG107" s="61" t="s">
        <v>10</v>
      </c>
      <c r="AH107" s="62"/>
      <c r="AI107" s="61" t="s">
        <v>10</v>
      </c>
      <c r="AJ107" s="62"/>
      <c r="AK107" s="61" t="s">
        <v>10</v>
      </c>
      <c r="AL107" s="62"/>
      <c r="AM107" s="61" t="s">
        <v>10</v>
      </c>
      <c r="AN107" s="62"/>
      <c r="AO107" s="61" t="s">
        <v>10</v>
      </c>
      <c r="AP107" s="62"/>
      <c r="AQ107" s="61" t="s">
        <v>10</v>
      </c>
      <c r="AR107" s="62"/>
      <c r="AS107" s="63"/>
      <c r="AT107" s="63"/>
      <c r="AU107" s="61" t="s">
        <v>52</v>
      </c>
      <c r="AV107" s="62"/>
      <c r="AW107" s="61" t="s">
        <v>52</v>
      </c>
      <c r="AX107" s="62"/>
      <c r="AY107" s="61" t="s">
        <v>52</v>
      </c>
      <c r="AZ107" s="62"/>
      <c r="BA107" s="61" t="s">
        <v>52</v>
      </c>
      <c r="BB107" s="62"/>
      <c r="BC107" s="196" t="s">
        <v>223</v>
      </c>
      <c r="BD107" s="197"/>
      <c r="BE107" s="197"/>
      <c r="BF107" s="197"/>
      <c r="BG107" s="197"/>
      <c r="BH107" s="197"/>
      <c r="BI107" s="197"/>
      <c r="BJ107" s="197"/>
      <c r="BK107" s="197"/>
      <c r="BL107" s="197"/>
      <c r="BM107" s="197"/>
      <c r="BN107" s="197"/>
      <c r="BO107" s="197"/>
      <c r="BP107" s="198"/>
      <c r="BQ107" s="64">
        <f>COUNTIF($G107:$BP107,"a")+COUNTIF($G107:$BP107,"r0,a5")/2+COUNTIF($G107:$BP107,"p5,a5")/2+COUNTIF($G107:$BP107,"Ro,p5")/2+COUNTIF($G107:$BP107,"H5,A5")/2+COUNTIF($G107:$BP107,"p0,a5")/2</f>
        <v>0</v>
      </c>
      <c r="BR107" s="64">
        <f>COUNTIF($G107:$BP107,"d")+COUNTIF($G107:$BP107,"r0,d5")/2+COUNTIF($G107:$BP107,"p5,d5")/2+COUNTIF($G107:$BP107,"Ro,P5")/2+COUNTIF($G107:$BP107,"H5,D5")/2+COUNTIF($G107:$BP107,"p0,d5")/2</f>
        <v>16</v>
      </c>
      <c r="BS107" s="64">
        <f>COUNTIF($G107:$BP107,"b")+COUNTIF($G107:$BP107,"r0,b5")/2+COUNTIF($G107:$BP107,"p5,b5")/2+COUNTIF($G107:$BP107,"Ro,P5")/2+COUNTIF($G107:$BP107,"H5,B5")/2+COUNTIF($G107:$BP107,"p0,b5")/2</f>
        <v>0</v>
      </c>
      <c r="BT107" s="64">
        <f>COUNTIF($G107:$BP107,"c")+COUNTIF($G107:$BP107,"r0,c5")/2+COUNTIF($G107:$BP107,"p5,c5")/2+COUNTIF($G107:$BP107,"Ro,P5")/2+COUNTIF($G107:$BP107,"H5,C5")/2+COUNTIF($G107:$BP107,"p0,c5")/2</f>
        <v>0</v>
      </c>
      <c r="BU107" s="64">
        <f>COUNTIF($G107:$BP107,"KH")+COUNTIF($G107:$BP107,"TL")+COUNTIF($G107:$BP107,"L")</f>
        <v>0</v>
      </c>
      <c r="BV107" s="64">
        <f>COUNTIF($G107:$BP107,"NL")</f>
        <v>0</v>
      </c>
      <c r="BW107" s="64">
        <f>COUNTIF($G107:$BP107,"hh")+COUNTIF(G107:BP107,"H5,D5")/2</f>
        <v>0</v>
      </c>
      <c r="BX107" s="64">
        <f>COUNTIF($G107:$BP107,"nt7")</f>
        <v>1</v>
      </c>
      <c r="BY107" s="64">
        <f>COUNTIF($G107:$BP107,"P")+COUNTIF($G107:$BP107,"p5,a5")/2+COUNTIF($G107:$BP107,"p5,b5")/2+COUNTIF($G107:$BP107,"p5,c5")/2+COUNTIF($G107:$BP107,"p5,d5")/2+COUNTIF($G107:$BP107,"R0,P5")/2</f>
        <v>4</v>
      </c>
      <c r="BZ107" s="65">
        <f>SUBTOTAL(9,BQ107:BY107)</f>
        <v>21</v>
      </c>
      <c r="CA107" s="66">
        <f t="shared" si="165"/>
        <v>0</v>
      </c>
      <c r="CB107" s="67">
        <f t="shared" si="166"/>
        <v>0</v>
      </c>
      <c r="CC107" s="67">
        <v>0</v>
      </c>
      <c r="CD107" s="68">
        <f t="shared" si="167"/>
        <v>0</v>
      </c>
      <c r="CE107" s="69">
        <f t="shared" si="168"/>
        <v>0</v>
      </c>
      <c r="CF107" s="68">
        <f t="shared" si="169"/>
        <v>0</v>
      </c>
      <c r="CG107" s="70">
        <f t="shared" si="170"/>
        <v>2</v>
      </c>
      <c r="CH107" s="68">
        <f t="shared" si="171"/>
        <v>0</v>
      </c>
      <c r="CI107" s="71">
        <f>VLOOKUP(A107,[5]DATA!$A$6:$Q$660,17,0)</f>
        <v>150</v>
      </c>
      <c r="CJ107" s="71">
        <f t="shared" si="172"/>
        <v>0</v>
      </c>
      <c r="CK107" s="72">
        <f t="shared" si="173"/>
        <v>0</v>
      </c>
      <c r="CL107" s="73" t="e">
        <f t="shared" si="174"/>
        <v>#DIV/0!</v>
      </c>
      <c r="CM107" s="72">
        <f t="shared" si="175"/>
        <v>0</v>
      </c>
      <c r="CN107" s="74">
        <f t="shared" si="176"/>
        <v>21</v>
      </c>
    </row>
    <row r="108" spans="1:92" s="76" customFormat="1" ht="24.75" customHeight="1" outlineLevel="1" x14ac:dyDescent="0.25">
      <c r="A108" s="55" t="s">
        <v>250</v>
      </c>
      <c r="B108" s="56" t="s">
        <v>251</v>
      </c>
      <c r="C108" s="57" t="s">
        <v>195</v>
      </c>
      <c r="D108" s="58">
        <v>10</v>
      </c>
      <c r="E108" s="59">
        <v>44526</v>
      </c>
      <c r="F108" s="60">
        <f>IFERROR(VLOOKUP(A108,'[5]PHEP NAM 2022'!$D$9:$AP$628,32,0),0)</f>
        <v>2</v>
      </c>
      <c r="G108" s="61" t="s">
        <v>9</v>
      </c>
      <c r="H108" s="62">
        <v>4</v>
      </c>
      <c r="I108" s="61" t="s">
        <v>9</v>
      </c>
      <c r="J108" s="62">
        <v>3</v>
      </c>
      <c r="K108" s="61" t="s">
        <v>9</v>
      </c>
      <c r="L108" s="62">
        <v>4</v>
      </c>
      <c r="M108" s="61" t="s">
        <v>9</v>
      </c>
      <c r="N108" s="62">
        <v>4</v>
      </c>
      <c r="O108" s="61" t="s">
        <v>9</v>
      </c>
      <c r="P108" s="62">
        <v>3</v>
      </c>
      <c r="Q108" s="63"/>
      <c r="R108" s="63"/>
      <c r="S108" s="61" t="s">
        <v>9</v>
      </c>
      <c r="T108" s="62">
        <v>3</v>
      </c>
      <c r="U108" s="61" t="s">
        <v>9</v>
      </c>
      <c r="V108" s="62">
        <v>2</v>
      </c>
      <c r="W108" s="61" t="s">
        <v>9</v>
      </c>
      <c r="X108" s="62">
        <v>3</v>
      </c>
      <c r="Y108" s="61" t="s">
        <v>9</v>
      </c>
      <c r="Z108" s="62">
        <v>3</v>
      </c>
      <c r="AA108" s="61" t="s">
        <v>9</v>
      </c>
      <c r="AB108" s="62">
        <v>3</v>
      </c>
      <c r="AC108" s="61" t="s">
        <v>9</v>
      </c>
      <c r="AD108" s="62">
        <v>3</v>
      </c>
      <c r="AE108" s="63"/>
      <c r="AF108" s="63"/>
      <c r="AG108" s="61" t="s">
        <v>9</v>
      </c>
      <c r="AH108" s="62">
        <v>3</v>
      </c>
      <c r="AI108" s="61" t="s">
        <v>9</v>
      </c>
      <c r="AJ108" s="62">
        <v>4</v>
      </c>
      <c r="AK108" s="61" t="s">
        <v>9</v>
      </c>
      <c r="AL108" s="62">
        <v>6</v>
      </c>
      <c r="AM108" s="61" t="s">
        <v>9</v>
      </c>
      <c r="AN108" s="62">
        <v>4</v>
      </c>
      <c r="AO108" s="61" t="s">
        <v>9</v>
      </c>
      <c r="AP108" s="62">
        <v>4</v>
      </c>
      <c r="AQ108" s="61" t="s">
        <v>9</v>
      </c>
      <c r="AR108" s="62">
        <v>4</v>
      </c>
      <c r="AS108" s="63"/>
      <c r="AT108" s="63"/>
      <c r="AU108" s="61" t="s">
        <v>9</v>
      </c>
      <c r="AV108" s="62">
        <v>4</v>
      </c>
      <c r="AW108" s="61" t="s">
        <v>9</v>
      </c>
      <c r="AX108" s="62">
        <v>4</v>
      </c>
      <c r="AY108" s="61" t="s">
        <v>9</v>
      </c>
      <c r="AZ108" s="62">
        <v>4</v>
      </c>
      <c r="BA108" s="61" t="s">
        <v>9</v>
      </c>
      <c r="BB108" s="62">
        <v>6.5</v>
      </c>
      <c r="BC108" s="61" t="s">
        <v>9</v>
      </c>
      <c r="BD108" s="62">
        <v>4</v>
      </c>
      <c r="BE108" s="61" t="s">
        <v>9</v>
      </c>
      <c r="BF108" s="62">
        <v>4</v>
      </c>
      <c r="BG108" s="63"/>
      <c r="BH108" s="63"/>
      <c r="BI108" s="61" t="s">
        <v>9</v>
      </c>
      <c r="BJ108" s="62">
        <v>4</v>
      </c>
      <c r="BK108" s="61" t="s">
        <v>9</v>
      </c>
      <c r="BL108" s="62">
        <v>4</v>
      </c>
      <c r="BM108" s="61" t="s">
        <v>9</v>
      </c>
      <c r="BN108" s="62">
        <v>4</v>
      </c>
      <c r="BO108" s="61" t="s">
        <v>9</v>
      </c>
      <c r="BP108" s="62">
        <v>4</v>
      </c>
      <c r="BQ108" s="64">
        <f>COUNTIF($G108:$BP108,"a")+COUNTIF($G108:$BP108,"r0,a5")/2+COUNTIF($G108:$BP108,"p5,a5")/2+COUNTIF($G108:$BP108,"Ro,p5")/2+COUNTIF($G108:$BP108,"H5,A5")/2+COUNTIF($G108:$BP108,"p0,a5")/2</f>
        <v>27</v>
      </c>
      <c r="BR108" s="64">
        <f>COUNTIF($G108:$BP108,"d")+COUNTIF($G108:$BP108,"r0,d5")/2+COUNTIF($G108:$BP108,"p5,d5")/2+COUNTIF($G108:$BP108,"Ro,P5")/2+COUNTIF($G108:$BP108,"H5,D5")/2+COUNTIF($G108:$BP108,"p0,d5")/2</f>
        <v>0</v>
      </c>
      <c r="BS108" s="64">
        <f>COUNTIF($G108:$BP108,"b")+COUNTIF($G108:$BP108,"r0,b5")/2+COUNTIF($G108:$BP108,"p5,b5")/2+COUNTIF($G108:$BP108,"Ro,P5")/2+COUNTIF($G108:$BP108,"H5,B5")/2+COUNTIF($G108:$BP108,"p0,b5")/2</f>
        <v>0</v>
      </c>
      <c r="BT108" s="64">
        <f>COUNTIF($G108:$BP108,"c")+COUNTIF($G108:$BP108,"r0,c5")/2+COUNTIF($G108:$BP108,"p5,c5")/2+COUNTIF($G108:$BP108,"Ro,P5")/2+COUNTIF($G108:$BP108,"H5,C5")/2+COUNTIF($G108:$BP108,"p0,c5")/2</f>
        <v>0</v>
      </c>
      <c r="BU108" s="64">
        <f>COUNTIF($G108:$BP108,"KH")+COUNTIF($G108:$BP108,"TL")+COUNTIF($G108:$BP108,"L")</f>
        <v>0</v>
      </c>
      <c r="BV108" s="64">
        <f>COUNTIF($G108:$BP108,"NL")</f>
        <v>0</v>
      </c>
      <c r="BW108" s="64">
        <f>COUNTIF($G108:$BP108,"hh")+COUNTIF(G108:BP108,"H5,D5")/2</f>
        <v>0</v>
      </c>
      <c r="BX108" s="64">
        <f>COUNTIF($G108:$BP108,"nt7")</f>
        <v>0</v>
      </c>
      <c r="BY108" s="64">
        <f>COUNTIF($G108:$BP108,"P")+COUNTIF($G108:$BP108,"p5,a5")/2+COUNTIF($G108:$BP108,"p5,b5")/2+COUNTIF($G108:$BP108,"p5,c5")/2+COUNTIF($G108:$BP108,"p5,d5")/2+COUNTIF($G108:$BP108,"R0,P5")/2</f>
        <v>0</v>
      </c>
      <c r="BZ108" s="65">
        <f>SUBTOTAL(9,BQ108:BY108)</f>
        <v>27</v>
      </c>
      <c r="CA108" s="66">
        <f t="shared" si="165"/>
        <v>102.5</v>
      </c>
      <c r="CB108" s="67">
        <f t="shared" si="166"/>
        <v>0</v>
      </c>
      <c r="CC108" s="67">
        <v>0</v>
      </c>
      <c r="CD108" s="68">
        <f t="shared" si="167"/>
        <v>2</v>
      </c>
      <c r="CE108" s="69">
        <f>COUNTIF(G108:P108,"&gt;=4")+COUNTIF(S108:AD108,"&gt;=4")+COUNTIF(AG108:AR108,"&gt;=4")+COUNTIF(AU108:BF108,"&gt;=4")+COUNTIF(BI108:BP108,"&gt;=4")+ROUND(IF(R108&gt;=12,1,0)+IF(AF108&gt;=12,1,0)+IF(AT108&gt;=12,1,0)+IF(BH108&gt;=12,1,0),0)-18</f>
        <v>0</v>
      </c>
      <c r="CF108" s="68">
        <f t="shared" si="169"/>
        <v>140</v>
      </c>
      <c r="CG108" s="70">
        <f t="shared" si="170"/>
        <v>2</v>
      </c>
      <c r="CH108" s="68">
        <f t="shared" si="171"/>
        <v>0</v>
      </c>
      <c r="CI108" s="71">
        <f>VLOOKUP(A108,[5]DATA!$A$6:$Q$660,17,0)</f>
        <v>70</v>
      </c>
      <c r="CJ108" s="71">
        <f t="shared" si="172"/>
        <v>102.5</v>
      </c>
      <c r="CK108" s="72">
        <f t="shared" si="173"/>
        <v>4.5</v>
      </c>
      <c r="CL108" s="73">
        <f t="shared" si="174"/>
        <v>4.3902439024390241E-2</v>
      </c>
      <c r="CM108" s="72">
        <f t="shared" si="175"/>
        <v>4.5</v>
      </c>
      <c r="CN108" s="74">
        <f>BQ108+BR108+BS108+BT108+BU108+BY108+BX108</f>
        <v>27</v>
      </c>
    </row>
    <row r="109" spans="1:92" s="76" customFormat="1" ht="24.75" customHeight="1" outlineLevel="1" x14ac:dyDescent="0.25">
      <c r="A109" s="55" t="s">
        <v>252</v>
      </c>
      <c r="B109" s="96" t="s">
        <v>253</v>
      </c>
      <c r="C109" s="57" t="s">
        <v>195</v>
      </c>
      <c r="D109" s="58">
        <v>10</v>
      </c>
      <c r="E109" s="59">
        <v>44539</v>
      </c>
      <c r="F109" s="60">
        <f>IFERROR(VLOOKUP(A109,'[5]PHEP NAM 2022'!$D$9:$AP$628,32,0),0)</f>
        <v>0</v>
      </c>
      <c r="G109" s="61" t="s">
        <v>9</v>
      </c>
      <c r="H109" s="62">
        <v>2</v>
      </c>
      <c r="I109" s="196" t="s">
        <v>223</v>
      </c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  <c r="AF109" s="197"/>
      <c r="AG109" s="197"/>
      <c r="AH109" s="197"/>
      <c r="AI109" s="197"/>
      <c r="AJ109" s="197"/>
      <c r="AK109" s="197"/>
      <c r="AL109" s="197"/>
      <c r="AM109" s="197"/>
      <c r="AN109" s="197"/>
      <c r="AO109" s="197"/>
      <c r="AP109" s="197"/>
      <c r="AQ109" s="197"/>
      <c r="AR109" s="197"/>
      <c r="AS109" s="197"/>
      <c r="AT109" s="197"/>
      <c r="AU109" s="197"/>
      <c r="AV109" s="197"/>
      <c r="AW109" s="197"/>
      <c r="AX109" s="197"/>
      <c r="AY109" s="197"/>
      <c r="AZ109" s="197"/>
      <c r="BA109" s="197"/>
      <c r="BB109" s="197"/>
      <c r="BC109" s="197"/>
      <c r="BD109" s="197"/>
      <c r="BE109" s="197"/>
      <c r="BF109" s="197"/>
      <c r="BG109" s="197"/>
      <c r="BH109" s="197"/>
      <c r="BI109" s="197"/>
      <c r="BJ109" s="197"/>
      <c r="BK109" s="197"/>
      <c r="BL109" s="197"/>
      <c r="BM109" s="197"/>
      <c r="BN109" s="197"/>
      <c r="BO109" s="197"/>
      <c r="BP109" s="198"/>
      <c r="BQ109" s="64">
        <f t="shared" ref="BQ109:BQ110" si="181">COUNTIF($G109:$BP109,"a")+COUNTIF($G109:$BP109,"r0,a5")/2+COUNTIF($G109:$BP109,"p5,a5")/2+COUNTIF($G109:$BP109,"Ro,p5")/2+COUNTIF($G109:$BP109,"H5,A5")/2+COUNTIF($G109:$BP109,"p0,a5")/2</f>
        <v>1</v>
      </c>
      <c r="BR109" s="64">
        <f t="shared" ref="BR109:BR110" si="182">COUNTIF($G109:$BP109,"d")+COUNTIF($G109:$BP109,"r0,d5")/2+COUNTIF($G109:$BP109,"p5,d5")/2+COUNTIF($G109:$BP109,"Ro,P5")/2+COUNTIF($G109:$BP109,"H5,D5")/2+COUNTIF($G109:$BP109,"p0,d5")/2</f>
        <v>0</v>
      </c>
      <c r="BS109" s="64">
        <f t="shared" ref="BS109:BS110" si="183">COUNTIF($G109:$BP109,"b")+COUNTIF($G109:$BP109,"r0,b5")/2+COUNTIF($G109:$BP109,"p5,b5")/2+COUNTIF($G109:$BP109,"Ro,P5")/2+COUNTIF($G109:$BP109,"H5,B5")/2+COUNTIF($G109:$BP109,"p0,b5")/2</f>
        <v>0</v>
      </c>
      <c r="BT109" s="64">
        <f t="shared" ref="BT109:BT110" si="184">COUNTIF($G109:$BP109,"c")+COUNTIF($G109:$BP109,"r0,c5")/2+COUNTIF($G109:$BP109,"p5,c5")/2+COUNTIF($G109:$BP109,"Ro,P5")/2+COUNTIF($G109:$BP109,"H5,C5")/2+COUNTIF($G109:$BP109,"p0,c5")/2</f>
        <v>0</v>
      </c>
      <c r="BU109" s="64">
        <f t="shared" ref="BU109:BU110" si="185">COUNTIF($G109:$BP109,"KH")+COUNTIF($G109:$BP109,"TL")+COUNTIF($G109:$BP109,"L")</f>
        <v>0</v>
      </c>
      <c r="BV109" s="64">
        <f t="shared" ref="BV109:BV110" si="186">COUNTIF($G109:$BP109,"NL")</f>
        <v>0</v>
      </c>
      <c r="BW109" s="64">
        <f t="shared" ref="BW109:BW110" si="187">COUNTIF($G109:$BP109,"hh")+COUNTIF(G109:BP109,"H5,D5")/2</f>
        <v>0</v>
      </c>
      <c r="BX109" s="64">
        <f t="shared" ref="BX109:BX110" si="188">COUNTIF($G109:$BP109,"nt7")</f>
        <v>0</v>
      </c>
      <c r="BY109" s="64">
        <f t="shared" ref="BY109:BY110" si="189">COUNTIF($G109:$BP109,"P")+COUNTIF($G109:$BP109,"p5,a5")/2+COUNTIF($G109:$BP109,"p5,b5")/2+COUNTIF($G109:$BP109,"p5,c5")/2+COUNTIF($G109:$BP109,"p5,d5")/2+COUNTIF($G109:$BP109,"R0,P5")/2</f>
        <v>0</v>
      </c>
      <c r="BZ109" s="65">
        <f t="shared" ref="BZ109:BZ110" si="190">SUBTOTAL(9,BQ109:BY109)</f>
        <v>1</v>
      </c>
      <c r="CA109" s="66">
        <f t="shared" si="165"/>
        <v>2</v>
      </c>
      <c r="CB109" s="67">
        <f t="shared" si="166"/>
        <v>0</v>
      </c>
      <c r="CC109" s="67">
        <v>0</v>
      </c>
      <c r="CD109" s="68">
        <f>IF(BZ109&gt;=25,4,IF(BZ109&gt;=18,3,IF(BZ109&gt;=12,2,IF(BZ109&gt;=4,1,0))))-BX109-2+2</f>
        <v>0</v>
      </c>
      <c r="CE109" s="69">
        <f t="shared" si="168"/>
        <v>0</v>
      </c>
      <c r="CF109" s="68">
        <f t="shared" si="169"/>
        <v>0</v>
      </c>
      <c r="CG109" s="70">
        <f t="shared" si="170"/>
        <v>0</v>
      </c>
      <c r="CH109" s="68">
        <f t="shared" si="171"/>
        <v>0</v>
      </c>
      <c r="CI109" s="71">
        <f>VLOOKUP(A109,[5]DATA!$A$6:$Q$660,17,0)</f>
        <v>70</v>
      </c>
      <c r="CJ109" s="71">
        <f t="shared" si="172"/>
        <v>2</v>
      </c>
      <c r="CK109" s="72">
        <f t="shared" si="173"/>
        <v>0</v>
      </c>
      <c r="CL109" s="73">
        <f t="shared" si="174"/>
        <v>0</v>
      </c>
      <c r="CM109" s="72">
        <f t="shared" si="175"/>
        <v>0</v>
      </c>
      <c r="CN109" s="74">
        <f t="shared" ref="CN109:CN110" si="191">BQ109+BR109+BS109+BT109+BU109+BY109+BX109</f>
        <v>1</v>
      </c>
    </row>
    <row r="110" spans="1:92" s="76" customFormat="1" ht="24.75" customHeight="1" outlineLevel="1" x14ac:dyDescent="0.25">
      <c r="A110" s="55" t="s">
        <v>254</v>
      </c>
      <c r="B110" s="56" t="s">
        <v>255</v>
      </c>
      <c r="C110" s="57" t="s">
        <v>195</v>
      </c>
      <c r="D110" s="58">
        <v>10</v>
      </c>
      <c r="E110" s="59">
        <v>44543</v>
      </c>
      <c r="F110" s="60">
        <f>IFERROR(VLOOKUP(A110,'[5]PHEP NAM 2022'!$D$9:$AP$628,32,0),0)</f>
        <v>1</v>
      </c>
      <c r="G110" s="61" t="s">
        <v>9</v>
      </c>
      <c r="H110" s="62">
        <v>4</v>
      </c>
      <c r="I110" s="61" t="s">
        <v>9</v>
      </c>
      <c r="J110" s="62">
        <v>4</v>
      </c>
      <c r="K110" s="61" t="s">
        <v>9</v>
      </c>
      <c r="L110" s="62">
        <v>4</v>
      </c>
      <c r="M110" s="61" t="s">
        <v>9</v>
      </c>
      <c r="N110" s="62">
        <v>4</v>
      </c>
      <c r="O110" s="61" t="s">
        <v>9</v>
      </c>
      <c r="P110" s="62">
        <v>4</v>
      </c>
      <c r="Q110" s="63"/>
      <c r="R110" s="63">
        <v>12</v>
      </c>
      <c r="S110" s="61" t="s">
        <v>9</v>
      </c>
      <c r="T110" s="62">
        <v>4</v>
      </c>
      <c r="U110" s="61" t="s">
        <v>9</v>
      </c>
      <c r="V110" s="62">
        <v>4</v>
      </c>
      <c r="W110" s="61" t="s">
        <v>9</v>
      </c>
      <c r="X110" s="62">
        <v>4</v>
      </c>
      <c r="Y110" s="61" t="s">
        <v>9</v>
      </c>
      <c r="Z110" s="62">
        <v>3</v>
      </c>
      <c r="AA110" s="61" t="s">
        <v>9</v>
      </c>
      <c r="AB110" s="62">
        <v>4</v>
      </c>
      <c r="AC110" s="61" t="s">
        <v>9</v>
      </c>
      <c r="AD110" s="62">
        <v>3.5</v>
      </c>
      <c r="AE110" s="63"/>
      <c r="AF110" s="63">
        <v>12</v>
      </c>
      <c r="AG110" s="61" t="s">
        <v>9</v>
      </c>
      <c r="AH110" s="62">
        <v>4</v>
      </c>
      <c r="AI110" s="61" t="s">
        <v>9</v>
      </c>
      <c r="AJ110" s="62">
        <v>4</v>
      </c>
      <c r="AK110" s="61" t="s">
        <v>9</v>
      </c>
      <c r="AL110" s="62">
        <v>4</v>
      </c>
      <c r="AM110" s="61" t="s">
        <v>9</v>
      </c>
      <c r="AN110" s="62">
        <v>4</v>
      </c>
      <c r="AO110" s="61" t="s">
        <v>9</v>
      </c>
      <c r="AP110" s="62">
        <v>4</v>
      </c>
      <c r="AQ110" s="61" t="s">
        <v>9</v>
      </c>
      <c r="AR110" s="62">
        <v>4</v>
      </c>
      <c r="AS110" s="63"/>
      <c r="AT110" s="63">
        <v>12</v>
      </c>
      <c r="AU110" s="61" t="s">
        <v>9</v>
      </c>
      <c r="AV110" s="62">
        <v>4</v>
      </c>
      <c r="AW110" s="61" t="s">
        <v>9</v>
      </c>
      <c r="AX110" s="62">
        <v>4</v>
      </c>
      <c r="AY110" s="61" t="s">
        <v>9</v>
      </c>
      <c r="AZ110" s="62">
        <v>4</v>
      </c>
      <c r="BA110" s="61" t="s">
        <v>9</v>
      </c>
      <c r="BB110" s="62">
        <v>6</v>
      </c>
      <c r="BC110" s="61" t="s">
        <v>9</v>
      </c>
      <c r="BD110" s="62">
        <v>4</v>
      </c>
      <c r="BE110" s="61" t="s">
        <v>9</v>
      </c>
      <c r="BF110" s="62">
        <v>4</v>
      </c>
      <c r="BG110" s="63"/>
      <c r="BH110" s="63"/>
      <c r="BI110" s="61" t="s">
        <v>9</v>
      </c>
      <c r="BJ110" s="62">
        <v>4</v>
      </c>
      <c r="BK110" s="61" t="s">
        <v>9</v>
      </c>
      <c r="BL110" s="62">
        <v>4</v>
      </c>
      <c r="BM110" s="61" t="s">
        <v>9</v>
      </c>
      <c r="BN110" s="62">
        <v>4</v>
      </c>
      <c r="BO110" s="61" t="s">
        <v>9</v>
      </c>
      <c r="BP110" s="62">
        <v>4</v>
      </c>
      <c r="BQ110" s="64">
        <f t="shared" si="181"/>
        <v>27</v>
      </c>
      <c r="BR110" s="64">
        <f t="shared" si="182"/>
        <v>0</v>
      </c>
      <c r="BS110" s="64">
        <f t="shared" si="183"/>
        <v>0</v>
      </c>
      <c r="BT110" s="64">
        <f t="shared" si="184"/>
        <v>0</v>
      </c>
      <c r="BU110" s="64">
        <f t="shared" si="185"/>
        <v>0</v>
      </c>
      <c r="BV110" s="64">
        <f t="shared" si="186"/>
        <v>0</v>
      </c>
      <c r="BW110" s="64">
        <f t="shared" si="187"/>
        <v>0</v>
      </c>
      <c r="BX110" s="64">
        <f t="shared" si="188"/>
        <v>0</v>
      </c>
      <c r="BY110" s="64">
        <f t="shared" si="189"/>
        <v>0</v>
      </c>
      <c r="BZ110" s="65">
        <f t="shared" si="190"/>
        <v>27</v>
      </c>
      <c r="CA110" s="66">
        <f t="shared" si="165"/>
        <v>108.5</v>
      </c>
      <c r="CB110" s="67">
        <f t="shared" si="166"/>
        <v>36</v>
      </c>
      <c r="CC110" s="67">
        <v>0</v>
      </c>
      <c r="CD110" s="68">
        <f t="shared" si="167"/>
        <v>2</v>
      </c>
      <c r="CE110" s="69">
        <f t="shared" si="168"/>
        <v>28</v>
      </c>
      <c r="CF110" s="68">
        <f t="shared" si="169"/>
        <v>140</v>
      </c>
      <c r="CG110" s="70">
        <f t="shared" si="170"/>
        <v>1</v>
      </c>
      <c r="CH110" s="68">
        <f t="shared" si="171"/>
        <v>448</v>
      </c>
      <c r="CI110" s="71">
        <f>VLOOKUP(A110,[5]DATA!$A$6:$Q$660,17,0)</f>
        <v>70</v>
      </c>
      <c r="CJ110" s="71">
        <f t="shared" si="172"/>
        <v>144.5</v>
      </c>
      <c r="CK110" s="72">
        <f t="shared" si="173"/>
        <v>38</v>
      </c>
      <c r="CL110" s="73">
        <f t="shared" si="174"/>
        <v>0.26297577854671278</v>
      </c>
      <c r="CM110" s="72">
        <f t="shared" si="175"/>
        <v>2</v>
      </c>
      <c r="CN110" s="74">
        <f t="shared" si="191"/>
        <v>27</v>
      </c>
    </row>
    <row r="111" spans="1:92" s="76" customFormat="1" ht="24.75" customHeight="1" outlineLevel="1" x14ac:dyDescent="0.25">
      <c r="A111" s="55" t="s">
        <v>256</v>
      </c>
      <c r="B111" s="56" t="s">
        <v>257</v>
      </c>
      <c r="C111" s="57" t="s">
        <v>195</v>
      </c>
      <c r="D111" s="58">
        <v>6</v>
      </c>
      <c r="E111" s="59">
        <v>44557</v>
      </c>
      <c r="F111" s="60">
        <f>IFERROR(VLOOKUP(A111,'[5]PHEP NAM 2022'!$D$9:$AP$628,32,0),0)</f>
        <v>3</v>
      </c>
      <c r="G111" s="61" t="s">
        <v>10</v>
      </c>
      <c r="H111" s="62"/>
      <c r="I111" s="61" t="s">
        <v>10</v>
      </c>
      <c r="J111" s="62"/>
      <c r="K111" s="61" t="s">
        <v>10</v>
      </c>
      <c r="L111" s="62"/>
      <c r="M111" s="61" t="s">
        <v>10</v>
      </c>
      <c r="N111" s="62"/>
      <c r="O111" s="61" t="s">
        <v>10</v>
      </c>
      <c r="P111" s="62"/>
      <c r="Q111" s="63"/>
      <c r="R111" s="63"/>
      <c r="S111" s="61" t="s">
        <v>10</v>
      </c>
      <c r="T111" s="62"/>
      <c r="U111" s="61" t="s">
        <v>10</v>
      </c>
      <c r="V111" s="62"/>
      <c r="W111" s="61" t="s">
        <v>10</v>
      </c>
      <c r="X111" s="62"/>
      <c r="Y111" s="61" t="s">
        <v>10</v>
      </c>
      <c r="Z111" s="62"/>
      <c r="AA111" s="61" t="s">
        <v>10</v>
      </c>
      <c r="AB111" s="62"/>
      <c r="AC111" s="61" t="s">
        <v>49</v>
      </c>
      <c r="AD111" s="62"/>
      <c r="AE111" s="63"/>
      <c r="AF111" s="63"/>
      <c r="AG111" s="61" t="s">
        <v>10</v>
      </c>
      <c r="AH111" s="62"/>
      <c r="AI111" s="61" t="s">
        <v>10</v>
      </c>
      <c r="AJ111" s="62"/>
      <c r="AK111" s="61" t="s">
        <v>10</v>
      </c>
      <c r="AL111" s="62"/>
      <c r="AM111" s="61" t="s">
        <v>10</v>
      </c>
      <c r="AN111" s="62"/>
      <c r="AO111" s="61" t="s">
        <v>10</v>
      </c>
      <c r="AP111" s="62"/>
      <c r="AQ111" s="61" t="s">
        <v>10</v>
      </c>
      <c r="AR111" s="62"/>
      <c r="AS111" s="63"/>
      <c r="AT111" s="63"/>
      <c r="AU111" s="61" t="s">
        <v>10</v>
      </c>
      <c r="AV111" s="62"/>
      <c r="AW111" s="61" t="s">
        <v>10</v>
      </c>
      <c r="AX111" s="62"/>
      <c r="AY111" s="61" t="s">
        <v>10</v>
      </c>
      <c r="AZ111" s="62"/>
      <c r="BA111" s="61" t="s">
        <v>10</v>
      </c>
      <c r="BB111" s="62"/>
      <c r="BC111" s="61" t="s">
        <v>10</v>
      </c>
      <c r="BD111" s="62"/>
      <c r="BE111" s="61" t="s">
        <v>49</v>
      </c>
      <c r="BF111" s="62"/>
      <c r="BG111" s="63"/>
      <c r="BH111" s="63"/>
      <c r="BI111" s="61" t="s">
        <v>10</v>
      </c>
      <c r="BJ111" s="62"/>
      <c r="BK111" s="61" t="s">
        <v>10</v>
      </c>
      <c r="BL111" s="62"/>
      <c r="BM111" s="61" t="s">
        <v>10</v>
      </c>
      <c r="BN111" s="62"/>
      <c r="BO111" s="61" t="s">
        <v>10</v>
      </c>
      <c r="BP111" s="62"/>
      <c r="BQ111" s="64">
        <f>COUNTIF($G111:$BP111,"a")+COUNTIF($G111:$BP111,"r0,a5")/2+COUNTIF($G111:$BP111,"p5,a5")/2+COUNTIF($G111:$BP111,"Ro,p5")/2+COUNTIF($G111:$BP111,"H5,A5")/2+COUNTIF($G111:$BP111,"p0,a5")/2</f>
        <v>0</v>
      </c>
      <c r="BR111" s="64">
        <f>COUNTIF($G111:$BP111,"d")+COUNTIF($G111:$BP111,"r0,d5")/2+COUNTIF($G111:$BP111,"p5,d5")/2+COUNTIF($G111:$BP111,"Ro,P5")/2+COUNTIF($G111:$BP111,"H5,D5")/2+COUNTIF($G111:$BP111,"p0,d5")/2</f>
        <v>25</v>
      </c>
      <c r="BS111" s="64">
        <f>COUNTIF($G111:$BP111,"b")+COUNTIF($G111:$BP111,"r0,b5")/2+COUNTIF($G111:$BP111,"p5,b5")/2+COUNTIF($G111:$BP111,"Ro,P5")/2+COUNTIF($G111:$BP111,"H5,B5")/2+COUNTIF($G111:$BP111,"p0,b5")/2</f>
        <v>0</v>
      </c>
      <c r="BT111" s="64">
        <f>COUNTIF($G111:$BP111,"c")+COUNTIF($G111:$BP111,"r0,c5")/2+COUNTIF($G111:$BP111,"p5,c5")/2+COUNTIF($G111:$BP111,"Ro,P5")/2+COUNTIF($G111:$BP111,"H5,C5")/2+COUNTIF($G111:$BP111,"p0,c5")/2</f>
        <v>0</v>
      </c>
      <c r="BU111" s="64">
        <f>COUNTIF($G111:$BP111,"KH")+COUNTIF($G111:$BP111,"TL")+COUNTIF($G111:$BP111,"L")</f>
        <v>0</v>
      </c>
      <c r="BV111" s="64">
        <f>COUNTIF($G111:$BP111,"NL")</f>
        <v>0</v>
      </c>
      <c r="BW111" s="64">
        <f>COUNTIF($G111:$BP111,"hh")+COUNTIF(G111:BP111,"H5,D5")/2</f>
        <v>0</v>
      </c>
      <c r="BX111" s="64">
        <f>COUNTIF($G111:$BP111,"nt7")</f>
        <v>2</v>
      </c>
      <c r="BY111" s="64">
        <f>COUNTIF($G111:$BP111,"P")+COUNTIF($G111:$BP111,"p5,a5")/2+COUNTIF($G111:$BP111,"p5,b5")/2+COUNTIF($G111:$BP111,"p5,c5")/2+COUNTIF($G111:$BP111,"p5,d5")/2+COUNTIF($G111:$BP111,"R0,P5")/2</f>
        <v>0</v>
      </c>
      <c r="BZ111" s="65">
        <f>SUBTOTAL(9,BQ111:BY111)</f>
        <v>27</v>
      </c>
      <c r="CA111" s="66">
        <f t="shared" si="165"/>
        <v>0</v>
      </c>
      <c r="CB111" s="67">
        <f t="shared" si="166"/>
        <v>0</v>
      </c>
      <c r="CC111" s="67">
        <v>0</v>
      </c>
      <c r="CD111" s="68">
        <f t="shared" si="167"/>
        <v>0</v>
      </c>
      <c r="CE111" s="69">
        <f t="shared" si="168"/>
        <v>0</v>
      </c>
      <c r="CF111" s="68">
        <f t="shared" si="169"/>
        <v>0</v>
      </c>
      <c r="CG111" s="70">
        <f t="shared" si="170"/>
        <v>3</v>
      </c>
      <c r="CH111" s="68">
        <f t="shared" si="171"/>
        <v>0</v>
      </c>
      <c r="CI111" s="71">
        <f>VLOOKUP(A111,[5]DATA!$A$6:$Q$660,17,0)</f>
        <v>150</v>
      </c>
      <c r="CJ111" s="71">
        <f t="shared" si="172"/>
        <v>0</v>
      </c>
      <c r="CK111" s="72">
        <f t="shared" si="173"/>
        <v>0</v>
      </c>
      <c r="CL111" s="73" t="e">
        <f t="shared" si="174"/>
        <v>#DIV/0!</v>
      </c>
      <c r="CM111" s="72">
        <f t="shared" si="175"/>
        <v>0</v>
      </c>
      <c r="CN111" s="74">
        <f>BQ111+BR111+BS111+BT111+BU111+BY111+BX111</f>
        <v>27</v>
      </c>
    </row>
    <row r="112" spans="1:92" s="76" customFormat="1" ht="24.75" customHeight="1" outlineLevel="1" x14ac:dyDescent="0.25">
      <c r="A112" s="55" t="s">
        <v>258</v>
      </c>
      <c r="B112" s="56" t="s">
        <v>259</v>
      </c>
      <c r="C112" s="57" t="s">
        <v>195</v>
      </c>
      <c r="D112" s="58">
        <v>6</v>
      </c>
      <c r="E112" s="59">
        <v>44606</v>
      </c>
      <c r="F112" s="60">
        <f>IFERROR(VLOOKUP(A112,'[5]PHEP NAM 2022'!$D$9:$AP$628,32,0),0)</f>
        <v>2</v>
      </c>
      <c r="G112" s="61" t="s">
        <v>10</v>
      </c>
      <c r="H112" s="62"/>
      <c r="I112" s="61" t="s">
        <v>10</v>
      </c>
      <c r="J112" s="62"/>
      <c r="K112" s="61" t="s">
        <v>10</v>
      </c>
      <c r="L112" s="62"/>
      <c r="M112" s="61" t="s">
        <v>10</v>
      </c>
      <c r="N112" s="62"/>
      <c r="O112" s="61" t="s">
        <v>10</v>
      </c>
      <c r="P112" s="62"/>
      <c r="Q112" s="63"/>
      <c r="R112" s="63"/>
      <c r="S112" s="61" t="s">
        <v>10</v>
      </c>
      <c r="T112" s="62"/>
      <c r="U112" s="61" t="s">
        <v>10</v>
      </c>
      <c r="V112" s="62"/>
      <c r="W112" s="61" t="s">
        <v>10</v>
      </c>
      <c r="X112" s="62"/>
      <c r="Y112" s="61" t="s">
        <v>10</v>
      </c>
      <c r="Z112" s="62"/>
      <c r="AA112" s="61" t="s">
        <v>10</v>
      </c>
      <c r="AB112" s="62"/>
      <c r="AC112" s="61" t="s">
        <v>49</v>
      </c>
      <c r="AD112" s="62"/>
      <c r="AE112" s="63"/>
      <c r="AF112" s="63"/>
      <c r="AG112" s="61" t="s">
        <v>10</v>
      </c>
      <c r="AH112" s="62"/>
      <c r="AI112" s="61" t="s">
        <v>10</v>
      </c>
      <c r="AJ112" s="62"/>
      <c r="AK112" s="61" t="s">
        <v>10</v>
      </c>
      <c r="AL112" s="62"/>
      <c r="AM112" s="61" t="s">
        <v>10</v>
      </c>
      <c r="AN112" s="62"/>
      <c r="AO112" s="61" t="s">
        <v>10</v>
      </c>
      <c r="AP112" s="62"/>
      <c r="AQ112" s="61" t="s">
        <v>10</v>
      </c>
      <c r="AR112" s="62"/>
      <c r="AS112" s="63"/>
      <c r="AT112" s="63"/>
      <c r="AU112" s="61" t="s">
        <v>10</v>
      </c>
      <c r="AV112" s="62"/>
      <c r="AW112" s="61" t="s">
        <v>10</v>
      </c>
      <c r="AX112" s="62"/>
      <c r="AY112" s="61" t="s">
        <v>10</v>
      </c>
      <c r="AZ112" s="62"/>
      <c r="BA112" s="61" t="s">
        <v>10</v>
      </c>
      <c r="BB112" s="62"/>
      <c r="BC112" s="61" t="s">
        <v>10</v>
      </c>
      <c r="BD112" s="62"/>
      <c r="BE112" s="61" t="s">
        <v>49</v>
      </c>
      <c r="BF112" s="62"/>
      <c r="BG112" s="63"/>
      <c r="BH112" s="63"/>
      <c r="BI112" s="61" t="s">
        <v>10</v>
      </c>
      <c r="BJ112" s="62"/>
      <c r="BK112" s="61" t="s">
        <v>10</v>
      </c>
      <c r="BL112" s="62"/>
      <c r="BM112" s="61" t="s">
        <v>10</v>
      </c>
      <c r="BN112" s="62"/>
      <c r="BO112" s="61" t="s">
        <v>10</v>
      </c>
      <c r="BP112" s="62"/>
      <c r="BQ112" s="64">
        <f t="shared" ref="BQ112:BQ125" si="192">COUNTIF($G112:$BP112,"a")+COUNTIF($G112:$BP112,"r0,a5")/2+COUNTIF($G112:$BP112,"p5,a5")/2+COUNTIF($G112:$BP112,"Ro,p5")/2+COUNTIF($G112:$BP112,"H5,A5")/2+COUNTIF($G112:$BP112,"p0,a5")/2</f>
        <v>0</v>
      </c>
      <c r="BR112" s="64">
        <f t="shared" ref="BR112:BR125" si="193">COUNTIF($G112:$BP112,"d")+COUNTIF($G112:$BP112,"r0,d5")/2+COUNTIF($G112:$BP112,"p5,d5")/2+COUNTIF($G112:$BP112,"Ro,P5")/2+COUNTIF($G112:$BP112,"H5,D5")/2+COUNTIF($G112:$BP112,"p0,d5")/2</f>
        <v>25</v>
      </c>
      <c r="BS112" s="64">
        <f t="shared" ref="BS112:BS125" si="194">COUNTIF($G112:$BP112,"b")+COUNTIF($G112:$BP112,"r0,b5")/2+COUNTIF($G112:$BP112,"p5,b5")/2+COUNTIF($G112:$BP112,"Ro,P5")/2+COUNTIF($G112:$BP112,"H5,B5")/2+COUNTIF($G112:$BP112,"p0,b5")/2</f>
        <v>0</v>
      </c>
      <c r="BT112" s="64">
        <f t="shared" ref="BT112:BT125" si="195">COUNTIF($G112:$BP112,"c")+COUNTIF($G112:$BP112,"r0,c5")/2+COUNTIF($G112:$BP112,"p5,c5")/2+COUNTIF($G112:$BP112,"Ro,P5")/2+COUNTIF($G112:$BP112,"H5,C5")/2+COUNTIF($G112:$BP112,"p0,c5")/2</f>
        <v>0</v>
      </c>
      <c r="BU112" s="64">
        <f t="shared" ref="BU112:BU125" si="196">COUNTIF($G112:$BP112,"KH")+COUNTIF($G112:$BP112,"TL")+COUNTIF($G112:$BP112,"L")</f>
        <v>0</v>
      </c>
      <c r="BV112" s="64">
        <f t="shared" ref="BV112:BV125" si="197">COUNTIF($G112:$BP112,"NL")</f>
        <v>0</v>
      </c>
      <c r="BW112" s="64">
        <f t="shared" ref="BW112:BW125" si="198">COUNTIF($G112:$BP112,"hh")+COUNTIF(G112:BP112,"H5,D5")/2</f>
        <v>0</v>
      </c>
      <c r="BX112" s="64">
        <f t="shared" ref="BX112:BX125" si="199">COUNTIF($G112:$BP112,"nt7")</f>
        <v>2</v>
      </c>
      <c r="BY112" s="64">
        <f t="shared" ref="BY112:BY125" si="200">COUNTIF($G112:$BP112,"P")+COUNTIF($G112:$BP112,"p5,a5")/2+COUNTIF($G112:$BP112,"p5,b5")/2+COUNTIF($G112:$BP112,"p5,c5")/2+COUNTIF($G112:$BP112,"p5,d5")/2+COUNTIF($G112:$BP112,"R0,P5")/2</f>
        <v>0</v>
      </c>
      <c r="BZ112" s="65">
        <f t="shared" ref="BZ112:BZ125" si="201">SUBTOTAL(9,BQ112:BY112)</f>
        <v>27</v>
      </c>
      <c r="CA112" s="66">
        <f t="shared" si="165"/>
        <v>0</v>
      </c>
      <c r="CB112" s="67">
        <f t="shared" si="166"/>
        <v>0</v>
      </c>
      <c r="CC112" s="67">
        <v>0</v>
      </c>
      <c r="CD112" s="68">
        <f t="shared" si="167"/>
        <v>0</v>
      </c>
      <c r="CE112" s="69">
        <f t="shared" si="168"/>
        <v>0</v>
      </c>
      <c r="CF112" s="68">
        <f t="shared" si="169"/>
        <v>0</v>
      </c>
      <c r="CG112" s="70">
        <f t="shared" si="170"/>
        <v>2</v>
      </c>
      <c r="CH112" s="68">
        <f t="shared" si="171"/>
        <v>0</v>
      </c>
      <c r="CI112" s="71">
        <f>VLOOKUP(A112,[5]DATA!$A$6:$Q$660,17,0)</f>
        <v>150</v>
      </c>
      <c r="CJ112" s="71">
        <f t="shared" si="172"/>
        <v>0</v>
      </c>
      <c r="CK112" s="72">
        <f t="shared" si="173"/>
        <v>0</v>
      </c>
      <c r="CL112" s="73" t="e">
        <f t="shared" si="174"/>
        <v>#DIV/0!</v>
      </c>
      <c r="CM112" s="72">
        <f t="shared" si="175"/>
        <v>0</v>
      </c>
      <c r="CN112" s="74">
        <f t="shared" ref="CN112:CN125" si="202">BQ112+BR112+BS112+BT112+BU112+BY112+BX112</f>
        <v>27</v>
      </c>
    </row>
    <row r="113" spans="1:92" s="76" customFormat="1" ht="24.75" customHeight="1" outlineLevel="1" x14ac:dyDescent="0.25">
      <c r="A113" s="55" t="s">
        <v>260</v>
      </c>
      <c r="B113" s="56" t="s">
        <v>261</v>
      </c>
      <c r="C113" s="57" t="s">
        <v>195</v>
      </c>
      <c r="D113" s="58">
        <v>10</v>
      </c>
      <c r="E113" s="59">
        <v>44606</v>
      </c>
      <c r="F113" s="60">
        <f>IFERROR(VLOOKUP(A113,'[5]PHEP NAM 2022'!$D$9:$AP$628,32,0),0)</f>
        <v>2</v>
      </c>
      <c r="G113" s="61" t="s">
        <v>9</v>
      </c>
      <c r="H113" s="62">
        <v>4</v>
      </c>
      <c r="I113" s="61" t="s">
        <v>9</v>
      </c>
      <c r="J113" s="62">
        <v>4</v>
      </c>
      <c r="K113" s="61" t="s">
        <v>9</v>
      </c>
      <c r="L113" s="62">
        <v>4</v>
      </c>
      <c r="M113" s="61" t="s">
        <v>9</v>
      </c>
      <c r="N113" s="62">
        <v>4</v>
      </c>
      <c r="O113" s="61" t="s">
        <v>9</v>
      </c>
      <c r="P113" s="62">
        <v>4</v>
      </c>
      <c r="Q113" s="63"/>
      <c r="R113" s="63"/>
      <c r="S113" s="61" t="s">
        <v>9</v>
      </c>
      <c r="T113" s="62">
        <v>4</v>
      </c>
      <c r="U113" s="61" t="s">
        <v>9</v>
      </c>
      <c r="V113" s="62">
        <v>4</v>
      </c>
      <c r="W113" s="61" t="s">
        <v>9</v>
      </c>
      <c r="X113" s="62">
        <v>4</v>
      </c>
      <c r="Y113" s="61" t="s">
        <v>9</v>
      </c>
      <c r="Z113" s="62">
        <v>4</v>
      </c>
      <c r="AA113" s="61" t="s">
        <v>9</v>
      </c>
      <c r="AB113" s="62">
        <v>5</v>
      </c>
      <c r="AC113" s="61" t="s">
        <v>9</v>
      </c>
      <c r="AD113" s="62">
        <v>2</v>
      </c>
      <c r="AE113" s="63"/>
      <c r="AF113" s="63"/>
      <c r="AG113" s="61" t="s">
        <v>9</v>
      </c>
      <c r="AH113" s="62">
        <v>4</v>
      </c>
      <c r="AI113" s="61" t="s">
        <v>9</v>
      </c>
      <c r="AJ113" s="62">
        <v>4</v>
      </c>
      <c r="AK113" s="61" t="s">
        <v>9</v>
      </c>
      <c r="AL113" s="62">
        <v>4</v>
      </c>
      <c r="AM113" s="61" t="s">
        <v>9</v>
      </c>
      <c r="AN113" s="62">
        <v>4</v>
      </c>
      <c r="AO113" s="61" t="s">
        <v>9</v>
      </c>
      <c r="AP113" s="62">
        <v>4</v>
      </c>
      <c r="AQ113" s="61" t="s">
        <v>9</v>
      </c>
      <c r="AR113" s="62">
        <v>4</v>
      </c>
      <c r="AS113" s="63"/>
      <c r="AT113" s="63"/>
      <c r="AU113" s="61" t="s">
        <v>9</v>
      </c>
      <c r="AV113" s="62">
        <v>6</v>
      </c>
      <c r="AW113" s="61" t="s">
        <v>9</v>
      </c>
      <c r="AX113" s="62">
        <v>4</v>
      </c>
      <c r="AY113" s="61" t="s">
        <v>9</v>
      </c>
      <c r="AZ113" s="62">
        <v>4</v>
      </c>
      <c r="BA113" s="61" t="s">
        <v>9</v>
      </c>
      <c r="BB113" s="62">
        <v>4</v>
      </c>
      <c r="BC113" s="61" t="s">
        <v>9</v>
      </c>
      <c r="BD113" s="62">
        <v>4</v>
      </c>
      <c r="BE113" s="61" t="s">
        <v>9</v>
      </c>
      <c r="BF113" s="62">
        <v>4</v>
      </c>
      <c r="BG113" s="63"/>
      <c r="BH113" s="63">
        <v>12</v>
      </c>
      <c r="BI113" s="61" t="s">
        <v>9</v>
      </c>
      <c r="BJ113" s="62">
        <v>4</v>
      </c>
      <c r="BK113" s="61" t="s">
        <v>9</v>
      </c>
      <c r="BL113" s="62">
        <v>4</v>
      </c>
      <c r="BM113" s="61" t="s">
        <v>9</v>
      </c>
      <c r="BN113" s="62">
        <v>4</v>
      </c>
      <c r="BO113" s="61" t="s">
        <v>9</v>
      </c>
      <c r="BP113" s="62">
        <v>6</v>
      </c>
      <c r="BQ113" s="64">
        <f t="shared" si="192"/>
        <v>27</v>
      </c>
      <c r="BR113" s="64">
        <f t="shared" si="193"/>
        <v>0</v>
      </c>
      <c r="BS113" s="64">
        <f t="shared" si="194"/>
        <v>0</v>
      </c>
      <c r="BT113" s="64">
        <f t="shared" si="195"/>
        <v>0</v>
      </c>
      <c r="BU113" s="64">
        <f t="shared" si="196"/>
        <v>0</v>
      </c>
      <c r="BV113" s="64">
        <f t="shared" si="197"/>
        <v>0</v>
      </c>
      <c r="BW113" s="64">
        <f t="shared" si="198"/>
        <v>0</v>
      </c>
      <c r="BX113" s="64">
        <f t="shared" si="199"/>
        <v>0</v>
      </c>
      <c r="BY113" s="64">
        <f t="shared" si="200"/>
        <v>0</v>
      </c>
      <c r="BZ113" s="65">
        <f t="shared" si="201"/>
        <v>27</v>
      </c>
      <c r="CA113" s="66">
        <f t="shared" si="165"/>
        <v>111</v>
      </c>
      <c r="CB113" s="67">
        <f t="shared" si="166"/>
        <v>12</v>
      </c>
      <c r="CC113" s="67">
        <v>0</v>
      </c>
      <c r="CD113" s="68">
        <f t="shared" si="167"/>
        <v>2</v>
      </c>
      <c r="CE113" s="69">
        <f t="shared" si="168"/>
        <v>27</v>
      </c>
      <c r="CF113" s="68">
        <f t="shared" si="169"/>
        <v>140</v>
      </c>
      <c r="CG113" s="70">
        <f t="shared" si="170"/>
        <v>2</v>
      </c>
      <c r="CH113" s="68">
        <f t="shared" si="171"/>
        <v>432</v>
      </c>
      <c r="CI113" s="71">
        <f>VLOOKUP(A113,[5]DATA!$A$6:$Q$660,17,0)</f>
        <v>70</v>
      </c>
      <c r="CJ113" s="71">
        <f t="shared" si="172"/>
        <v>123</v>
      </c>
      <c r="CK113" s="72">
        <f t="shared" si="173"/>
        <v>17</v>
      </c>
      <c r="CL113" s="73">
        <f t="shared" si="174"/>
        <v>0.13821138211382114</v>
      </c>
      <c r="CM113" s="72">
        <f t="shared" si="175"/>
        <v>5</v>
      </c>
      <c r="CN113" s="74">
        <f t="shared" si="202"/>
        <v>27</v>
      </c>
    </row>
    <row r="114" spans="1:92" s="76" customFormat="1" ht="24.75" customHeight="1" outlineLevel="1" x14ac:dyDescent="0.25">
      <c r="A114" s="82" t="s">
        <v>262</v>
      </c>
      <c r="B114" s="86" t="s">
        <v>263</v>
      </c>
      <c r="C114" s="57" t="s">
        <v>195</v>
      </c>
      <c r="D114" s="58">
        <v>6</v>
      </c>
      <c r="E114" s="59">
        <v>44621</v>
      </c>
      <c r="F114" s="60">
        <f>IFERROR(VLOOKUP(A114,'[5]PHEP NAM 2022'!$D$9:$AP$628,32,0),0)</f>
        <v>0</v>
      </c>
      <c r="G114" s="61" t="s">
        <v>10</v>
      </c>
      <c r="H114" s="62"/>
      <c r="I114" s="61" t="s">
        <v>10</v>
      </c>
      <c r="J114" s="62"/>
      <c r="K114" s="61" t="s">
        <v>10</v>
      </c>
      <c r="L114" s="62"/>
      <c r="M114" s="61" t="s">
        <v>10</v>
      </c>
      <c r="N114" s="62"/>
      <c r="O114" s="61" t="s">
        <v>10</v>
      </c>
      <c r="P114" s="62"/>
      <c r="Q114" s="63"/>
      <c r="R114" s="63"/>
      <c r="S114" s="61" t="s">
        <v>10</v>
      </c>
      <c r="T114" s="62"/>
      <c r="U114" s="61" t="s">
        <v>10</v>
      </c>
      <c r="V114" s="62"/>
      <c r="W114" s="61" t="s">
        <v>10</v>
      </c>
      <c r="X114" s="62"/>
      <c r="Y114" s="61" t="s">
        <v>10</v>
      </c>
      <c r="Z114" s="62"/>
      <c r="AA114" s="61" t="s">
        <v>10</v>
      </c>
      <c r="AB114" s="62"/>
      <c r="AC114" s="61" t="s">
        <v>49</v>
      </c>
      <c r="AD114" s="62"/>
      <c r="AE114" s="63"/>
      <c r="AF114" s="63"/>
      <c r="AG114" s="61" t="s">
        <v>10</v>
      </c>
      <c r="AH114" s="62"/>
      <c r="AI114" s="61" t="s">
        <v>10</v>
      </c>
      <c r="AJ114" s="62"/>
      <c r="AK114" s="61" t="s">
        <v>10</v>
      </c>
      <c r="AL114" s="62"/>
      <c r="AM114" s="61" t="s">
        <v>10</v>
      </c>
      <c r="AN114" s="62"/>
      <c r="AO114" s="61" t="s">
        <v>10</v>
      </c>
      <c r="AP114" s="62"/>
      <c r="AQ114" s="61" t="s">
        <v>10</v>
      </c>
      <c r="AR114" s="62"/>
      <c r="AS114" s="63"/>
      <c r="AT114" s="63"/>
      <c r="AU114" s="61" t="s">
        <v>10</v>
      </c>
      <c r="AV114" s="62"/>
      <c r="AW114" s="61" t="s">
        <v>10</v>
      </c>
      <c r="AX114" s="62"/>
      <c r="AY114" s="61" t="s">
        <v>10</v>
      </c>
      <c r="AZ114" s="62"/>
      <c r="BA114" s="61" t="s">
        <v>10</v>
      </c>
      <c r="BB114" s="62"/>
      <c r="BC114" s="61" t="s">
        <v>124</v>
      </c>
      <c r="BD114" s="62"/>
      <c r="BE114" s="61" t="s">
        <v>49</v>
      </c>
      <c r="BF114" s="62"/>
      <c r="BG114" s="63"/>
      <c r="BH114" s="63"/>
      <c r="BI114" s="61" t="s">
        <v>10</v>
      </c>
      <c r="BJ114" s="62"/>
      <c r="BK114" s="61" t="s">
        <v>124</v>
      </c>
      <c r="BL114" s="62"/>
      <c r="BM114" s="61" t="s">
        <v>10</v>
      </c>
      <c r="BN114" s="62"/>
      <c r="BO114" s="61" t="s">
        <v>10</v>
      </c>
      <c r="BP114" s="62"/>
      <c r="BQ114" s="64">
        <f t="shared" si="192"/>
        <v>0</v>
      </c>
      <c r="BR114" s="64">
        <f t="shared" si="193"/>
        <v>23</v>
      </c>
      <c r="BS114" s="64">
        <f t="shared" si="194"/>
        <v>0</v>
      </c>
      <c r="BT114" s="64">
        <f t="shared" si="195"/>
        <v>0</v>
      </c>
      <c r="BU114" s="64">
        <f t="shared" si="196"/>
        <v>0</v>
      </c>
      <c r="BV114" s="64">
        <f t="shared" si="197"/>
        <v>0</v>
      </c>
      <c r="BW114" s="64">
        <f t="shared" si="198"/>
        <v>0</v>
      </c>
      <c r="BX114" s="64">
        <f t="shared" si="199"/>
        <v>2</v>
      </c>
      <c r="BY114" s="64">
        <f t="shared" si="200"/>
        <v>0</v>
      </c>
      <c r="BZ114" s="65">
        <f t="shared" si="201"/>
        <v>25</v>
      </c>
      <c r="CA114" s="66">
        <f t="shared" si="165"/>
        <v>0</v>
      </c>
      <c r="CB114" s="67">
        <f t="shared" si="166"/>
        <v>0</v>
      </c>
      <c r="CC114" s="67">
        <v>0</v>
      </c>
      <c r="CD114" s="68">
        <f t="shared" si="167"/>
        <v>0</v>
      </c>
      <c r="CE114" s="69">
        <f t="shared" si="168"/>
        <v>0</v>
      </c>
      <c r="CF114" s="68">
        <f t="shared" si="169"/>
        <v>0</v>
      </c>
      <c r="CG114" s="70">
        <f t="shared" si="170"/>
        <v>0</v>
      </c>
      <c r="CH114" s="68">
        <f t="shared" si="171"/>
        <v>0</v>
      </c>
      <c r="CI114" s="71">
        <f>VLOOKUP(A114,[5]DATA!$A$6:$Q$660,17,0)</f>
        <v>150</v>
      </c>
      <c r="CJ114" s="71">
        <f t="shared" si="172"/>
        <v>0</v>
      </c>
      <c r="CK114" s="72">
        <f t="shared" si="173"/>
        <v>0</v>
      </c>
      <c r="CL114" s="73" t="e">
        <f t="shared" si="174"/>
        <v>#DIV/0!</v>
      </c>
      <c r="CM114" s="72">
        <f t="shared" si="175"/>
        <v>0</v>
      </c>
      <c r="CN114" s="74">
        <f t="shared" si="202"/>
        <v>25</v>
      </c>
    </row>
    <row r="115" spans="1:92" s="76" customFormat="1" ht="24.75" customHeight="1" outlineLevel="1" x14ac:dyDescent="0.25">
      <c r="A115" s="82" t="s">
        <v>264</v>
      </c>
      <c r="B115" s="86" t="s">
        <v>265</v>
      </c>
      <c r="C115" s="57" t="s">
        <v>195</v>
      </c>
      <c r="D115" s="58">
        <v>6</v>
      </c>
      <c r="E115" s="59">
        <v>44621</v>
      </c>
      <c r="F115" s="60">
        <f>IFERROR(VLOOKUP(A115,'[5]PHEP NAM 2022'!$D$9:$AP$628,32,0),0)</f>
        <v>0</v>
      </c>
      <c r="G115" s="61" t="s">
        <v>10</v>
      </c>
      <c r="H115" s="62"/>
      <c r="I115" s="61" t="s">
        <v>10</v>
      </c>
      <c r="J115" s="62"/>
      <c r="K115" s="61" t="s">
        <v>10</v>
      </c>
      <c r="L115" s="62"/>
      <c r="M115" s="61" t="s">
        <v>10</v>
      </c>
      <c r="N115" s="62"/>
      <c r="O115" s="61" t="s">
        <v>10</v>
      </c>
      <c r="P115" s="62"/>
      <c r="Q115" s="63"/>
      <c r="R115" s="63"/>
      <c r="S115" s="61" t="s">
        <v>10</v>
      </c>
      <c r="T115" s="62"/>
      <c r="U115" s="61" t="s">
        <v>10</v>
      </c>
      <c r="V115" s="62"/>
      <c r="W115" s="61" t="s">
        <v>10</v>
      </c>
      <c r="X115" s="62"/>
      <c r="Y115" s="61" t="s">
        <v>10</v>
      </c>
      <c r="Z115" s="62"/>
      <c r="AA115" s="61" t="s">
        <v>10</v>
      </c>
      <c r="AB115" s="62"/>
      <c r="AC115" s="61" t="s">
        <v>49</v>
      </c>
      <c r="AD115" s="62"/>
      <c r="AE115" s="63"/>
      <c r="AF115" s="63"/>
      <c r="AG115" s="61" t="s">
        <v>10</v>
      </c>
      <c r="AH115" s="62"/>
      <c r="AI115" s="61" t="s">
        <v>10</v>
      </c>
      <c r="AJ115" s="62"/>
      <c r="AK115" s="61" t="s">
        <v>10</v>
      </c>
      <c r="AL115" s="62"/>
      <c r="AM115" s="61" t="s">
        <v>10</v>
      </c>
      <c r="AN115" s="62"/>
      <c r="AO115" s="61" t="s">
        <v>10</v>
      </c>
      <c r="AP115" s="62"/>
      <c r="AQ115" s="61" t="s">
        <v>10</v>
      </c>
      <c r="AR115" s="62"/>
      <c r="AS115" s="63"/>
      <c r="AT115" s="63"/>
      <c r="AU115" s="61" t="s">
        <v>10</v>
      </c>
      <c r="AV115" s="62"/>
      <c r="AW115" s="61" t="s">
        <v>10</v>
      </c>
      <c r="AX115" s="62"/>
      <c r="AY115" s="61" t="s">
        <v>10</v>
      </c>
      <c r="AZ115" s="62"/>
      <c r="BA115" s="61" t="s">
        <v>10</v>
      </c>
      <c r="BB115" s="62"/>
      <c r="BC115" s="61" t="s">
        <v>10</v>
      </c>
      <c r="BD115" s="62"/>
      <c r="BE115" s="61" t="s">
        <v>49</v>
      </c>
      <c r="BF115" s="62"/>
      <c r="BG115" s="63"/>
      <c r="BH115" s="63"/>
      <c r="BI115" s="61" t="s">
        <v>10</v>
      </c>
      <c r="BJ115" s="62"/>
      <c r="BK115" s="61" t="s">
        <v>10</v>
      </c>
      <c r="BL115" s="62"/>
      <c r="BM115" s="61" t="s">
        <v>10</v>
      </c>
      <c r="BN115" s="62"/>
      <c r="BO115" s="61" t="s">
        <v>10</v>
      </c>
      <c r="BP115" s="62"/>
      <c r="BQ115" s="64">
        <f t="shared" si="192"/>
        <v>0</v>
      </c>
      <c r="BR115" s="64">
        <f t="shared" si="193"/>
        <v>25</v>
      </c>
      <c r="BS115" s="64">
        <f t="shared" si="194"/>
        <v>0</v>
      </c>
      <c r="BT115" s="64">
        <f t="shared" si="195"/>
        <v>0</v>
      </c>
      <c r="BU115" s="64">
        <f t="shared" si="196"/>
        <v>0</v>
      </c>
      <c r="BV115" s="64">
        <f t="shared" si="197"/>
        <v>0</v>
      </c>
      <c r="BW115" s="64">
        <f t="shared" si="198"/>
        <v>0</v>
      </c>
      <c r="BX115" s="64">
        <f t="shared" si="199"/>
        <v>2</v>
      </c>
      <c r="BY115" s="64">
        <f t="shared" si="200"/>
        <v>0</v>
      </c>
      <c r="BZ115" s="65">
        <f t="shared" si="201"/>
        <v>27</v>
      </c>
      <c r="CA115" s="66">
        <f t="shared" si="165"/>
        <v>0</v>
      </c>
      <c r="CB115" s="67">
        <f t="shared" si="166"/>
        <v>0</v>
      </c>
      <c r="CC115" s="67">
        <v>0</v>
      </c>
      <c r="CD115" s="68">
        <f t="shared" si="167"/>
        <v>0</v>
      </c>
      <c r="CE115" s="69">
        <f t="shared" si="168"/>
        <v>0</v>
      </c>
      <c r="CF115" s="68">
        <f t="shared" si="169"/>
        <v>0</v>
      </c>
      <c r="CG115" s="70">
        <f t="shared" si="170"/>
        <v>0</v>
      </c>
      <c r="CH115" s="68">
        <f t="shared" si="171"/>
        <v>0</v>
      </c>
      <c r="CI115" s="71">
        <f>VLOOKUP(A115,[5]DATA!$A$6:$Q$660,17,0)</f>
        <v>150</v>
      </c>
      <c r="CJ115" s="71">
        <f t="shared" si="172"/>
        <v>0</v>
      </c>
      <c r="CK115" s="72">
        <f t="shared" si="173"/>
        <v>0</v>
      </c>
      <c r="CL115" s="73" t="e">
        <f t="shared" si="174"/>
        <v>#DIV/0!</v>
      </c>
      <c r="CM115" s="72">
        <f t="shared" si="175"/>
        <v>0</v>
      </c>
      <c r="CN115" s="74">
        <f t="shared" si="202"/>
        <v>27</v>
      </c>
    </row>
    <row r="116" spans="1:92" s="76" customFormat="1" ht="24.75" customHeight="1" outlineLevel="1" x14ac:dyDescent="0.25">
      <c r="A116" s="82" t="s">
        <v>266</v>
      </c>
      <c r="B116" s="86" t="s">
        <v>267</v>
      </c>
      <c r="C116" s="57" t="s">
        <v>195</v>
      </c>
      <c r="D116" s="58">
        <v>10</v>
      </c>
      <c r="E116" s="59">
        <v>44623</v>
      </c>
      <c r="F116" s="60">
        <f>IFERROR(VLOOKUP(A116,'[5]PHEP NAM 2022'!$D$9:$AP$628,32,0),0)</f>
        <v>0</v>
      </c>
      <c r="G116" s="84"/>
      <c r="H116" s="85"/>
      <c r="I116" s="84"/>
      <c r="J116" s="85"/>
      <c r="K116" s="61" t="s">
        <v>9</v>
      </c>
      <c r="L116" s="62">
        <v>2</v>
      </c>
      <c r="M116" s="61" t="s">
        <v>9</v>
      </c>
      <c r="N116" s="62">
        <v>2</v>
      </c>
      <c r="O116" s="61" t="s">
        <v>9</v>
      </c>
      <c r="P116" s="62">
        <v>2</v>
      </c>
      <c r="Q116" s="63"/>
      <c r="R116" s="63"/>
      <c r="S116" s="61" t="s">
        <v>9</v>
      </c>
      <c r="T116" s="62">
        <v>4</v>
      </c>
      <c r="U116" s="61" t="s">
        <v>9</v>
      </c>
      <c r="V116" s="62">
        <v>3</v>
      </c>
      <c r="W116" s="61" t="s">
        <v>9</v>
      </c>
      <c r="X116" s="62">
        <v>4</v>
      </c>
      <c r="Y116" s="61" t="s">
        <v>9</v>
      </c>
      <c r="Z116" s="62">
        <v>4</v>
      </c>
      <c r="AA116" s="61" t="s">
        <v>9</v>
      </c>
      <c r="AB116" s="62">
        <v>4</v>
      </c>
      <c r="AC116" s="61" t="s">
        <v>9</v>
      </c>
      <c r="AD116" s="62">
        <v>4</v>
      </c>
      <c r="AE116" s="63"/>
      <c r="AF116" s="63"/>
      <c r="AG116" s="61" t="s">
        <v>9</v>
      </c>
      <c r="AH116" s="62">
        <v>4</v>
      </c>
      <c r="AI116" s="61" t="s">
        <v>9</v>
      </c>
      <c r="AJ116" s="62">
        <v>2</v>
      </c>
      <c r="AK116" s="61" t="s">
        <v>9</v>
      </c>
      <c r="AL116" s="62">
        <v>4</v>
      </c>
      <c r="AM116" s="61" t="s">
        <v>9</v>
      </c>
      <c r="AN116" s="62">
        <v>4</v>
      </c>
      <c r="AO116" s="61" t="s">
        <v>9</v>
      </c>
      <c r="AP116" s="62">
        <v>4</v>
      </c>
      <c r="AQ116" s="61" t="s">
        <v>9</v>
      </c>
      <c r="AR116" s="62"/>
      <c r="AS116" s="63"/>
      <c r="AT116" s="63"/>
      <c r="AU116" s="61" t="s">
        <v>9</v>
      </c>
      <c r="AV116" s="62">
        <v>2</v>
      </c>
      <c r="AW116" s="61" t="s">
        <v>9</v>
      </c>
      <c r="AX116" s="62">
        <v>4</v>
      </c>
      <c r="AY116" s="61" t="s">
        <v>9</v>
      </c>
      <c r="AZ116" s="62">
        <v>4</v>
      </c>
      <c r="BA116" s="61" t="s">
        <v>9</v>
      </c>
      <c r="BB116" s="62">
        <v>4</v>
      </c>
      <c r="BC116" s="61" t="s">
        <v>9</v>
      </c>
      <c r="BD116" s="62">
        <v>4</v>
      </c>
      <c r="BE116" s="61" t="s">
        <v>124</v>
      </c>
      <c r="BF116" s="62"/>
      <c r="BG116" s="63"/>
      <c r="BH116" s="63"/>
      <c r="BI116" s="61" t="s">
        <v>124</v>
      </c>
      <c r="BJ116" s="62"/>
      <c r="BK116" s="61" t="s">
        <v>124</v>
      </c>
      <c r="BL116" s="62"/>
      <c r="BM116" s="61" t="s">
        <v>124</v>
      </c>
      <c r="BN116" s="62"/>
      <c r="BO116" s="61" t="s">
        <v>124</v>
      </c>
      <c r="BP116" s="62"/>
      <c r="BQ116" s="64">
        <f t="shared" si="192"/>
        <v>20</v>
      </c>
      <c r="BR116" s="64">
        <f t="shared" si="193"/>
        <v>0</v>
      </c>
      <c r="BS116" s="64">
        <f t="shared" si="194"/>
        <v>0</v>
      </c>
      <c r="BT116" s="64">
        <f t="shared" si="195"/>
        <v>0</v>
      </c>
      <c r="BU116" s="64">
        <f t="shared" si="196"/>
        <v>0</v>
      </c>
      <c r="BV116" s="64">
        <f t="shared" si="197"/>
        <v>0</v>
      </c>
      <c r="BW116" s="64">
        <f t="shared" si="198"/>
        <v>0</v>
      </c>
      <c r="BX116" s="64">
        <f t="shared" si="199"/>
        <v>0</v>
      </c>
      <c r="BY116" s="64">
        <f t="shared" si="200"/>
        <v>0</v>
      </c>
      <c r="BZ116" s="65">
        <f t="shared" si="201"/>
        <v>20</v>
      </c>
      <c r="CA116" s="66">
        <f t="shared" si="165"/>
        <v>65</v>
      </c>
      <c r="CB116" s="67">
        <f t="shared" si="166"/>
        <v>0</v>
      </c>
      <c r="CC116" s="67">
        <v>0</v>
      </c>
      <c r="CD116" s="68">
        <f t="shared" si="167"/>
        <v>1</v>
      </c>
      <c r="CE116" s="69">
        <f t="shared" si="168"/>
        <v>13</v>
      </c>
      <c r="CF116" s="68">
        <f t="shared" si="169"/>
        <v>70</v>
      </c>
      <c r="CG116" s="70">
        <f t="shared" si="170"/>
        <v>0</v>
      </c>
      <c r="CH116" s="68">
        <f t="shared" si="171"/>
        <v>208</v>
      </c>
      <c r="CI116" s="71">
        <f>VLOOKUP(A116,[5]DATA!$A$6:$Q$660,17,0)</f>
        <v>70</v>
      </c>
      <c r="CJ116" s="71">
        <f t="shared" si="172"/>
        <v>65</v>
      </c>
      <c r="CK116" s="72">
        <f t="shared" si="173"/>
        <v>0</v>
      </c>
      <c r="CL116" s="73">
        <f t="shared" si="174"/>
        <v>0</v>
      </c>
      <c r="CM116" s="72">
        <f t="shared" si="175"/>
        <v>0</v>
      </c>
      <c r="CN116" s="74">
        <f t="shared" si="202"/>
        <v>20</v>
      </c>
    </row>
    <row r="117" spans="1:92" s="76" customFormat="1" ht="24.75" customHeight="1" outlineLevel="1" x14ac:dyDescent="0.25">
      <c r="A117" s="82" t="s">
        <v>268</v>
      </c>
      <c r="B117" s="83" t="s">
        <v>269</v>
      </c>
      <c r="C117" s="57" t="s">
        <v>195</v>
      </c>
      <c r="D117" s="58">
        <v>10</v>
      </c>
      <c r="E117" s="59">
        <v>44624</v>
      </c>
      <c r="F117" s="60">
        <f>IFERROR(VLOOKUP(A117,'[5]PHEP NAM 2022'!$D$9:$AP$628,32,0),0)</f>
        <v>0</v>
      </c>
      <c r="G117" s="84"/>
      <c r="H117" s="85"/>
      <c r="I117" s="84"/>
      <c r="J117" s="85"/>
      <c r="K117" s="84"/>
      <c r="L117" s="85"/>
      <c r="M117" s="61" t="s">
        <v>10</v>
      </c>
      <c r="N117" s="62"/>
      <c r="O117" s="61" t="s">
        <v>9</v>
      </c>
      <c r="P117" s="62">
        <v>3</v>
      </c>
      <c r="Q117" s="63"/>
      <c r="R117" s="63">
        <v>8</v>
      </c>
      <c r="S117" s="61" t="s">
        <v>9</v>
      </c>
      <c r="T117" s="62">
        <v>3</v>
      </c>
      <c r="U117" s="61" t="s">
        <v>9</v>
      </c>
      <c r="V117" s="62">
        <v>3</v>
      </c>
      <c r="W117" s="61" t="s">
        <v>9</v>
      </c>
      <c r="X117" s="62">
        <v>3</v>
      </c>
      <c r="Y117" s="61" t="s">
        <v>9</v>
      </c>
      <c r="Z117" s="62">
        <v>3</v>
      </c>
      <c r="AA117" s="61" t="s">
        <v>9</v>
      </c>
      <c r="AB117" s="62">
        <v>3</v>
      </c>
      <c r="AC117" s="61" t="s">
        <v>135</v>
      </c>
      <c r="AD117" s="62"/>
      <c r="AE117" s="63"/>
      <c r="AF117" s="63"/>
      <c r="AG117" s="61" t="s">
        <v>9</v>
      </c>
      <c r="AH117" s="62">
        <v>3</v>
      </c>
      <c r="AI117" s="61" t="s">
        <v>9</v>
      </c>
      <c r="AJ117" s="62">
        <v>3</v>
      </c>
      <c r="AK117" s="61" t="s">
        <v>9</v>
      </c>
      <c r="AL117" s="62">
        <v>3</v>
      </c>
      <c r="AM117" s="61" t="s">
        <v>9</v>
      </c>
      <c r="AN117" s="62">
        <v>3</v>
      </c>
      <c r="AO117" s="61" t="s">
        <v>9</v>
      </c>
      <c r="AP117" s="62">
        <v>3</v>
      </c>
      <c r="AQ117" s="61" t="s">
        <v>9</v>
      </c>
      <c r="AR117" s="62">
        <v>3</v>
      </c>
      <c r="AS117" s="63"/>
      <c r="AT117" s="63"/>
      <c r="AU117" s="61" t="s">
        <v>9</v>
      </c>
      <c r="AV117" s="62">
        <v>3</v>
      </c>
      <c r="AW117" s="61" t="s">
        <v>9</v>
      </c>
      <c r="AX117" s="62">
        <v>3</v>
      </c>
      <c r="AY117" s="61" t="s">
        <v>9</v>
      </c>
      <c r="AZ117" s="62">
        <v>3</v>
      </c>
      <c r="BA117" s="196"/>
      <c r="BB117" s="197"/>
      <c r="BC117" s="197"/>
      <c r="BD117" s="197"/>
      <c r="BE117" s="197"/>
      <c r="BF117" s="197"/>
      <c r="BG117" s="197"/>
      <c r="BH117" s="197"/>
      <c r="BI117" s="197"/>
      <c r="BJ117" s="197"/>
      <c r="BK117" s="197"/>
      <c r="BL117" s="197"/>
      <c r="BM117" s="197"/>
      <c r="BN117" s="197"/>
      <c r="BO117" s="197"/>
      <c r="BP117" s="198"/>
      <c r="BQ117" s="64">
        <f t="shared" si="192"/>
        <v>15</v>
      </c>
      <c r="BR117" s="64">
        <f t="shared" si="193"/>
        <v>1.5</v>
      </c>
      <c r="BS117" s="64">
        <f t="shared" si="194"/>
        <v>0</v>
      </c>
      <c r="BT117" s="64">
        <f t="shared" si="195"/>
        <v>0</v>
      </c>
      <c r="BU117" s="64">
        <f t="shared" si="196"/>
        <v>0</v>
      </c>
      <c r="BV117" s="64">
        <f t="shared" si="197"/>
        <v>0</v>
      </c>
      <c r="BW117" s="64">
        <f t="shared" si="198"/>
        <v>0</v>
      </c>
      <c r="BX117" s="64">
        <f t="shared" si="199"/>
        <v>0</v>
      </c>
      <c r="BY117" s="64">
        <f t="shared" si="200"/>
        <v>0</v>
      </c>
      <c r="BZ117" s="65">
        <f t="shared" si="201"/>
        <v>16.5</v>
      </c>
      <c r="CA117" s="66">
        <f t="shared" si="165"/>
        <v>45</v>
      </c>
      <c r="CB117" s="67">
        <f t="shared" si="166"/>
        <v>8</v>
      </c>
      <c r="CC117" s="67">
        <v>0</v>
      </c>
      <c r="CD117" s="68">
        <f t="shared" si="167"/>
        <v>0</v>
      </c>
      <c r="CE117" s="69">
        <f t="shared" si="168"/>
        <v>0</v>
      </c>
      <c r="CF117" s="68">
        <f t="shared" si="169"/>
        <v>0</v>
      </c>
      <c r="CG117" s="70">
        <f t="shared" si="170"/>
        <v>0</v>
      </c>
      <c r="CH117" s="68">
        <f t="shared" si="171"/>
        <v>0</v>
      </c>
      <c r="CI117" s="71">
        <f>VLOOKUP(A117,[5]DATA!$A$6:$Q$660,17,0)</f>
        <v>70</v>
      </c>
      <c r="CJ117" s="71">
        <f t="shared" si="172"/>
        <v>53</v>
      </c>
      <c r="CK117" s="72">
        <f t="shared" si="173"/>
        <v>8</v>
      </c>
      <c r="CL117" s="73">
        <f t="shared" si="174"/>
        <v>0.15094339622641509</v>
      </c>
      <c r="CM117" s="72">
        <f t="shared" si="175"/>
        <v>0</v>
      </c>
      <c r="CN117" s="74">
        <f t="shared" si="202"/>
        <v>16.5</v>
      </c>
    </row>
    <row r="118" spans="1:92" s="76" customFormat="1" ht="24.75" customHeight="1" outlineLevel="1" x14ac:dyDescent="0.25">
      <c r="A118" s="82" t="s">
        <v>270</v>
      </c>
      <c r="B118" s="83" t="s">
        <v>271</v>
      </c>
      <c r="C118" s="57" t="s">
        <v>195</v>
      </c>
      <c r="D118" s="58">
        <v>10</v>
      </c>
      <c r="E118" s="59">
        <v>44624</v>
      </c>
      <c r="F118" s="60">
        <f>IFERROR(VLOOKUP(A118,'[5]PHEP NAM 2022'!$D$9:$AP$628,32,0),0)</f>
        <v>0</v>
      </c>
      <c r="G118" s="84"/>
      <c r="H118" s="85"/>
      <c r="I118" s="84"/>
      <c r="J118" s="85"/>
      <c r="K118" s="84"/>
      <c r="L118" s="85"/>
      <c r="M118" s="61" t="s">
        <v>10</v>
      </c>
      <c r="N118" s="62"/>
      <c r="O118" s="61" t="s">
        <v>9</v>
      </c>
      <c r="P118" s="62">
        <v>3</v>
      </c>
      <c r="Q118" s="63"/>
      <c r="R118" s="63">
        <v>8</v>
      </c>
      <c r="S118" s="61" t="s">
        <v>9</v>
      </c>
      <c r="T118" s="62">
        <v>3</v>
      </c>
      <c r="U118" s="61" t="s">
        <v>9</v>
      </c>
      <c r="V118" s="62">
        <v>3</v>
      </c>
      <c r="W118" s="61" t="s">
        <v>9</v>
      </c>
      <c r="X118" s="62">
        <v>3</v>
      </c>
      <c r="Y118" s="61" t="s">
        <v>9</v>
      </c>
      <c r="Z118" s="62">
        <v>3</v>
      </c>
      <c r="AA118" s="61" t="s">
        <v>9</v>
      </c>
      <c r="AB118" s="62">
        <v>4</v>
      </c>
      <c r="AC118" s="61" t="s">
        <v>9</v>
      </c>
      <c r="AD118" s="62">
        <v>3</v>
      </c>
      <c r="AE118" s="63"/>
      <c r="AF118" s="63"/>
      <c r="AG118" s="61" t="s">
        <v>9</v>
      </c>
      <c r="AH118" s="62">
        <v>3</v>
      </c>
      <c r="AI118" s="61" t="s">
        <v>9</v>
      </c>
      <c r="AJ118" s="62">
        <v>3</v>
      </c>
      <c r="AK118" s="61" t="s">
        <v>9</v>
      </c>
      <c r="AL118" s="62">
        <v>3</v>
      </c>
      <c r="AM118" s="61" t="s">
        <v>124</v>
      </c>
      <c r="AN118" s="62"/>
      <c r="AO118" s="61" t="s">
        <v>9</v>
      </c>
      <c r="AP118" s="62">
        <v>3</v>
      </c>
      <c r="AQ118" s="61" t="s">
        <v>9</v>
      </c>
      <c r="AR118" s="62">
        <v>3</v>
      </c>
      <c r="AS118" s="63"/>
      <c r="AT118" s="63">
        <v>8</v>
      </c>
      <c r="AU118" s="196" t="s">
        <v>223</v>
      </c>
      <c r="AV118" s="197"/>
      <c r="AW118" s="197"/>
      <c r="AX118" s="197"/>
      <c r="AY118" s="197"/>
      <c r="AZ118" s="197"/>
      <c r="BA118" s="197"/>
      <c r="BB118" s="197"/>
      <c r="BC118" s="197"/>
      <c r="BD118" s="197"/>
      <c r="BE118" s="197"/>
      <c r="BF118" s="197"/>
      <c r="BG118" s="197"/>
      <c r="BH118" s="197"/>
      <c r="BI118" s="197"/>
      <c r="BJ118" s="197"/>
      <c r="BK118" s="197"/>
      <c r="BL118" s="197"/>
      <c r="BM118" s="197"/>
      <c r="BN118" s="197"/>
      <c r="BO118" s="197"/>
      <c r="BP118" s="198"/>
      <c r="BQ118" s="64">
        <f t="shared" si="192"/>
        <v>12</v>
      </c>
      <c r="BR118" s="64">
        <f t="shared" si="193"/>
        <v>1</v>
      </c>
      <c r="BS118" s="64">
        <f t="shared" si="194"/>
        <v>0</v>
      </c>
      <c r="BT118" s="64">
        <f t="shared" si="195"/>
        <v>0</v>
      </c>
      <c r="BU118" s="64">
        <f t="shared" si="196"/>
        <v>0</v>
      </c>
      <c r="BV118" s="64">
        <f t="shared" si="197"/>
        <v>0</v>
      </c>
      <c r="BW118" s="64">
        <f t="shared" si="198"/>
        <v>0</v>
      </c>
      <c r="BX118" s="64">
        <f t="shared" si="199"/>
        <v>0</v>
      </c>
      <c r="BY118" s="64">
        <f t="shared" si="200"/>
        <v>0</v>
      </c>
      <c r="BZ118" s="65">
        <f t="shared" si="201"/>
        <v>13</v>
      </c>
      <c r="CA118" s="66">
        <f t="shared" si="165"/>
        <v>37</v>
      </c>
      <c r="CB118" s="67">
        <f t="shared" si="166"/>
        <v>16</v>
      </c>
      <c r="CC118" s="67">
        <v>0</v>
      </c>
      <c r="CD118" s="68">
        <f t="shared" si="167"/>
        <v>0</v>
      </c>
      <c r="CE118" s="69">
        <f t="shared" si="168"/>
        <v>1</v>
      </c>
      <c r="CF118" s="68">
        <f t="shared" si="169"/>
        <v>0</v>
      </c>
      <c r="CG118" s="70">
        <f t="shared" si="170"/>
        <v>0</v>
      </c>
      <c r="CH118" s="68">
        <f t="shared" si="171"/>
        <v>16</v>
      </c>
      <c r="CI118" s="71">
        <f>VLOOKUP(A118,[5]DATA!$A$6:$Q$660,17,0)</f>
        <v>70</v>
      </c>
      <c r="CJ118" s="71">
        <f t="shared" si="172"/>
        <v>53</v>
      </c>
      <c r="CK118" s="72">
        <f t="shared" si="173"/>
        <v>16</v>
      </c>
      <c r="CL118" s="73">
        <f t="shared" si="174"/>
        <v>0.30188679245283018</v>
      </c>
      <c r="CM118" s="72">
        <f t="shared" si="175"/>
        <v>0</v>
      </c>
      <c r="CN118" s="74">
        <f t="shared" si="202"/>
        <v>13</v>
      </c>
    </row>
    <row r="119" spans="1:92" s="76" customFormat="1" ht="24.75" customHeight="1" outlineLevel="1" x14ac:dyDescent="0.25">
      <c r="A119" s="82" t="s">
        <v>272</v>
      </c>
      <c r="B119" s="86" t="s">
        <v>273</v>
      </c>
      <c r="C119" s="57" t="s">
        <v>195</v>
      </c>
      <c r="D119" s="58">
        <v>10</v>
      </c>
      <c r="E119" s="59">
        <v>44624</v>
      </c>
      <c r="F119" s="60">
        <f>IFERROR(VLOOKUP(A119,'[5]PHEP NAM 2022'!$D$9:$AP$628,32,0),0)</f>
        <v>0</v>
      </c>
      <c r="G119" s="84"/>
      <c r="H119" s="85"/>
      <c r="I119" s="84"/>
      <c r="J119" s="85"/>
      <c r="K119" s="84"/>
      <c r="L119" s="85"/>
      <c r="M119" s="61" t="s">
        <v>10</v>
      </c>
      <c r="N119" s="62">
        <v>2</v>
      </c>
      <c r="O119" s="61" t="s">
        <v>9</v>
      </c>
      <c r="P119" s="62">
        <v>4</v>
      </c>
      <c r="Q119" s="63"/>
      <c r="R119" s="63"/>
      <c r="S119" s="61" t="s">
        <v>9</v>
      </c>
      <c r="T119" s="62">
        <v>4</v>
      </c>
      <c r="U119" s="61" t="s">
        <v>9</v>
      </c>
      <c r="V119" s="62">
        <v>4</v>
      </c>
      <c r="W119" s="61" t="s">
        <v>9</v>
      </c>
      <c r="X119" s="62">
        <v>4</v>
      </c>
      <c r="Y119" s="61" t="s">
        <v>9</v>
      </c>
      <c r="Z119" s="62">
        <v>4</v>
      </c>
      <c r="AA119" s="61" t="s">
        <v>9</v>
      </c>
      <c r="AB119" s="62">
        <v>4</v>
      </c>
      <c r="AC119" s="61" t="s">
        <v>9</v>
      </c>
      <c r="AD119" s="62">
        <v>4</v>
      </c>
      <c r="AE119" s="63"/>
      <c r="AF119" s="63"/>
      <c r="AG119" s="61" t="s">
        <v>9</v>
      </c>
      <c r="AH119" s="62">
        <v>4</v>
      </c>
      <c r="AI119" s="61" t="s">
        <v>9</v>
      </c>
      <c r="AJ119" s="62">
        <v>4</v>
      </c>
      <c r="AK119" s="61" t="s">
        <v>9</v>
      </c>
      <c r="AL119" s="62">
        <v>6</v>
      </c>
      <c r="AM119" s="61" t="s">
        <v>9</v>
      </c>
      <c r="AN119" s="62">
        <v>4</v>
      </c>
      <c r="AO119" s="61" t="s">
        <v>9</v>
      </c>
      <c r="AP119" s="62">
        <v>6</v>
      </c>
      <c r="AQ119" s="61" t="s">
        <v>9</v>
      </c>
      <c r="AR119" s="62">
        <v>4</v>
      </c>
      <c r="AS119" s="63"/>
      <c r="AT119" s="63"/>
      <c r="AU119" s="61" t="s">
        <v>9</v>
      </c>
      <c r="AV119" s="62">
        <v>6</v>
      </c>
      <c r="AW119" s="61" t="s">
        <v>9</v>
      </c>
      <c r="AX119" s="62">
        <v>4</v>
      </c>
      <c r="AY119" s="61" t="s">
        <v>9</v>
      </c>
      <c r="AZ119" s="62">
        <v>4</v>
      </c>
      <c r="BA119" s="61" t="s">
        <v>9</v>
      </c>
      <c r="BB119" s="62">
        <v>4</v>
      </c>
      <c r="BC119" s="61" t="s">
        <v>9</v>
      </c>
      <c r="BD119" s="62">
        <v>4</v>
      </c>
      <c r="BE119" s="61" t="s">
        <v>9</v>
      </c>
      <c r="BF119" s="62">
        <v>4</v>
      </c>
      <c r="BG119" s="63"/>
      <c r="BH119" s="63"/>
      <c r="BI119" s="61" t="s">
        <v>9</v>
      </c>
      <c r="BJ119" s="62">
        <v>6</v>
      </c>
      <c r="BK119" s="61" t="s">
        <v>9</v>
      </c>
      <c r="BL119" s="62">
        <v>4</v>
      </c>
      <c r="BM119" s="61" t="s">
        <v>9</v>
      </c>
      <c r="BN119" s="62">
        <v>4</v>
      </c>
      <c r="BO119" s="61" t="s">
        <v>9</v>
      </c>
      <c r="BP119" s="62">
        <v>4</v>
      </c>
      <c r="BQ119" s="64">
        <f t="shared" si="192"/>
        <v>23</v>
      </c>
      <c r="BR119" s="64">
        <f t="shared" si="193"/>
        <v>1</v>
      </c>
      <c r="BS119" s="64">
        <f t="shared" si="194"/>
        <v>0</v>
      </c>
      <c r="BT119" s="64">
        <f t="shared" si="195"/>
        <v>0</v>
      </c>
      <c r="BU119" s="64">
        <f t="shared" si="196"/>
        <v>0</v>
      </c>
      <c r="BV119" s="64">
        <f t="shared" si="197"/>
        <v>0</v>
      </c>
      <c r="BW119" s="64">
        <f t="shared" si="198"/>
        <v>0</v>
      </c>
      <c r="BX119" s="64">
        <f t="shared" si="199"/>
        <v>0</v>
      </c>
      <c r="BY119" s="64">
        <f t="shared" si="200"/>
        <v>0</v>
      </c>
      <c r="BZ119" s="65">
        <f t="shared" si="201"/>
        <v>24</v>
      </c>
      <c r="CA119" s="66">
        <f t="shared" si="165"/>
        <v>102</v>
      </c>
      <c r="CB119" s="67">
        <f t="shared" si="166"/>
        <v>0</v>
      </c>
      <c r="CC119" s="67">
        <v>0</v>
      </c>
      <c r="CD119" s="68">
        <f>IF(BZ119&gt;=25,4,IF(BZ119&gt;=18,3,IF(BZ119&gt;=12,2,IF(BZ119&gt;=4,1,0))))-BX119-2+1</f>
        <v>2</v>
      </c>
      <c r="CE119" s="69">
        <f t="shared" si="168"/>
        <v>23</v>
      </c>
      <c r="CF119" s="68">
        <f t="shared" si="169"/>
        <v>140</v>
      </c>
      <c r="CG119" s="70">
        <f t="shared" si="170"/>
        <v>0</v>
      </c>
      <c r="CH119" s="68">
        <f t="shared" si="171"/>
        <v>368</v>
      </c>
      <c r="CI119" s="71">
        <f>VLOOKUP(A119,[5]DATA!$A$6:$Q$660,17,0)</f>
        <v>70</v>
      </c>
      <c r="CJ119" s="71">
        <f t="shared" si="172"/>
        <v>102</v>
      </c>
      <c r="CK119" s="72">
        <f t="shared" si="173"/>
        <v>8</v>
      </c>
      <c r="CL119" s="73">
        <f t="shared" si="174"/>
        <v>7.8431372549019607E-2</v>
      </c>
      <c r="CM119" s="72">
        <f t="shared" si="175"/>
        <v>8</v>
      </c>
      <c r="CN119" s="74">
        <f t="shared" si="202"/>
        <v>24</v>
      </c>
    </row>
    <row r="120" spans="1:92" s="76" customFormat="1" ht="24.75" customHeight="1" outlineLevel="1" x14ac:dyDescent="0.25">
      <c r="A120" s="82" t="s">
        <v>274</v>
      </c>
      <c r="B120" s="86" t="s">
        <v>275</v>
      </c>
      <c r="C120" s="57" t="s">
        <v>195</v>
      </c>
      <c r="D120" s="58">
        <v>6</v>
      </c>
      <c r="E120" s="59">
        <v>44627</v>
      </c>
      <c r="F120" s="60">
        <f>IFERROR(VLOOKUP(A120,'[5]PHEP NAM 2022'!$D$9:$AP$628,32,0),0)</f>
        <v>0</v>
      </c>
      <c r="G120" s="84"/>
      <c r="H120" s="85"/>
      <c r="I120" s="84"/>
      <c r="J120" s="85"/>
      <c r="K120" s="84"/>
      <c r="L120" s="85"/>
      <c r="M120" s="84"/>
      <c r="N120" s="85"/>
      <c r="O120" s="84"/>
      <c r="P120" s="85"/>
      <c r="Q120" s="87"/>
      <c r="R120" s="87"/>
      <c r="S120" s="61" t="s">
        <v>10</v>
      </c>
      <c r="T120" s="62"/>
      <c r="U120" s="61" t="s">
        <v>10</v>
      </c>
      <c r="V120" s="62"/>
      <c r="W120" s="61" t="s">
        <v>10</v>
      </c>
      <c r="X120" s="62"/>
      <c r="Y120" s="61" t="s">
        <v>10</v>
      </c>
      <c r="Z120" s="62"/>
      <c r="AA120" s="61" t="s">
        <v>10</v>
      </c>
      <c r="AB120" s="62"/>
      <c r="AC120" s="61" t="s">
        <v>49</v>
      </c>
      <c r="AD120" s="62"/>
      <c r="AE120" s="63"/>
      <c r="AF120" s="63"/>
      <c r="AG120" s="61" t="s">
        <v>10</v>
      </c>
      <c r="AH120" s="62"/>
      <c r="AI120" s="61" t="s">
        <v>10</v>
      </c>
      <c r="AJ120" s="62"/>
      <c r="AK120" s="61" t="s">
        <v>10</v>
      </c>
      <c r="AL120" s="62"/>
      <c r="AM120" s="61" t="s">
        <v>10</v>
      </c>
      <c r="AN120" s="62"/>
      <c r="AO120" s="61" t="s">
        <v>10</v>
      </c>
      <c r="AP120" s="62"/>
      <c r="AQ120" s="61" t="s">
        <v>10</v>
      </c>
      <c r="AR120" s="62"/>
      <c r="AS120" s="63"/>
      <c r="AT120" s="63"/>
      <c r="AU120" s="61" t="s">
        <v>10</v>
      </c>
      <c r="AV120" s="62"/>
      <c r="AW120" s="61" t="s">
        <v>10</v>
      </c>
      <c r="AX120" s="62"/>
      <c r="AY120" s="61" t="s">
        <v>10</v>
      </c>
      <c r="AZ120" s="62"/>
      <c r="BA120" s="61" t="s">
        <v>10</v>
      </c>
      <c r="BB120" s="62"/>
      <c r="BC120" s="61" t="s">
        <v>10</v>
      </c>
      <c r="BD120" s="62"/>
      <c r="BE120" s="61" t="s">
        <v>49</v>
      </c>
      <c r="BF120" s="62"/>
      <c r="BG120" s="63"/>
      <c r="BH120" s="63"/>
      <c r="BI120" s="61" t="s">
        <v>10</v>
      </c>
      <c r="BJ120" s="62"/>
      <c r="BK120" s="61" t="s">
        <v>10</v>
      </c>
      <c r="BL120" s="62"/>
      <c r="BM120" s="61" t="s">
        <v>10</v>
      </c>
      <c r="BN120" s="62"/>
      <c r="BO120" s="61" t="s">
        <v>10</v>
      </c>
      <c r="BP120" s="62"/>
      <c r="BQ120" s="64">
        <f t="shared" si="192"/>
        <v>0</v>
      </c>
      <c r="BR120" s="64">
        <f t="shared" si="193"/>
        <v>20</v>
      </c>
      <c r="BS120" s="64">
        <f t="shared" si="194"/>
        <v>0</v>
      </c>
      <c r="BT120" s="64">
        <f t="shared" si="195"/>
        <v>0</v>
      </c>
      <c r="BU120" s="64">
        <f t="shared" si="196"/>
        <v>0</v>
      </c>
      <c r="BV120" s="64">
        <f t="shared" si="197"/>
        <v>0</v>
      </c>
      <c r="BW120" s="64">
        <f t="shared" si="198"/>
        <v>0</v>
      </c>
      <c r="BX120" s="64">
        <f t="shared" si="199"/>
        <v>2</v>
      </c>
      <c r="BY120" s="64">
        <f t="shared" si="200"/>
        <v>0</v>
      </c>
      <c r="BZ120" s="65">
        <f t="shared" si="201"/>
        <v>22</v>
      </c>
      <c r="CA120" s="66">
        <f t="shared" si="165"/>
        <v>0</v>
      </c>
      <c r="CB120" s="67">
        <f t="shared" si="166"/>
        <v>0</v>
      </c>
      <c r="CC120" s="67">
        <v>0</v>
      </c>
      <c r="CD120" s="68">
        <f t="shared" ref="CD120:CD124" si="203">IF(BZ120&gt;=25,4,IF(BZ120&gt;=18,3,IF(BZ120&gt;=12,2,IF(BZ120&gt;=4,1,0))))-BX120-2+1</f>
        <v>0</v>
      </c>
      <c r="CE120" s="69">
        <f t="shared" si="168"/>
        <v>0</v>
      </c>
      <c r="CF120" s="68">
        <f t="shared" si="169"/>
        <v>0</v>
      </c>
      <c r="CG120" s="70">
        <f t="shared" si="170"/>
        <v>0</v>
      </c>
      <c r="CH120" s="68">
        <f t="shared" si="171"/>
        <v>0</v>
      </c>
      <c r="CI120" s="71">
        <f>VLOOKUP(A120,[5]DATA!$A$6:$Q$660,17,0)</f>
        <v>150</v>
      </c>
      <c r="CJ120" s="71">
        <f t="shared" si="172"/>
        <v>0</v>
      </c>
      <c r="CK120" s="72">
        <f t="shared" si="173"/>
        <v>0</v>
      </c>
      <c r="CL120" s="73" t="e">
        <f t="shared" si="174"/>
        <v>#DIV/0!</v>
      </c>
      <c r="CM120" s="72">
        <f t="shared" si="175"/>
        <v>0</v>
      </c>
      <c r="CN120" s="74">
        <f t="shared" si="202"/>
        <v>22</v>
      </c>
    </row>
    <row r="121" spans="1:92" s="76" customFormat="1" ht="24.75" customHeight="1" outlineLevel="1" x14ac:dyDescent="0.25">
      <c r="A121" s="82" t="s">
        <v>276</v>
      </c>
      <c r="B121" s="83" t="s">
        <v>277</v>
      </c>
      <c r="C121" s="57" t="s">
        <v>195</v>
      </c>
      <c r="D121" s="58">
        <v>10</v>
      </c>
      <c r="E121" s="59">
        <v>44627</v>
      </c>
      <c r="F121" s="60">
        <f>IFERROR(VLOOKUP(A121,'[5]PHEP NAM 2022'!$D$9:$AP$628,32,0),0)</f>
        <v>0</v>
      </c>
      <c r="G121" s="84"/>
      <c r="H121" s="85"/>
      <c r="I121" s="84"/>
      <c r="J121" s="85"/>
      <c r="K121" s="84"/>
      <c r="L121" s="85"/>
      <c r="M121" s="84"/>
      <c r="N121" s="85"/>
      <c r="O121" s="84"/>
      <c r="P121" s="85"/>
      <c r="Q121" s="87"/>
      <c r="R121" s="87"/>
      <c r="S121" s="61" t="s">
        <v>9</v>
      </c>
      <c r="T121" s="62">
        <v>2</v>
      </c>
      <c r="U121" s="61" t="s">
        <v>9</v>
      </c>
      <c r="V121" s="62">
        <v>3</v>
      </c>
      <c r="W121" s="61" t="s">
        <v>9</v>
      </c>
      <c r="X121" s="62">
        <v>3</v>
      </c>
      <c r="Y121" s="61" t="s">
        <v>124</v>
      </c>
      <c r="Z121" s="62"/>
      <c r="AA121" s="61" t="s">
        <v>9</v>
      </c>
      <c r="AB121" s="62">
        <v>3</v>
      </c>
      <c r="AC121" s="196" t="s">
        <v>223</v>
      </c>
      <c r="AD121" s="197"/>
      <c r="AE121" s="197"/>
      <c r="AF121" s="197"/>
      <c r="AG121" s="197"/>
      <c r="AH121" s="197"/>
      <c r="AI121" s="197"/>
      <c r="AJ121" s="197"/>
      <c r="AK121" s="197"/>
      <c r="AL121" s="197"/>
      <c r="AM121" s="197"/>
      <c r="AN121" s="197"/>
      <c r="AO121" s="197"/>
      <c r="AP121" s="197"/>
      <c r="AQ121" s="197"/>
      <c r="AR121" s="197"/>
      <c r="AS121" s="197"/>
      <c r="AT121" s="197"/>
      <c r="AU121" s="197"/>
      <c r="AV121" s="197"/>
      <c r="AW121" s="197"/>
      <c r="AX121" s="197"/>
      <c r="AY121" s="197"/>
      <c r="AZ121" s="197"/>
      <c r="BA121" s="197"/>
      <c r="BB121" s="197"/>
      <c r="BC121" s="197"/>
      <c r="BD121" s="197"/>
      <c r="BE121" s="197"/>
      <c r="BF121" s="197"/>
      <c r="BG121" s="197"/>
      <c r="BH121" s="197"/>
      <c r="BI121" s="197"/>
      <c r="BJ121" s="197"/>
      <c r="BK121" s="197"/>
      <c r="BL121" s="197"/>
      <c r="BM121" s="197"/>
      <c r="BN121" s="197"/>
      <c r="BO121" s="197"/>
      <c r="BP121" s="198"/>
      <c r="BQ121" s="64">
        <f t="shared" si="192"/>
        <v>4</v>
      </c>
      <c r="BR121" s="64">
        <f t="shared" si="193"/>
        <v>0</v>
      </c>
      <c r="BS121" s="64">
        <f t="shared" si="194"/>
        <v>0</v>
      </c>
      <c r="BT121" s="64">
        <f t="shared" si="195"/>
        <v>0</v>
      </c>
      <c r="BU121" s="64">
        <f t="shared" si="196"/>
        <v>0</v>
      </c>
      <c r="BV121" s="64">
        <f t="shared" si="197"/>
        <v>0</v>
      </c>
      <c r="BW121" s="64">
        <f t="shared" si="198"/>
        <v>0</v>
      </c>
      <c r="BX121" s="64">
        <f t="shared" si="199"/>
        <v>0</v>
      </c>
      <c r="BY121" s="64">
        <f t="shared" si="200"/>
        <v>0</v>
      </c>
      <c r="BZ121" s="65">
        <f t="shared" si="201"/>
        <v>4</v>
      </c>
      <c r="CA121" s="66">
        <f t="shared" si="165"/>
        <v>11</v>
      </c>
      <c r="CB121" s="67">
        <f t="shared" si="166"/>
        <v>0</v>
      </c>
      <c r="CC121" s="67">
        <v>0</v>
      </c>
      <c r="CD121" s="68">
        <f t="shared" si="203"/>
        <v>0</v>
      </c>
      <c r="CE121" s="69">
        <f t="shared" si="168"/>
        <v>0</v>
      </c>
      <c r="CF121" s="68">
        <f t="shared" si="169"/>
        <v>0</v>
      </c>
      <c r="CG121" s="70">
        <f t="shared" si="170"/>
        <v>0</v>
      </c>
      <c r="CH121" s="68">
        <f t="shared" si="171"/>
        <v>0</v>
      </c>
      <c r="CI121" s="71">
        <f>VLOOKUP(A121,[5]DATA!$A$6:$Q$660,17,0)</f>
        <v>70</v>
      </c>
      <c r="CJ121" s="71">
        <f t="shared" si="172"/>
        <v>11</v>
      </c>
      <c r="CK121" s="72">
        <f t="shared" si="173"/>
        <v>0</v>
      </c>
      <c r="CL121" s="73">
        <f t="shared" si="174"/>
        <v>0</v>
      </c>
      <c r="CM121" s="72">
        <f t="shared" si="175"/>
        <v>0</v>
      </c>
      <c r="CN121" s="74">
        <f t="shared" si="202"/>
        <v>4</v>
      </c>
    </row>
    <row r="122" spans="1:92" s="76" customFormat="1" ht="24.75" customHeight="1" outlineLevel="1" x14ac:dyDescent="0.25">
      <c r="A122" s="82" t="s">
        <v>278</v>
      </c>
      <c r="B122" s="83" t="s">
        <v>279</v>
      </c>
      <c r="C122" s="57" t="s">
        <v>195</v>
      </c>
      <c r="D122" s="58">
        <v>6</v>
      </c>
      <c r="E122" s="59">
        <v>44634</v>
      </c>
      <c r="F122" s="60">
        <f>IFERROR(VLOOKUP(A122,'[5]PHEP NAM 2022'!$D$9:$AP$628,32,0),0)</f>
        <v>0</v>
      </c>
      <c r="G122" s="84"/>
      <c r="H122" s="85"/>
      <c r="I122" s="84"/>
      <c r="J122" s="85"/>
      <c r="K122" s="84"/>
      <c r="L122" s="85"/>
      <c r="M122" s="84"/>
      <c r="N122" s="85"/>
      <c r="O122" s="84"/>
      <c r="P122" s="85"/>
      <c r="Q122" s="87"/>
      <c r="R122" s="87"/>
      <c r="S122" s="84"/>
      <c r="T122" s="85"/>
      <c r="U122" s="84"/>
      <c r="V122" s="85"/>
      <c r="W122" s="84"/>
      <c r="X122" s="85"/>
      <c r="Y122" s="84"/>
      <c r="Z122" s="85"/>
      <c r="AA122" s="84"/>
      <c r="AB122" s="85"/>
      <c r="AC122" s="84"/>
      <c r="AD122" s="85"/>
      <c r="AE122" s="87"/>
      <c r="AF122" s="87"/>
      <c r="AG122" s="61" t="s">
        <v>10</v>
      </c>
      <c r="AH122" s="62"/>
      <c r="AI122" s="61" t="s">
        <v>10</v>
      </c>
      <c r="AJ122" s="62"/>
      <c r="AK122" s="61" t="s">
        <v>124</v>
      </c>
      <c r="AL122" s="62"/>
      <c r="AM122" s="61" t="s">
        <v>10</v>
      </c>
      <c r="AN122" s="62"/>
      <c r="AO122" s="61" t="s">
        <v>10</v>
      </c>
      <c r="AP122" s="62"/>
      <c r="AQ122" s="196" t="s">
        <v>223</v>
      </c>
      <c r="AR122" s="197"/>
      <c r="AS122" s="197"/>
      <c r="AT122" s="197"/>
      <c r="AU122" s="197"/>
      <c r="AV122" s="197"/>
      <c r="AW122" s="197"/>
      <c r="AX122" s="197"/>
      <c r="AY122" s="197"/>
      <c r="AZ122" s="197"/>
      <c r="BA122" s="197"/>
      <c r="BB122" s="197"/>
      <c r="BC122" s="197"/>
      <c r="BD122" s="197"/>
      <c r="BE122" s="197"/>
      <c r="BF122" s="197"/>
      <c r="BG122" s="197"/>
      <c r="BH122" s="197"/>
      <c r="BI122" s="197"/>
      <c r="BJ122" s="197"/>
      <c r="BK122" s="197"/>
      <c r="BL122" s="197"/>
      <c r="BM122" s="197"/>
      <c r="BN122" s="197"/>
      <c r="BO122" s="197"/>
      <c r="BP122" s="198"/>
      <c r="BQ122" s="64">
        <f t="shared" si="192"/>
        <v>0</v>
      </c>
      <c r="BR122" s="64">
        <f t="shared" si="193"/>
        <v>4</v>
      </c>
      <c r="BS122" s="64">
        <f t="shared" si="194"/>
        <v>0</v>
      </c>
      <c r="BT122" s="64">
        <f t="shared" si="195"/>
        <v>0</v>
      </c>
      <c r="BU122" s="64">
        <f t="shared" si="196"/>
        <v>0</v>
      </c>
      <c r="BV122" s="64">
        <f t="shared" si="197"/>
        <v>0</v>
      </c>
      <c r="BW122" s="64">
        <f t="shared" si="198"/>
        <v>0</v>
      </c>
      <c r="BX122" s="64">
        <f t="shared" si="199"/>
        <v>0</v>
      </c>
      <c r="BY122" s="64">
        <f t="shared" si="200"/>
        <v>0</v>
      </c>
      <c r="BZ122" s="65">
        <f t="shared" si="201"/>
        <v>4</v>
      </c>
      <c r="CA122" s="66">
        <f t="shared" si="165"/>
        <v>0</v>
      </c>
      <c r="CB122" s="67">
        <f t="shared" si="166"/>
        <v>0</v>
      </c>
      <c r="CC122" s="67">
        <v>0</v>
      </c>
      <c r="CD122" s="68">
        <f t="shared" si="203"/>
        <v>0</v>
      </c>
      <c r="CE122" s="69">
        <f t="shared" si="168"/>
        <v>0</v>
      </c>
      <c r="CF122" s="68">
        <f t="shared" si="169"/>
        <v>0</v>
      </c>
      <c r="CG122" s="70">
        <f t="shared" si="170"/>
        <v>0</v>
      </c>
      <c r="CH122" s="68">
        <f t="shared" si="171"/>
        <v>0</v>
      </c>
      <c r="CI122" s="71">
        <f>VLOOKUP(A122,[5]DATA!$A$6:$Q$660,17,0)</f>
        <v>150</v>
      </c>
      <c r="CJ122" s="71">
        <f t="shared" si="172"/>
        <v>0</v>
      </c>
      <c r="CK122" s="72">
        <f t="shared" si="173"/>
        <v>0</v>
      </c>
      <c r="CL122" s="73" t="e">
        <f t="shared" si="174"/>
        <v>#DIV/0!</v>
      </c>
      <c r="CM122" s="72">
        <f t="shared" si="175"/>
        <v>0</v>
      </c>
      <c r="CN122" s="74">
        <f t="shared" si="202"/>
        <v>4</v>
      </c>
    </row>
    <row r="123" spans="1:92" s="76" customFormat="1" ht="24.75" customHeight="1" outlineLevel="1" x14ac:dyDescent="0.25">
      <c r="A123" s="82" t="s">
        <v>280</v>
      </c>
      <c r="B123" s="86" t="s">
        <v>281</v>
      </c>
      <c r="C123" s="57" t="s">
        <v>195</v>
      </c>
      <c r="D123" s="58">
        <v>10</v>
      </c>
      <c r="E123" s="59">
        <v>44644</v>
      </c>
      <c r="F123" s="60">
        <f>IFERROR(VLOOKUP(A123,'[5]PHEP NAM 2022'!$D$9:$AP$628,32,0),0)</f>
        <v>0</v>
      </c>
      <c r="G123" s="84"/>
      <c r="H123" s="85"/>
      <c r="I123" s="84"/>
      <c r="J123" s="85"/>
      <c r="K123" s="84"/>
      <c r="L123" s="85"/>
      <c r="M123" s="84"/>
      <c r="N123" s="85"/>
      <c r="O123" s="84"/>
      <c r="P123" s="85"/>
      <c r="Q123" s="87"/>
      <c r="R123" s="87"/>
      <c r="S123" s="84"/>
      <c r="T123" s="85"/>
      <c r="U123" s="84"/>
      <c r="V123" s="85"/>
      <c r="W123" s="84"/>
      <c r="X123" s="85"/>
      <c r="Y123" s="84"/>
      <c r="Z123" s="85"/>
      <c r="AA123" s="84"/>
      <c r="AB123" s="85"/>
      <c r="AC123" s="84"/>
      <c r="AD123" s="85"/>
      <c r="AE123" s="87"/>
      <c r="AF123" s="87"/>
      <c r="AG123" s="84"/>
      <c r="AH123" s="85"/>
      <c r="AI123" s="84"/>
      <c r="AJ123" s="85"/>
      <c r="AK123" s="84"/>
      <c r="AL123" s="85"/>
      <c r="AM123" s="84"/>
      <c r="AN123" s="85"/>
      <c r="AO123" s="84"/>
      <c r="AP123" s="85"/>
      <c r="AQ123" s="84"/>
      <c r="AR123" s="85"/>
      <c r="AS123" s="87"/>
      <c r="AT123" s="87"/>
      <c r="AU123" s="84"/>
      <c r="AV123" s="85"/>
      <c r="AW123" s="84"/>
      <c r="AX123" s="85"/>
      <c r="AY123" s="84"/>
      <c r="AZ123" s="85"/>
      <c r="BA123" s="61" t="s">
        <v>10</v>
      </c>
      <c r="BB123" s="62">
        <v>2</v>
      </c>
      <c r="BC123" s="61" t="s">
        <v>9</v>
      </c>
      <c r="BD123" s="62">
        <v>3</v>
      </c>
      <c r="BE123" s="61" t="s">
        <v>9</v>
      </c>
      <c r="BF123" s="62">
        <v>3</v>
      </c>
      <c r="BG123" s="63"/>
      <c r="BH123" s="63">
        <v>8</v>
      </c>
      <c r="BI123" s="61" t="s">
        <v>9</v>
      </c>
      <c r="BJ123" s="62">
        <v>3</v>
      </c>
      <c r="BK123" s="61" t="s">
        <v>9</v>
      </c>
      <c r="BL123" s="62">
        <v>3</v>
      </c>
      <c r="BM123" s="61" t="s">
        <v>9</v>
      </c>
      <c r="BN123" s="62">
        <v>3</v>
      </c>
      <c r="BO123" s="61" t="s">
        <v>9</v>
      </c>
      <c r="BP123" s="62">
        <v>2</v>
      </c>
      <c r="BQ123" s="64">
        <f t="shared" si="192"/>
        <v>6</v>
      </c>
      <c r="BR123" s="64">
        <f t="shared" si="193"/>
        <v>1</v>
      </c>
      <c r="BS123" s="64">
        <f t="shared" si="194"/>
        <v>0</v>
      </c>
      <c r="BT123" s="64">
        <f t="shared" si="195"/>
        <v>0</v>
      </c>
      <c r="BU123" s="64">
        <f t="shared" si="196"/>
        <v>0</v>
      </c>
      <c r="BV123" s="64">
        <f t="shared" si="197"/>
        <v>0</v>
      </c>
      <c r="BW123" s="64">
        <f t="shared" si="198"/>
        <v>0</v>
      </c>
      <c r="BX123" s="64">
        <f t="shared" si="199"/>
        <v>0</v>
      </c>
      <c r="BY123" s="64">
        <f t="shared" si="200"/>
        <v>0</v>
      </c>
      <c r="BZ123" s="65">
        <f t="shared" si="201"/>
        <v>7</v>
      </c>
      <c r="CA123" s="66">
        <f t="shared" si="165"/>
        <v>19</v>
      </c>
      <c r="CB123" s="67">
        <f t="shared" si="166"/>
        <v>8</v>
      </c>
      <c r="CC123" s="67">
        <v>0</v>
      </c>
      <c r="CD123" s="68">
        <f t="shared" si="203"/>
        <v>0</v>
      </c>
      <c r="CE123" s="69">
        <f t="shared" si="168"/>
        <v>0</v>
      </c>
      <c r="CF123" s="68">
        <f t="shared" si="169"/>
        <v>0</v>
      </c>
      <c r="CG123" s="70">
        <f t="shared" si="170"/>
        <v>0</v>
      </c>
      <c r="CH123" s="68">
        <f t="shared" si="171"/>
        <v>0</v>
      </c>
      <c r="CI123" s="71">
        <f>VLOOKUP(A123,[5]DATA!$A$6:$Q$660,17,0)</f>
        <v>70</v>
      </c>
      <c r="CJ123" s="71">
        <f t="shared" si="172"/>
        <v>27</v>
      </c>
      <c r="CK123" s="72">
        <f t="shared" si="173"/>
        <v>8</v>
      </c>
      <c r="CL123" s="73">
        <f t="shared" si="174"/>
        <v>0.29629629629629628</v>
      </c>
      <c r="CM123" s="72">
        <f t="shared" si="175"/>
        <v>0</v>
      </c>
      <c r="CN123" s="74">
        <f t="shared" si="202"/>
        <v>7</v>
      </c>
    </row>
    <row r="124" spans="1:92" s="76" customFormat="1" ht="24.75" customHeight="1" outlineLevel="1" x14ac:dyDescent="0.25">
      <c r="A124" s="82" t="s">
        <v>282</v>
      </c>
      <c r="B124" s="86" t="s">
        <v>283</v>
      </c>
      <c r="C124" s="57" t="s">
        <v>195</v>
      </c>
      <c r="D124" s="58">
        <v>10</v>
      </c>
      <c r="E124" s="59">
        <v>44644</v>
      </c>
      <c r="F124" s="60">
        <f>IFERROR(VLOOKUP(A124,'[5]PHEP NAM 2022'!$D$9:$AP$628,32,0),0)</f>
        <v>0</v>
      </c>
      <c r="G124" s="84"/>
      <c r="H124" s="85"/>
      <c r="I124" s="84"/>
      <c r="J124" s="85"/>
      <c r="K124" s="84"/>
      <c r="L124" s="85"/>
      <c r="M124" s="84"/>
      <c r="N124" s="85"/>
      <c r="O124" s="84"/>
      <c r="P124" s="85"/>
      <c r="Q124" s="87"/>
      <c r="R124" s="87"/>
      <c r="S124" s="84"/>
      <c r="T124" s="85"/>
      <c r="U124" s="84"/>
      <c r="V124" s="85"/>
      <c r="W124" s="84"/>
      <c r="X124" s="85"/>
      <c r="Y124" s="84"/>
      <c r="Z124" s="85"/>
      <c r="AA124" s="84"/>
      <c r="AB124" s="85"/>
      <c r="AC124" s="84"/>
      <c r="AD124" s="85"/>
      <c r="AE124" s="87"/>
      <c r="AF124" s="87"/>
      <c r="AG124" s="84"/>
      <c r="AH124" s="85"/>
      <c r="AI124" s="84"/>
      <c r="AJ124" s="85"/>
      <c r="AK124" s="84"/>
      <c r="AL124" s="85"/>
      <c r="AM124" s="84"/>
      <c r="AN124" s="85"/>
      <c r="AO124" s="84"/>
      <c r="AP124" s="85"/>
      <c r="AQ124" s="84"/>
      <c r="AR124" s="85"/>
      <c r="AS124" s="87"/>
      <c r="AT124" s="87"/>
      <c r="AU124" s="84"/>
      <c r="AV124" s="85"/>
      <c r="AW124" s="84"/>
      <c r="AX124" s="85"/>
      <c r="AY124" s="84"/>
      <c r="AZ124" s="85"/>
      <c r="BA124" s="61" t="s">
        <v>10</v>
      </c>
      <c r="BB124" s="62">
        <v>2</v>
      </c>
      <c r="BC124" s="61" t="s">
        <v>9</v>
      </c>
      <c r="BD124" s="62">
        <v>3</v>
      </c>
      <c r="BE124" s="61" t="s">
        <v>9</v>
      </c>
      <c r="BF124" s="62">
        <v>3</v>
      </c>
      <c r="BG124" s="63"/>
      <c r="BH124" s="63"/>
      <c r="BI124" s="61" t="s">
        <v>9</v>
      </c>
      <c r="BJ124" s="62">
        <v>3</v>
      </c>
      <c r="BK124" s="61" t="s">
        <v>9</v>
      </c>
      <c r="BL124" s="62">
        <v>3</v>
      </c>
      <c r="BM124" s="61" t="s">
        <v>9</v>
      </c>
      <c r="BN124" s="62">
        <v>3</v>
      </c>
      <c r="BO124" s="61" t="s">
        <v>9</v>
      </c>
      <c r="BP124" s="62">
        <v>3</v>
      </c>
      <c r="BQ124" s="64">
        <f t="shared" si="192"/>
        <v>6</v>
      </c>
      <c r="BR124" s="64">
        <f t="shared" si="193"/>
        <v>1</v>
      </c>
      <c r="BS124" s="64">
        <f t="shared" si="194"/>
        <v>0</v>
      </c>
      <c r="BT124" s="64">
        <f t="shared" si="195"/>
        <v>0</v>
      </c>
      <c r="BU124" s="64">
        <f t="shared" si="196"/>
        <v>0</v>
      </c>
      <c r="BV124" s="64">
        <f t="shared" si="197"/>
        <v>0</v>
      </c>
      <c r="BW124" s="64">
        <f t="shared" si="198"/>
        <v>0</v>
      </c>
      <c r="BX124" s="64">
        <f t="shared" si="199"/>
        <v>0</v>
      </c>
      <c r="BY124" s="64">
        <f t="shared" si="200"/>
        <v>0</v>
      </c>
      <c r="BZ124" s="65">
        <f t="shared" si="201"/>
        <v>7</v>
      </c>
      <c r="CA124" s="66">
        <f t="shared" si="165"/>
        <v>20</v>
      </c>
      <c r="CB124" s="67">
        <f t="shared" si="166"/>
        <v>0</v>
      </c>
      <c r="CC124" s="67">
        <v>0</v>
      </c>
      <c r="CD124" s="68">
        <f t="shared" si="203"/>
        <v>0</v>
      </c>
      <c r="CE124" s="69">
        <f t="shared" si="168"/>
        <v>0</v>
      </c>
      <c r="CF124" s="68">
        <f t="shared" si="169"/>
        <v>0</v>
      </c>
      <c r="CG124" s="70">
        <f t="shared" si="170"/>
        <v>0</v>
      </c>
      <c r="CH124" s="68">
        <f t="shared" si="171"/>
        <v>0</v>
      </c>
      <c r="CI124" s="71">
        <f>VLOOKUP(A124,[5]DATA!$A$6:$Q$660,17,0)</f>
        <v>70</v>
      </c>
      <c r="CJ124" s="71">
        <f t="shared" si="172"/>
        <v>20</v>
      </c>
      <c r="CK124" s="72">
        <f t="shared" si="173"/>
        <v>0</v>
      </c>
      <c r="CL124" s="73">
        <f t="shared" si="174"/>
        <v>0</v>
      </c>
      <c r="CM124" s="72">
        <f t="shared" si="175"/>
        <v>0</v>
      </c>
      <c r="CN124" s="74">
        <f t="shared" si="202"/>
        <v>7</v>
      </c>
    </row>
    <row r="125" spans="1:92" s="76" customFormat="1" ht="24.75" customHeight="1" outlineLevel="1" x14ac:dyDescent="0.25">
      <c r="A125" s="82" t="s">
        <v>284</v>
      </c>
      <c r="B125" s="86" t="s">
        <v>59</v>
      </c>
      <c r="C125" s="57" t="s">
        <v>195</v>
      </c>
      <c r="D125" s="58">
        <v>10</v>
      </c>
      <c r="E125" s="59">
        <v>44648</v>
      </c>
      <c r="F125" s="60">
        <f>IFERROR(VLOOKUP(A125,'[5]PHEP NAM 2022'!$D$9:$AP$628,32,0),0)</f>
        <v>0</v>
      </c>
      <c r="G125" s="84"/>
      <c r="H125" s="85"/>
      <c r="I125" s="84"/>
      <c r="J125" s="85"/>
      <c r="K125" s="84"/>
      <c r="L125" s="85"/>
      <c r="M125" s="84"/>
      <c r="N125" s="85"/>
      <c r="O125" s="84"/>
      <c r="P125" s="85"/>
      <c r="Q125" s="87"/>
      <c r="R125" s="87"/>
      <c r="S125" s="84"/>
      <c r="T125" s="85"/>
      <c r="U125" s="84"/>
      <c r="V125" s="85"/>
      <c r="W125" s="84"/>
      <c r="X125" s="85"/>
      <c r="Y125" s="84"/>
      <c r="Z125" s="85"/>
      <c r="AA125" s="84"/>
      <c r="AB125" s="85"/>
      <c r="AC125" s="84"/>
      <c r="AD125" s="85"/>
      <c r="AE125" s="87"/>
      <c r="AF125" s="87"/>
      <c r="AG125" s="84"/>
      <c r="AH125" s="85"/>
      <c r="AI125" s="84"/>
      <c r="AJ125" s="85"/>
      <c r="AK125" s="84"/>
      <c r="AL125" s="85"/>
      <c r="AM125" s="84"/>
      <c r="AN125" s="85"/>
      <c r="AO125" s="84"/>
      <c r="AP125" s="85"/>
      <c r="AQ125" s="84"/>
      <c r="AR125" s="85"/>
      <c r="AS125" s="87"/>
      <c r="AT125" s="87"/>
      <c r="AU125" s="84"/>
      <c r="AV125" s="85"/>
      <c r="AW125" s="84"/>
      <c r="AX125" s="85"/>
      <c r="AY125" s="84"/>
      <c r="AZ125" s="85"/>
      <c r="BA125" s="84"/>
      <c r="BB125" s="85"/>
      <c r="BC125" s="84"/>
      <c r="BD125" s="85"/>
      <c r="BE125" s="84"/>
      <c r="BF125" s="85"/>
      <c r="BG125" s="87"/>
      <c r="BH125" s="87"/>
      <c r="BI125" s="61" t="s">
        <v>10</v>
      </c>
      <c r="BJ125" s="62">
        <v>2</v>
      </c>
      <c r="BK125" s="61" t="s">
        <v>124</v>
      </c>
      <c r="BL125" s="62"/>
      <c r="BM125" s="61" t="s">
        <v>9</v>
      </c>
      <c r="BN125" s="62">
        <v>4</v>
      </c>
      <c r="BO125" s="61" t="s">
        <v>9</v>
      </c>
      <c r="BP125" s="62">
        <v>4</v>
      </c>
      <c r="BQ125" s="64">
        <f t="shared" si="192"/>
        <v>2</v>
      </c>
      <c r="BR125" s="64">
        <f t="shared" si="193"/>
        <v>1</v>
      </c>
      <c r="BS125" s="64">
        <f t="shared" si="194"/>
        <v>0</v>
      </c>
      <c r="BT125" s="64">
        <f t="shared" si="195"/>
        <v>0</v>
      </c>
      <c r="BU125" s="64">
        <f t="shared" si="196"/>
        <v>0</v>
      </c>
      <c r="BV125" s="64">
        <f t="shared" si="197"/>
        <v>0</v>
      </c>
      <c r="BW125" s="64">
        <f t="shared" si="198"/>
        <v>0</v>
      </c>
      <c r="BX125" s="64">
        <f t="shared" si="199"/>
        <v>0</v>
      </c>
      <c r="BY125" s="64">
        <f t="shared" si="200"/>
        <v>0</v>
      </c>
      <c r="BZ125" s="65">
        <f t="shared" si="201"/>
        <v>3</v>
      </c>
      <c r="CA125" s="66">
        <f t="shared" si="165"/>
        <v>10</v>
      </c>
      <c r="CB125" s="67">
        <f t="shared" si="166"/>
        <v>0</v>
      </c>
      <c r="CC125" s="67">
        <v>0</v>
      </c>
      <c r="CD125" s="68">
        <f>IF(BZ125&gt;=25,4,IF(BZ125&gt;=18,3,IF(BZ125&gt;=12,2,IF(BZ125&gt;=4,1,0))))-BX125-2+2</f>
        <v>0</v>
      </c>
      <c r="CE125" s="69">
        <f t="shared" si="168"/>
        <v>2</v>
      </c>
      <c r="CF125" s="68">
        <f t="shared" si="169"/>
        <v>0</v>
      </c>
      <c r="CG125" s="70">
        <f t="shared" si="170"/>
        <v>0</v>
      </c>
      <c r="CH125" s="68">
        <f t="shared" si="171"/>
        <v>32</v>
      </c>
      <c r="CI125" s="71">
        <f>VLOOKUP(A125,[5]DATA!$A$6:$Q$660,17,0)</f>
        <v>70</v>
      </c>
      <c r="CJ125" s="71">
        <f t="shared" si="172"/>
        <v>10</v>
      </c>
      <c r="CK125" s="72">
        <f t="shared" si="173"/>
        <v>0</v>
      </c>
      <c r="CL125" s="73">
        <f t="shared" si="174"/>
        <v>0</v>
      </c>
      <c r="CM125" s="72">
        <f t="shared" si="175"/>
        <v>0</v>
      </c>
      <c r="CN125" s="74">
        <f t="shared" si="202"/>
        <v>3</v>
      </c>
    </row>
    <row r="126" spans="1:92" s="77" customFormat="1" ht="24.75" customHeight="1" collapsed="1" x14ac:dyDescent="0.2">
      <c r="A126" s="91">
        <f>COUNTA(A127:A148)</f>
        <v>22</v>
      </c>
      <c r="B126" s="51" t="s">
        <v>285</v>
      </c>
      <c r="C126" s="51"/>
      <c r="D126" s="51"/>
      <c r="E126" s="51"/>
      <c r="F126" s="60"/>
      <c r="G126" s="78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79"/>
      <c r="BK126" s="79"/>
      <c r="BL126" s="79"/>
      <c r="BM126" s="79"/>
      <c r="BN126" s="79"/>
      <c r="BO126" s="79"/>
      <c r="BP126" s="80"/>
      <c r="BQ126" s="89">
        <f t="shared" ref="BQ126:CI126" si="204">SUM(BQ127:BQ148)</f>
        <v>388</v>
      </c>
      <c r="BR126" s="89">
        <f t="shared" si="204"/>
        <v>40.5</v>
      </c>
      <c r="BS126" s="89">
        <f t="shared" si="204"/>
        <v>0</v>
      </c>
      <c r="BT126" s="89">
        <f t="shared" si="204"/>
        <v>108</v>
      </c>
      <c r="BU126" s="89">
        <f t="shared" si="204"/>
        <v>0</v>
      </c>
      <c r="BV126" s="89">
        <f t="shared" si="204"/>
        <v>0</v>
      </c>
      <c r="BW126" s="89">
        <f t="shared" si="204"/>
        <v>0</v>
      </c>
      <c r="BX126" s="89">
        <f t="shared" si="204"/>
        <v>2</v>
      </c>
      <c r="BY126" s="89">
        <f t="shared" si="204"/>
        <v>29</v>
      </c>
      <c r="BZ126" s="89">
        <f t="shared" si="204"/>
        <v>567.5</v>
      </c>
      <c r="CA126" s="89">
        <f t="shared" si="204"/>
        <v>1687.5</v>
      </c>
      <c r="CB126" s="89">
        <f t="shared" si="204"/>
        <v>698.5</v>
      </c>
      <c r="CC126" s="89">
        <f t="shared" si="204"/>
        <v>0</v>
      </c>
      <c r="CD126" s="89">
        <f t="shared" si="204"/>
        <v>40</v>
      </c>
      <c r="CE126" s="89">
        <f t="shared" si="204"/>
        <v>358</v>
      </c>
      <c r="CF126" s="89">
        <f t="shared" si="204"/>
        <v>5360</v>
      </c>
      <c r="CG126" s="89">
        <f t="shared" si="204"/>
        <v>76.5</v>
      </c>
      <c r="CH126" s="89">
        <f t="shared" si="204"/>
        <v>5728</v>
      </c>
      <c r="CI126" s="89">
        <f t="shared" si="204"/>
        <v>2830</v>
      </c>
      <c r="CJ126" s="90"/>
      <c r="CK126" s="90">
        <f>SUM(CK127:CK148)</f>
        <v>698.5</v>
      </c>
      <c r="CL126" s="90" t="e">
        <f>SUM(CL127:CL148)</f>
        <v>#DIV/0!</v>
      </c>
      <c r="CM126" s="90">
        <f>SUM(CM127:CM148)</f>
        <v>0</v>
      </c>
    </row>
    <row r="127" spans="1:92" s="76" customFormat="1" ht="24.75" customHeight="1" outlineLevel="1" x14ac:dyDescent="0.25">
      <c r="A127" s="55" t="s">
        <v>286</v>
      </c>
      <c r="B127" s="56" t="s">
        <v>287</v>
      </c>
      <c r="C127" s="57" t="s">
        <v>288</v>
      </c>
      <c r="D127" s="58">
        <v>3</v>
      </c>
      <c r="E127" s="59">
        <v>42082</v>
      </c>
      <c r="F127" s="60">
        <f>IFERROR(VLOOKUP(A127,'[5]PHEP NAM 2022'!$D$9:$AP$628,32,0),0)</f>
        <v>10</v>
      </c>
      <c r="G127" s="61" t="s">
        <v>10</v>
      </c>
      <c r="H127" s="62"/>
      <c r="I127" s="61" t="s">
        <v>10</v>
      </c>
      <c r="J127" s="62"/>
      <c r="K127" s="61" t="s">
        <v>10</v>
      </c>
      <c r="L127" s="62"/>
      <c r="M127" s="61" t="s">
        <v>10</v>
      </c>
      <c r="N127" s="62"/>
      <c r="O127" s="61" t="s">
        <v>10</v>
      </c>
      <c r="P127" s="62"/>
      <c r="Q127" s="63"/>
      <c r="R127" s="63"/>
      <c r="S127" s="61" t="s">
        <v>10</v>
      </c>
      <c r="T127" s="62"/>
      <c r="U127" s="61" t="s">
        <v>10</v>
      </c>
      <c r="V127" s="62"/>
      <c r="W127" s="61" t="s">
        <v>10</v>
      </c>
      <c r="X127" s="62"/>
      <c r="Y127" s="61" t="s">
        <v>10</v>
      </c>
      <c r="Z127" s="62"/>
      <c r="AA127" s="61" t="s">
        <v>10</v>
      </c>
      <c r="AB127" s="62"/>
      <c r="AC127" s="61" t="s">
        <v>49</v>
      </c>
      <c r="AD127" s="62"/>
      <c r="AE127" s="63"/>
      <c r="AF127" s="63"/>
      <c r="AG127" s="61" t="s">
        <v>10</v>
      </c>
      <c r="AH127" s="62"/>
      <c r="AI127" s="61" t="s">
        <v>10</v>
      </c>
      <c r="AJ127" s="62"/>
      <c r="AK127" s="61" t="s">
        <v>52</v>
      </c>
      <c r="AL127" s="62"/>
      <c r="AM127" s="61" t="s">
        <v>52</v>
      </c>
      <c r="AN127" s="62"/>
      <c r="AO127" s="61" t="s">
        <v>10</v>
      </c>
      <c r="AP127" s="62"/>
      <c r="AQ127" s="61" t="s">
        <v>10</v>
      </c>
      <c r="AR127" s="62"/>
      <c r="AS127" s="63"/>
      <c r="AT127" s="63"/>
      <c r="AU127" s="61" t="s">
        <v>10</v>
      </c>
      <c r="AV127" s="62"/>
      <c r="AW127" s="61" t="s">
        <v>10</v>
      </c>
      <c r="AX127" s="62"/>
      <c r="AY127" s="61" t="s">
        <v>10</v>
      </c>
      <c r="AZ127" s="62"/>
      <c r="BA127" s="61" t="s">
        <v>10</v>
      </c>
      <c r="BB127" s="62"/>
      <c r="BC127" s="61" t="s">
        <v>10</v>
      </c>
      <c r="BD127" s="62"/>
      <c r="BE127" s="61" t="s">
        <v>49</v>
      </c>
      <c r="BF127" s="62"/>
      <c r="BG127" s="63"/>
      <c r="BH127" s="63"/>
      <c r="BI127" s="61" t="s">
        <v>10</v>
      </c>
      <c r="BJ127" s="62"/>
      <c r="BK127" s="61" t="s">
        <v>10</v>
      </c>
      <c r="BL127" s="62"/>
      <c r="BM127" s="61" t="s">
        <v>10</v>
      </c>
      <c r="BN127" s="62"/>
      <c r="BO127" s="61" t="s">
        <v>10</v>
      </c>
      <c r="BP127" s="62"/>
      <c r="BQ127" s="64">
        <f t="shared" ref="BQ127:BQ148" si="205">COUNTIF($G127:$BP127,"a")+COUNTIF($G127:$BP127,"r0,a5")/2+COUNTIF($G127:$BP127,"p5,a5")/2+COUNTIF($G127:$BP127,"Ro,p5")/2+COUNTIF($G127:$BP127,"H5,A5")/2+COUNTIF($G127:$BP127,"p0,a5")/2</f>
        <v>0</v>
      </c>
      <c r="BR127" s="64">
        <f t="shared" ref="BR127:BR148" si="206">COUNTIF($G127:$BP127,"d")+COUNTIF($G127:$BP127,"r0,d5")/2+COUNTIF($G127:$BP127,"p5,d5")/2+COUNTIF($G127:$BP127,"Ro,P5")/2+COUNTIF($G127:$BP127,"H5,D5")/2+COUNTIF($G127:$BP127,"p0,d5")/2</f>
        <v>23</v>
      </c>
      <c r="BS127" s="64">
        <f t="shared" ref="BS127:BS148" si="207">COUNTIF($G127:$BP127,"b")+COUNTIF($G127:$BP127,"r0,b5")/2+COUNTIF($G127:$BP127,"p5,b5")/2+COUNTIF($G127:$BP127,"Ro,P5")/2+COUNTIF($G127:$BP127,"H5,B5")/2+COUNTIF($G127:$BP127,"p0,b5")/2</f>
        <v>0</v>
      </c>
      <c r="BT127" s="64">
        <f t="shared" ref="BT127:BT148" si="208">COUNTIF($G127:$BP127,"c")+COUNTIF($G127:$BP127,"r0,c5")/2+COUNTIF($G127:$BP127,"p5,c5")/2+COUNTIF($G127:$BP127,"Ro,P5")/2+COUNTIF($G127:$BP127,"H5,C5")/2+COUNTIF($G127:$BP127,"p0,c5")/2</f>
        <v>0</v>
      </c>
      <c r="BU127" s="64">
        <f t="shared" ref="BU127:BU148" si="209">COUNTIF($G127:$BP127,"KH")+COUNTIF($G127:$BP127,"TL")+COUNTIF($G127:$BP127,"L")</f>
        <v>0</v>
      </c>
      <c r="BV127" s="64">
        <f t="shared" ref="BV127:BV148" si="210">COUNTIF($G127:$BP127,"NL")</f>
        <v>0</v>
      </c>
      <c r="BW127" s="64">
        <f t="shared" ref="BW127:BW148" si="211">COUNTIF($G127:$BP127,"hh")+COUNTIF(G127:BP127,"H5,D5")/2</f>
        <v>0</v>
      </c>
      <c r="BX127" s="64">
        <f t="shared" ref="BX127:BX148" si="212">COUNTIF($G127:$BP127,"nt7")</f>
        <v>2</v>
      </c>
      <c r="BY127" s="64">
        <f t="shared" ref="BY127:BY148" si="213">COUNTIF($G127:$BP127,"P")+COUNTIF($G127:$BP127,"p5,a5")/2+COUNTIF($G127:$BP127,"p5,b5")/2+COUNTIF($G127:$BP127,"p5,c5")/2+COUNTIF($G127:$BP127,"p5,d5")/2+COUNTIF($G127:$BP127,"R0,P5")/2</f>
        <v>2</v>
      </c>
      <c r="BZ127" s="65">
        <f>SUBTOTAL(9,BQ127:BY127)</f>
        <v>27</v>
      </c>
      <c r="CA127" s="66">
        <f t="shared" ref="CA127:CA148" si="214">SUM(H127,J127,L127,N127,P127,T127,V127,X127,Z127,AB127,AD127,AH127,AJ127,AL127,AN127,AP127,AR127,AV127,AX127,AZ127,BB127,BD127,BF127,BJ127,BL127,BN127,BP127)</f>
        <v>0</v>
      </c>
      <c r="CB127" s="67">
        <f t="shared" ref="CB127:CB148" si="215">SUM(R127,AF127,AT127,BH127)</f>
        <v>0</v>
      </c>
      <c r="CC127" s="67">
        <v>0</v>
      </c>
      <c r="CD127" s="68">
        <f t="shared" ref="CD127:CD144" si="216">IF(BZ127&gt;=25,4,IF(BZ127&gt;=18,3,IF(BZ127&gt;=12,2,IF(BZ127&gt;=4,1,0))))-BX127-2</f>
        <v>0</v>
      </c>
      <c r="CE127" s="69">
        <f t="shared" ref="CE127:CE144" si="217">COUNTIF(G127:P127,"&gt;=4")+COUNTIF(S127:AD127,"&gt;=4")+COUNTIF(AG127:AR127,"&gt;=4")+COUNTIF(AU127:BF127,"&gt;=4")+COUNTIF(BI127:BP127,"&gt;=4")+ROUND(IF(R127&gt;=12,1,0)+IF(AF127&gt;=12,1,0)+IF(AT127&gt;=12,1,0)+IF(BH127&gt;=12,1,0),0)</f>
        <v>0</v>
      </c>
      <c r="CF127" s="68">
        <f t="shared" ref="CF127:CF144" si="218">CD127*CI127</f>
        <v>0</v>
      </c>
      <c r="CG127" s="70">
        <f t="shared" ref="CG127:CG144" si="219">F127-BY127</f>
        <v>8</v>
      </c>
      <c r="CH127" s="68">
        <f t="shared" ref="CH127:CH144" si="220">CE127*16</f>
        <v>0</v>
      </c>
      <c r="CI127" s="71">
        <f>VLOOKUP(A127,[5]DATA!$A$6:$Q$660,17,0)</f>
        <v>0</v>
      </c>
      <c r="CJ127" s="71">
        <f t="shared" ref="CJ127:CJ144" si="221">SUM(CA127:CC127)</f>
        <v>0</v>
      </c>
      <c r="CK127" s="72">
        <f t="shared" ref="CK127:CK144" si="222">(SUM(IF(H127&gt;4,H127-4,0),IF(J127&gt;4,J127-4,0),IF(L127&gt;4,L127-4,0),IF(N127&gt;4,N127-4,0),IF(P127&gt;4,P127-4,0),IF(T127&gt;4,T127-4,0),IF(V127&gt;4,V127-4,0),IF(X127&gt;4,X127-4,0),IF(Z127&gt;4,Z127-4,0),IF(AB127&gt;4,AB127-4,0),IF(AD127&gt;4,AD127-4,0),IF(AH127&gt;4,AH127-4,0),IF(AJ127&gt;4,AJ127-4,0),IF(AL127&gt;4,AL127-4,0),IF(AN127&gt;4,AN127-4,0),IF(AP127&gt;4,AP127-4,0),IF(AR127&gt;4,AR127-4,0),IF(AV127&gt;4,AV127-4,0),IF(AX127&gt;4,AX127-4,0),IF(AZ127&gt;4,AZ127-4,0),IF(BB127&gt;4,BB127-4,0),IF(BD127&gt;4,BD127-4,0),IF(BF127&gt;4,BF127-4,0),IF(BJ127&gt;4,BJ127-4,0),IF(BL127&gt;4,BL127-4,0),IF(BN127&gt;4,BN127-4,0),IF(BP127&gt;4,BP127-4,0))+CB127+CC127)</f>
        <v>0</v>
      </c>
      <c r="CL127" s="73" t="e">
        <f t="shared" ref="CL127:CL144" si="223">CK127/CJ127</f>
        <v>#DIV/0!</v>
      </c>
      <c r="CM127" s="72">
        <f t="shared" ref="CM127:CM144" si="224">(SUM(IF(H127&gt;4,H127-4,0),IF(J127&gt;4,J127-4,0),IF(L127&gt;4,L127-4,0),IF(N127&gt;4,N127-4,0),IF(P127&gt;4,P127-4,0),IF(T127&gt;4,T127-4,0),IF(V127&gt;4,V127-4,0),IF(X127&gt;4,X127-4,0),IF(Z127&gt;4,Z127-4,0),IF(AB127&gt;4,AB127-4,0),IF(AD127&gt;4,AD127-4,0),IF(AH127&gt;4,AH127-4,0),IF(AJ127&gt;4,AJ127-4,0),IF(AL127&gt;4,AL127-4,0),IF(AN127&gt;4,AN127-4,0),IF(AP127&gt;4,AP127-4,0),IF(AR127&gt;4,AR127-4,0),IF(AV127&gt;4,AV127-4,0),IF(AX127&gt;4,AX127-4,0),IF(AZ127&gt;4,AZ127-4,0),IF(BB127&gt;4,BB127-4,0),IF(BD127&gt;4,BD127-4,0),IF(BF127&gt;4,BF127-4,0),IF(BJ127&gt;4,BJ127-4,0),IF(BL127&gt;4,BL127-4,0),IF(BN127&gt;4,BN127-4,0),IF(BP127&gt;4,BP127-4,0))+CC127)</f>
        <v>0</v>
      </c>
      <c r="CN127" s="74">
        <f t="shared" ref="CN127:CN143" si="225">BQ127+BR127+BS127+BT127+BU127+BY127+BX127</f>
        <v>27</v>
      </c>
    </row>
    <row r="128" spans="1:92" s="76" customFormat="1" ht="24.75" customHeight="1" outlineLevel="1" x14ac:dyDescent="0.25">
      <c r="A128" s="55" t="s">
        <v>289</v>
      </c>
      <c r="B128" s="56" t="s">
        <v>290</v>
      </c>
      <c r="C128" s="57" t="s">
        <v>288</v>
      </c>
      <c r="D128" s="58">
        <v>8</v>
      </c>
      <c r="E128" s="59">
        <v>40063</v>
      </c>
      <c r="F128" s="60">
        <f>IFERROR(VLOOKUP(A128,'[5]PHEP NAM 2022'!$D$9:$AP$628,32,0),0)</f>
        <v>7</v>
      </c>
      <c r="G128" s="61" t="s">
        <v>9</v>
      </c>
      <c r="H128" s="62">
        <v>3</v>
      </c>
      <c r="I128" s="61" t="s">
        <v>9</v>
      </c>
      <c r="J128" s="62">
        <v>2</v>
      </c>
      <c r="K128" s="61" t="s">
        <v>9</v>
      </c>
      <c r="L128" s="62">
        <v>3</v>
      </c>
      <c r="M128" s="61" t="s">
        <v>9</v>
      </c>
      <c r="N128" s="62">
        <v>2.5</v>
      </c>
      <c r="O128" s="61" t="s">
        <v>9</v>
      </c>
      <c r="P128" s="62">
        <v>2</v>
      </c>
      <c r="Q128" s="63"/>
      <c r="R128" s="63">
        <v>10</v>
      </c>
      <c r="S128" s="61" t="s">
        <v>9</v>
      </c>
      <c r="T128" s="62">
        <v>1.5</v>
      </c>
      <c r="U128" s="61" t="s">
        <v>9</v>
      </c>
      <c r="V128" s="62">
        <v>2</v>
      </c>
      <c r="W128" s="61" t="s">
        <v>9</v>
      </c>
      <c r="X128" s="62">
        <v>2.5</v>
      </c>
      <c r="Y128" s="61" t="s">
        <v>9</v>
      </c>
      <c r="Z128" s="62">
        <v>2.5</v>
      </c>
      <c r="AA128" s="61" t="s">
        <v>9</v>
      </c>
      <c r="AB128" s="62">
        <v>3</v>
      </c>
      <c r="AC128" s="61" t="s">
        <v>9</v>
      </c>
      <c r="AD128" s="62">
        <v>2.5</v>
      </c>
      <c r="AE128" s="63"/>
      <c r="AF128" s="63">
        <v>10</v>
      </c>
      <c r="AG128" s="61" t="s">
        <v>9</v>
      </c>
      <c r="AH128" s="62">
        <v>2</v>
      </c>
      <c r="AI128" s="61" t="s">
        <v>9</v>
      </c>
      <c r="AJ128" s="62">
        <v>2.5</v>
      </c>
      <c r="AK128" s="61" t="s">
        <v>112</v>
      </c>
      <c r="AL128" s="62"/>
      <c r="AM128" s="61" t="s">
        <v>9</v>
      </c>
      <c r="AN128" s="62">
        <v>2.5</v>
      </c>
      <c r="AO128" s="61" t="s">
        <v>9</v>
      </c>
      <c r="AP128" s="62">
        <v>3</v>
      </c>
      <c r="AQ128" s="61" t="s">
        <v>9</v>
      </c>
      <c r="AR128" s="62">
        <v>2</v>
      </c>
      <c r="AS128" s="63"/>
      <c r="AT128" s="63">
        <v>9</v>
      </c>
      <c r="AU128" s="61" t="s">
        <v>9</v>
      </c>
      <c r="AV128" s="62">
        <v>2</v>
      </c>
      <c r="AW128" s="61" t="s">
        <v>9</v>
      </c>
      <c r="AX128" s="62">
        <v>2.5</v>
      </c>
      <c r="AY128" s="61" t="s">
        <v>9</v>
      </c>
      <c r="AZ128" s="62">
        <v>2.5</v>
      </c>
      <c r="BA128" s="61" t="s">
        <v>9</v>
      </c>
      <c r="BB128" s="62">
        <v>2</v>
      </c>
      <c r="BC128" s="61" t="s">
        <v>9</v>
      </c>
      <c r="BD128" s="62">
        <v>2</v>
      </c>
      <c r="BE128" s="61" t="s">
        <v>9</v>
      </c>
      <c r="BF128" s="62">
        <v>2</v>
      </c>
      <c r="BG128" s="63"/>
      <c r="BH128" s="63">
        <v>8.5</v>
      </c>
      <c r="BI128" s="61" t="s">
        <v>9</v>
      </c>
      <c r="BJ128" s="62">
        <v>2.5</v>
      </c>
      <c r="BK128" s="61" t="s">
        <v>9</v>
      </c>
      <c r="BL128" s="62">
        <v>2</v>
      </c>
      <c r="BM128" s="61" t="s">
        <v>112</v>
      </c>
      <c r="BN128" s="62"/>
      <c r="BO128" s="61" t="s">
        <v>9</v>
      </c>
      <c r="BP128" s="62">
        <v>2.5</v>
      </c>
      <c r="BQ128" s="64">
        <f t="shared" si="205"/>
        <v>25</v>
      </c>
      <c r="BR128" s="64">
        <f t="shared" si="206"/>
        <v>1</v>
      </c>
      <c r="BS128" s="64">
        <f t="shared" si="207"/>
        <v>0</v>
      </c>
      <c r="BT128" s="64">
        <f t="shared" si="208"/>
        <v>0</v>
      </c>
      <c r="BU128" s="64">
        <f t="shared" si="209"/>
        <v>0</v>
      </c>
      <c r="BV128" s="64">
        <f t="shared" si="210"/>
        <v>0</v>
      </c>
      <c r="BW128" s="64">
        <f t="shared" si="211"/>
        <v>0</v>
      </c>
      <c r="BX128" s="64">
        <f t="shared" si="212"/>
        <v>0</v>
      </c>
      <c r="BY128" s="64">
        <f t="shared" si="213"/>
        <v>1</v>
      </c>
      <c r="BZ128" s="65">
        <f t="shared" ref="BZ128:BZ137" si="226">SUBTOTAL(9,BQ128:BY128)</f>
        <v>27</v>
      </c>
      <c r="CA128" s="66">
        <f t="shared" si="214"/>
        <v>58.5</v>
      </c>
      <c r="CB128" s="67">
        <f t="shared" si="215"/>
        <v>37.5</v>
      </c>
      <c r="CC128" s="67">
        <v>0</v>
      </c>
      <c r="CD128" s="68">
        <f t="shared" si="216"/>
        <v>2</v>
      </c>
      <c r="CE128" s="69">
        <f t="shared" si="217"/>
        <v>0</v>
      </c>
      <c r="CF128" s="68">
        <f t="shared" si="218"/>
        <v>300</v>
      </c>
      <c r="CG128" s="70">
        <f t="shared" si="219"/>
        <v>6</v>
      </c>
      <c r="CH128" s="68">
        <f t="shared" si="220"/>
        <v>0</v>
      </c>
      <c r="CI128" s="71">
        <f>VLOOKUP(A128,[5]DATA!$A$6:$Q$660,17,0)</f>
        <v>150</v>
      </c>
      <c r="CJ128" s="71">
        <f t="shared" si="221"/>
        <v>96</v>
      </c>
      <c r="CK128" s="72">
        <f t="shared" si="222"/>
        <v>37.5</v>
      </c>
      <c r="CL128" s="73">
        <f t="shared" si="223"/>
        <v>0.390625</v>
      </c>
      <c r="CM128" s="72">
        <f t="shared" si="224"/>
        <v>0</v>
      </c>
      <c r="CN128" s="74">
        <f t="shared" si="225"/>
        <v>27</v>
      </c>
    </row>
    <row r="129" spans="1:92" s="76" customFormat="1" ht="24.75" customHeight="1" outlineLevel="1" x14ac:dyDescent="0.25">
      <c r="A129" s="55" t="s">
        <v>291</v>
      </c>
      <c r="B129" s="56" t="s">
        <v>292</v>
      </c>
      <c r="C129" s="57" t="s">
        <v>288</v>
      </c>
      <c r="D129" s="58">
        <v>9</v>
      </c>
      <c r="E129" s="59">
        <v>40294</v>
      </c>
      <c r="F129" s="60">
        <f>IFERROR(VLOOKUP(A129,'[5]PHEP NAM 2022'!$D$9:$AP$628,32,0),0)</f>
        <v>11</v>
      </c>
      <c r="G129" s="61" t="s">
        <v>9</v>
      </c>
      <c r="H129" s="62">
        <v>4</v>
      </c>
      <c r="I129" s="61" t="s">
        <v>9</v>
      </c>
      <c r="J129" s="62">
        <v>4</v>
      </c>
      <c r="K129" s="61" t="s">
        <v>9</v>
      </c>
      <c r="L129" s="62">
        <v>4</v>
      </c>
      <c r="M129" s="61" t="s">
        <v>9</v>
      </c>
      <c r="N129" s="62"/>
      <c r="O129" s="61" t="s">
        <v>9</v>
      </c>
      <c r="P129" s="62">
        <v>3</v>
      </c>
      <c r="Q129" s="63"/>
      <c r="R129" s="63">
        <v>11</v>
      </c>
      <c r="S129" s="61" t="s">
        <v>9</v>
      </c>
      <c r="T129" s="62">
        <v>4</v>
      </c>
      <c r="U129" s="61" t="s">
        <v>9</v>
      </c>
      <c r="V129" s="62">
        <v>2</v>
      </c>
      <c r="W129" s="61" t="s">
        <v>9</v>
      </c>
      <c r="X129" s="62">
        <v>3</v>
      </c>
      <c r="Y129" s="61" t="s">
        <v>9</v>
      </c>
      <c r="Z129" s="62"/>
      <c r="AA129" s="61" t="s">
        <v>9</v>
      </c>
      <c r="AB129" s="62">
        <v>3</v>
      </c>
      <c r="AC129" s="61" t="s">
        <v>9</v>
      </c>
      <c r="AD129" s="62">
        <v>3.5</v>
      </c>
      <c r="AE129" s="63"/>
      <c r="AF129" s="63">
        <v>10</v>
      </c>
      <c r="AG129" s="61" t="s">
        <v>9</v>
      </c>
      <c r="AH129" s="62">
        <v>4</v>
      </c>
      <c r="AI129" s="61" t="s">
        <v>9</v>
      </c>
      <c r="AJ129" s="62">
        <v>4</v>
      </c>
      <c r="AK129" s="61" t="s">
        <v>9</v>
      </c>
      <c r="AL129" s="62">
        <v>4</v>
      </c>
      <c r="AM129" s="61" t="s">
        <v>9</v>
      </c>
      <c r="AN129" s="62">
        <v>3</v>
      </c>
      <c r="AO129" s="61" t="s">
        <v>9</v>
      </c>
      <c r="AP129" s="62">
        <v>3</v>
      </c>
      <c r="AQ129" s="61" t="s">
        <v>9</v>
      </c>
      <c r="AR129" s="62">
        <v>3</v>
      </c>
      <c r="AS129" s="63"/>
      <c r="AT129" s="63">
        <v>11</v>
      </c>
      <c r="AU129" s="61" t="s">
        <v>52</v>
      </c>
      <c r="AV129" s="62"/>
      <c r="AW129" s="61" t="s">
        <v>9</v>
      </c>
      <c r="AX129" s="62">
        <v>3</v>
      </c>
      <c r="AY129" s="61" t="s">
        <v>9</v>
      </c>
      <c r="AZ129" s="62">
        <v>3</v>
      </c>
      <c r="BA129" s="61" t="s">
        <v>9</v>
      </c>
      <c r="BB129" s="62">
        <v>1</v>
      </c>
      <c r="BC129" s="61" t="s">
        <v>9</v>
      </c>
      <c r="BD129" s="62">
        <v>2</v>
      </c>
      <c r="BE129" s="61" t="s">
        <v>52</v>
      </c>
      <c r="BF129" s="62"/>
      <c r="BG129" s="63"/>
      <c r="BH129" s="63"/>
      <c r="BI129" s="61" t="s">
        <v>52</v>
      </c>
      <c r="BJ129" s="62"/>
      <c r="BK129" s="61" t="s">
        <v>52</v>
      </c>
      <c r="BL129" s="62"/>
      <c r="BM129" s="61" t="s">
        <v>52</v>
      </c>
      <c r="BN129" s="62"/>
      <c r="BO129" s="61" t="s">
        <v>52</v>
      </c>
      <c r="BP129" s="62"/>
      <c r="BQ129" s="64">
        <f t="shared" si="205"/>
        <v>21</v>
      </c>
      <c r="BR129" s="64">
        <f t="shared" si="206"/>
        <v>0</v>
      </c>
      <c r="BS129" s="64">
        <f t="shared" si="207"/>
        <v>0</v>
      </c>
      <c r="BT129" s="64">
        <f t="shared" si="208"/>
        <v>0</v>
      </c>
      <c r="BU129" s="64">
        <f t="shared" si="209"/>
        <v>0</v>
      </c>
      <c r="BV129" s="64">
        <f t="shared" si="210"/>
        <v>0</v>
      </c>
      <c r="BW129" s="64">
        <f t="shared" si="211"/>
        <v>0</v>
      </c>
      <c r="BX129" s="64">
        <f t="shared" si="212"/>
        <v>0</v>
      </c>
      <c r="BY129" s="64">
        <f t="shared" si="213"/>
        <v>6</v>
      </c>
      <c r="BZ129" s="65">
        <f t="shared" si="226"/>
        <v>27</v>
      </c>
      <c r="CA129" s="66">
        <f t="shared" si="214"/>
        <v>60.5</v>
      </c>
      <c r="CB129" s="67">
        <f t="shared" si="215"/>
        <v>32</v>
      </c>
      <c r="CC129" s="67">
        <v>0</v>
      </c>
      <c r="CD129" s="68">
        <f t="shared" si="216"/>
        <v>2</v>
      </c>
      <c r="CE129" s="69">
        <f t="shared" si="217"/>
        <v>7</v>
      </c>
      <c r="CF129" s="68">
        <f t="shared" si="218"/>
        <v>140</v>
      </c>
      <c r="CG129" s="70">
        <f t="shared" si="219"/>
        <v>5</v>
      </c>
      <c r="CH129" s="68">
        <f t="shared" si="220"/>
        <v>112</v>
      </c>
      <c r="CI129" s="71">
        <f>VLOOKUP(A129,[5]DATA!$A$6:$Q$660,17,0)</f>
        <v>70</v>
      </c>
      <c r="CJ129" s="71">
        <f t="shared" si="221"/>
        <v>92.5</v>
      </c>
      <c r="CK129" s="72">
        <f t="shared" si="222"/>
        <v>32</v>
      </c>
      <c r="CL129" s="73">
        <f t="shared" si="223"/>
        <v>0.34594594594594597</v>
      </c>
      <c r="CM129" s="72">
        <f t="shared" si="224"/>
        <v>0</v>
      </c>
      <c r="CN129" s="74">
        <f t="shared" si="225"/>
        <v>27</v>
      </c>
    </row>
    <row r="130" spans="1:92" s="77" customFormat="1" ht="24.75" customHeight="1" outlineLevel="1" x14ac:dyDescent="0.25">
      <c r="A130" s="55" t="s">
        <v>293</v>
      </c>
      <c r="B130" s="56" t="s">
        <v>294</v>
      </c>
      <c r="C130" s="57" t="s">
        <v>288</v>
      </c>
      <c r="D130" s="58">
        <v>10</v>
      </c>
      <c r="E130" s="59">
        <v>41768</v>
      </c>
      <c r="F130" s="60">
        <f>IFERROR(VLOOKUP(A130,'[5]PHEP NAM 2022'!$D$9:$AP$628,32,0),0)</f>
        <v>1</v>
      </c>
      <c r="G130" s="61" t="s">
        <v>52</v>
      </c>
      <c r="H130" s="62"/>
      <c r="I130" s="61" t="s">
        <v>124</v>
      </c>
      <c r="J130" s="62"/>
      <c r="K130" s="61" t="s">
        <v>124</v>
      </c>
      <c r="L130" s="62"/>
      <c r="M130" s="61" t="s">
        <v>124</v>
      </c>
      <c r="N130" s="62"/>
      <c r="O130" s="61" t="s">
        <v>124</v>
      </c>
      <c r="P130" s="62"/>
      <c r="Q130" s="63"/>
      <c r="R130" s="63"/>
      <c r="S130" s="61" t="s">
        <v>9</v>
      </c>
      <c r="T130" s="62">
        <v>4</v>
      </c>
      <c r="U130" s="61" t="s">
        <v>9</v>
      </c>
      <c r="V130" s="62">
        <v>4</v>
      </c>
      <c r="W130" s="61" t="s">
        <v>9</v>
      </c>
      <c r="X130" s="62">
        <v>4</v>
      </c>
      <c r="Y130" s="61" t="s">
        <v>9</v>
      </c>
      <c r="Z130" s="62"/>
      <c r="AA130" s="61" t="s">
        <v>9</v>
      </c>
      <c r="AB130" s="62">
        <v>4</v>
      </c>
      <c r="AC130" s="61" t="s">
        <v>9</v>
      </c>
      <c r="AD130" s="62">
        <v>4</v>
      </c>
      <c r="AE130" s="63"/>
      <c r="AF130" s="63">
        <v>12</v>
      </c>
      <c r="AG130" s="61" t="s">
        <v>9</v>
      </c>
      <c r="AH130" s="62">
        <v>4</v>
      </c>
      <c r="AI130" s="61" t="s">
        <v>9</v>
      </c>
      <c r="AJ130" s="62">
        <v>4</v>
      </c>
      <c r="AK130" s="61" t="s">
        <v>9</v>
      </c>
      <c r="AL130" s="62">
        <v>4</v>
      </c>
      <c r="AM130" s="61" t="s">
        <v>9</v>
      </c>
      <c r="AN130" s="62">
        <v>4</v>
      </c>
      <c r="AO130" s="61" t="s">
        <v>9</v>
      </c>
      <c r="AP130" s="62">
        <v>4</v>
      </c>
      <c r="AQ130" s="61" t="s">
        <v>9</v>
      </c>
      <c r="AR130" s="62">
        <v>4</v>
      </c>
      <c r="AS130" s="63"/>
      <c r="AT130" s="63">
        <v>8</v>
      </c>
      <c r="AU130" s="61" t="s">
        <v>9</v>
      </c>
      <c r="AV130" s="62">
        <v>4</v>
      </c>
      <c r="AW130" s="61" t="s">
        <v>9</v>
      </c>
      <c r="AX130" s="62">
        <v>4</v>
      </c>
      <c r="AY130" s="61" t="s">
        <v>9</v>
      </c>
      <c r="AZ130" s="62">
        <v>1</v>
      </c>
      <c r="BA130" s="61" t="s">
        <v>9</v>
      </c>
      <c r="BB130" s="62">
        <v>4</v>
      </c>
      <c r="BC130" s="61" t="s">
        <v>9</v>
      </c>
      <c r="BD130" s="62">
        <v>4</v>
      </c>
      <c r="BE130" s="61" t="s">
        <v>9</v>
      </c>
      <c r="BF130" s="62">
        <v>4</v>
      </c>
      <c r="BG130" s="63"/>
      <c r="BH130" s="63">
        <v>12</v>
      </c>
      <c r="BI130" s="61" t="s">
        <v>9</v>
      </c>
      <c r="BJ130" s="62">
        <v>2</v>
      </c>
      <c r="BK130" s="61" t="s">
        <v>9</v>
      </c>
      <c r="BL130" s="62">
        <v>4</v>
      </c>
      <c r="BM130" s="61" t="s">
        <v>9</v>
      </c>
      <c r="BN130" s="62">
        <v>4</v>
      </c>
      <c r="BO130" s="61" t="s">
        <v>9</v>
      </c>
      <c r="BP130" s="62">
        <v>4</v>
      </c>
      <c r="BQ130" s="64">
        <f t="shared" si="205"/>
        <v>22</v>
      </c>
      <c r="BR130" s="64">
        <f t="shared" si="206"/>
        <v>0</v>
      </c>
      <c r="BS130" s="64">
        <f t="shared" si="207"/>
        <v>0</v>
      </c>
      <c r="BT130" s="64">
        <f t="shared" si="208"/>
        <v>0</v>
      </c>
      <c r="BU130" s="64">
        <f t="shared" si="209"/>
        <v>0</v>
      </c>
      <c r="BV130" s="64">
        <f t="shared" si="210"/>
        <v>0</v>
      </c>
      <c r="BW130" s="64">
        <f t="shared" si="211"/>
        <v>0</v>
      </c>
      <c r="BX130" s="64">
        <f t="shared" si="212"/>
        <v>0</v>
      </c>
      <c r="BY130" s="64">
        <f t="shared" si="213"/>
        <v>1</v>
      </c>
      <c r="BZ130" s="65">
        <f t="shared" si="226"/>
        <v>23</v>
      </c>
      <c r="CA130" s="66">
        <f t="shared" si="214"/>
        <v>79</v>
      </c>
      <c r="CB130" s="67">
        <f t="shared" si="215"/>
        <v>32</v>
      </c>
      <c r="CC130" s="67">
        <v>0</v>
      </c>
      <c r="CD130" s="68">
        <f>IF(BZ130&gt;=25,4,IF(BZ130&gt;=18,3,IF(BZ130&gt;=12,2,IF(BZ130&gt;=4,1,0))))-BX130-2+1</f>
        <v>2</v>
      </c>
      <c r="CE130" s="69">
        <f t="shared" si="217"/>
        <v>21</v>
      </c>
      <c r="CF130" s="68">
        <f t="shared" si="218"/>
        <v>140</v>
      </c>
      <c r="CG130" s="70">
        <f t="shared" si="219"/>
        <v>0</v>
      </c>
      <c r="CH130" s="68">
        <f t="shared" si="220"/>
        <v>336</v>
      </c>
      <c r="CI130" s="71">
        <f>VLOOKUP(A130,[5]DATA!$A$6:$Q$660,17,0)</f>
        <v>70</v>
      </c>
      <c r="CJ130" s="71">
        <f t="shared" si="221"/>
        <v>111</v>
      </c>
      <c r="CK130" s="72">
        <f t="shared" si="222"/>
        <v>32</v>
      </c>
      <c r="CL130" s="73">
        <f t="shared" si="223"/>
        <v>0.28828828828828829</v>
      </c>
      <c r="CM130" s="72">
        <f t="shared" si="224"/>
        <v>0</v>
      </c>
      <c r="CN130" s="74">
        <f t="shared" si="225"/>
        <v>23</v>
      </c>
    </row>
    <row r="131" spans="1:92" s="76" customFormat="1" ht="24.75" customHeight="1" outlineLevel="1" x14ac:dyDescent="0.25">
      <c r="A131" s="55" t="s">
        <v>295</v>
      </c>
      <c r="B131" s="56" t="s">
        <v>296</v>
      </c>
      <c r="C131" s="57" t="s">
        <v>288</v>
      </c>
      <c r="D131" s="58">
        <v>8</v>
      </c>
      <c r="E131" s="59">
        <v>42464</v>
      </c>
      <c r="F131" s="60">
        <f>IFERROR(VLOOKUP(A131,'[5]PHEP NAM 2022'!$D$9:$AP$628,32,0),0)</f>
        <v>11</v>
      </c>
      <c r="G131" s="61" t="s">
        <v>12</v>
      </c>
      <c r="H131" s="62">
        <v>4</v>
      </c>
      <c r="I131" s="61" t="s">
        <v>12</v>
      </c>
      <c r="J131" s="62">
        <v>4</v>
      </c>
      <c r="K131" s="61" t="s">
        <v>12</v>
      </c>
      <c r="L131" s="62">
        <v>4</v>
      </c>
      <c r="M131" s="61" t="s">
        <v>12</v>
      </c>
      <c r="N131" s="62">
        <v>2</v>
      </c>
      <c r="O131" s="61" t="s">
        <v>12</v>
      </c>
      <c r="P131" s="62">
        <v>3.5</v>
      </c>
      <c r="Q131" s="63"/>
      <c r="R131" s="63">
        <v>12</v>
      </c>
      <c r="S131" s="61" t="s">
        <v>12</v>
      </c>
      <c r="T131" s="62">
        <v>4</v>
      </c>
      <c r="U131" s="61" t="s">
        <v>12</v>
      </c>
      <c r="V131" s="62">
        <v>4</v>
      </c>
      <c r="W131" s="61" t="s">
        <v>12</v>
      </c>
      <c r="X131" s="62">
        <v>4</v>
      </c>
      <c r="Y131" s="61" t="s">
        <v>12</v>
      </c>
      <c r="Z131" s="62">
        <v>4</v>
      </c>
      <c r="AA131" s="61" t="s">
        <v>12</v>
      </c>
      <c r="AB131" s="62">
        <v>4</v>
      </c>
      <c r="AC131" s="61" t="s">
        <v>12</v>
      </c>
      <c r="AD131" s="62">
        <v>4</v>
      </c>
      <c r="AE131" s="63"/>
      <c r="AF131" s="63">
        <v>7</v>
      </c>
      <c r="AG131" s="61" t="s">
        <v>9</v>
      </c>
      <c r="AH131" s="62">
        <v>4</v>
      </c>
      <c r="AI131" s="61" t="s">
        <v>9</v>
      </c>
      <c r="AJ131" s="62">
        <v>4</v>
      </c>
      <c r="AK131" s="61" t="s">
        <v>9</v>
      </c>
      <c r="AL131" s="62">
        <v>4</v>
      </c>
      <c r="AM131" s="61" t="s">
        <v>9</v>
      </c>
      <c r="AN131" s="62">
        <v>2</v>
      </c>
      <c r="AO131" s="61" t="s">
        <v>171</v>
      </c>
      <c r="AP131" s="62"/>
      <c r="AQ131" s="61" t="s">
        <v>9</v>
      </c>
      <c r="AR131" s="62">
        <v>4</v>
      </c>
      <c r="AS131" s="63"/>
      <c r="AT131" s="63">
        <v>12</v>
      </c>
      <c r="AU131" s="61" t="s">
        <v>9</v>
      </c>
      <c r="AV131" s="62">
        <v>4</v>
      </c>
      <c r="AW131" s="61" t="s">
        <v>9</v>
      </c>
      <c r="AX131" s="62">
        <v>4</v>
      </c>
      <c r="AY131" s="61" t="s">
        <v>9</v>
      </c>
      <c r="AZ131" s="62">
        <v>4</v>
      </c>
      <c r="BA131" s="61" t="s">
        <v>9</v>
      </c>
      <c r="BB131" s="62">
        <v>4</v>
      </c>
      <c r="BC131" s="61" t="s">
        <v>9</v>
      </c>
      <c r="BD131" s="62">
        <v>4</v>
      </c>
      <c r="BE131" s="61" t="s">
        <v>9</v>
      </c>
      <c r="BF131" s="62">
        <v>2</v>
      </c>
      <c r="BG131" s="63"/>
      <c r="BH131" s="63">
        <v>12</v>
      </c>
      <c r="BI131" s="61" t="s">
        <v>12</v>
      </c>
      <c r="BJ131" s="62">
        <v>3</v>
      </c>
      <c r="BK131" s="61" t="s">
        <v>12</v>
      </c>
      <c r="BL131" s="62">
        <v>4</v>
      </c>
      <c r="BM131" s="61" t="s">
        <v>12</v>
      </c>
      <c r="BN131" s="62">
        <v>4</v>
      </c>
      <c r="BO131" s="61" t="s">
        <v>12</v>
      </c>
      <c r="BP131" s="62">
        <v>4</v>
      </c>
      <c r="BQ131" s="64">
        <f t="shared" si="205"/>
        <v>11</v>
      </c>
      <c r="BR131" s="64">
        <f t="shared" si="206"/>
        <v>0.5</v>
      </c>
      <c r="BS131" s="64">
        <f t="shared" si="207"/>
        <v>0</v>
      </c>
      <c r="BT131" s="64">
        <f t="shared" si="208"/>
        <v>15</v>
      </c>
      <c r="BU131" s="64">
        <f t="shared" si="209"/>
        <v>0</v>
      </c>
      <c r="BV131" s="64">
        <f t="shared" si="210"/>
        <v>0</v>
      </c>
      <c r="BW131" s="64">
        <f t="shared" si="211"/>
        <v>0</v>
      </c>
      <c r="BX131" s="64">
        <f t="shared" si="212"/>
        <v>0</v>
      </c>
      <c r="BY131" s="64">
        <f t="shared" si="213"/>
        <v>0</v>
      </c>
      <c r="BZ131" s="65">
        <f t="shared" si="226"/>
        <v>26.5</v>
      </c>
      <c r="CA131" s="66">
        <f t="shared" si="214"/>
        <v>96.5</v>
      </c>
      <c r="CB131" s="67">
        <f t="shared" si="215"/>
        <v>43</v>
      </c>
      <c r="CC131" s="67">
        <v>0</v>
      </c>
      <c r="CD131" s="68">
        <f t="shared" si="216"/>
        <v>2</v>
      </c>
      <c r="CE131" s="69">
        <f t="shared" si="217"/>
        <v>24</v>
      </c>
      <c r="CF131" s="68">
        <f t="shared" si="218"/>
        <v>300</v>
      </c>
      <c r="CG131" s="70">
        <f t="shared" si="219"/>
        <v>11</v>
      </c>
      <c r="CH131" s="68">
        <f t="shared" si="220"/>
        <v>384</v>
      </c>
      <c r="CI131" s="71">
        <f>VLOOKUP(A131,[5]DATA!$A$6:$Q$660,17,0)</f>
        <v>150</v>
      </c>
      <c r="CJ131" s="71">
        <f t="shared" si="221"/>
        <v>139.5</v>
      </c>
      <c r="CK131" s="72">
        <f t="shared" si="222"/>
        <v>43</v>
      </c>
      <c r="CL131" s="73">
        <f t="shared" si="223"/>
        <v>0.30824372759856633</v>
      </c>
      <c r="CM131" s="72">
        <f t="shared" si="224"/>
        <v>0</v>
      </c>
      <c r="CN131" s="74">
        <f t="shared" si="225"/>
        <v>26.5</v>
      </c>
    </row>
    <row r="132" spans="1:92" s="76" customFormat="1" ht="24.75" customHeight="1" outlineLevel="1" x14ac:dyDescent="0.25">
      <c r="A132" s="55" t="s">
        <v>297</v>
      </c>
      <c r="B132" s="56" t="s">
        <v>298</v>
      </c>
      <c r="C132" s="57" t="s">
        <v>288</v>
      </c>
      <c r="D132" s="58">
        <v>6</v>
      </c>
      <c r="E132" s="59">
        <v>42663</v>
      </c>
      <c r="F132" s="60">
        <f>IFERROR(VLOOKUP(A132,'[5]PHEP NAM 2022'!$D$9:$AP$628,32,0),0)</f>
        <v>7</v>
      </c>
      <c r="G132" s="61" t="s">
        <v>9</v>
      </c>
      <c r="H132" s="62">
        <v>3</v>
      </c>
      <c r="I132" s="61" t="s">
        <v>9</v>
      </c>
      <c r="J132" s="62">
        <v>3</v>
      </c>
      <c r="K132" s="61" t="s">
        <v>9</v>
      </c>
      <c r="L132" s="62">
        <v>3</v>
      </c>
      <c r="M132" s="61" t="s">
        <v>9</v>
      </c>
      <c r="N132" s="62">
        <v>3</v>
      </c>
      <c r="O132" s="61" t="s">
        <v>9</v>
      </c>
      <c r="P132" s="62">
        <v>3</v>
      </c>
      <c r="Q132" s="63"/>
      <c r="R132" s="63">
        <v>11</v>
      </c>
      <c r="S132" s="61" t="s">
        <v>9</v>
      </c>
      <c r="T132" s="62">
        <v>3</v>
      </c>
      <c r="U132" s="61" t="s">
        <v>9</v>
      </c>
      <c r="V132" s="62">
        <v>3</v>
      </c>
      <c r="W132" s="61" t="s">
        <v>9</v>
      </c>
      <c r="X132" s="62">
        <v>3</v>
      </c>
      <c r="Y132" s="61" t="s">
        <v>9</v>
      </c>
      <c r="Z132" s="62">
        <v>3</v>
      </c>
      <c r="AA132" s="61" t="s">
        <v>9</v>
      </c>
      <c r="AB132" s="62">
        <v>3</v>
      </c>
      <c r="AC132" s="61" t="s">
        <v>9</v>
      </c>
      <c r="AD132" s="62">
        <v>3</v>
      </c>
      <c r="AE132" s="63"/>
      <c r="AF132" s="63"/>
      <c r="AG132" s="61" t="s">
        <v>52</v>
      </c>
      <c r="AH132" s="62"/>
      <c r="AI132" s="61" t="s">
        <v>52</v>
      </c>
      <c r="AJ132" s="62"/>
      <c r="AK132" s="61" t="s">
        <v>9</v>
      </c>
      <c r="AL132" s="62">
        <v>3</v>
      </c>
      <c r="AM132" s="61" t="s">
        <v>9</v>
      </c>
      <c r="AN132" s="62">
        <v>3</v>
      </c>
      <c r="AO132" s="61" t="s">
        <v>9</v>
      </c>
      <c r="AP132" s="62">
        <v>3</v>
      </c>
      <c r="AQ132" s="61" t="s">
        <v>9</v>
      </c>
      <c r="AR132" s="62">
        <v>3</v>
      </c>
      <c r="AS132" s="63"/>
      <c r="AT132" s="63">
        <v>11</v>
      </c>
      <c r="AU132" s="61" t="s">
        <v>9</v>
      </c>
      <c r="AV132" s="62">
        <v>1.5</v>
      </c>
      <c r="AW132" s="61" t="s">
        <v>9</v>
      </c>
      <c r="AX132" s="62">
        <v>1.5</v>
      </c>
      <c r="AY132" s="61" t="s">
        <v>9</v>
      </c>
      <c r="AZ132" s="62">
        <v>3</v>
      </c>
      <c r="BA132" s="61" t="s">
        <v>9</v>
      </c>
      <c r="BB132" s="62">
        <v>3</v>
      </c>
      <c r="BC132" s="61" t="s">
        <v>9</v>
      </c>
      <c r="BD132" s="62">
        <v>3</v>
      </c>
      <c r="BE132" s="61" t="s">
        <v>9</v>
      </c>
      <c r="BF132" s="62">
        <v>3</v>
      </c>
      <c r="BG132" s="63"/>
      <c r="BH132" s="63">
        <v>11</v>
      </c>
      <c r="BI132" s="61" t="s">
        <v>9</v>
      </c>
      <c r="BJ132" s="62">
        <v>2</v>
      </c>
      <c r="BK132" s="61" t="s">
        <v>9</v>
      </c>
      <c r="BL132" s="62">
        <v>1.5</v>
      </c>
      <c r="BM132" s="61" t="s">
        <v>9</v>
      </c>
      <c r="BN132" s="62">
        <v>3</v>
      </c>
      <c r="BO132" s="61" t="s">
        <v>9</v>
      </c>
      <c r="BP132" s="62">
        <v>3</v>
      </c>
      <c r="BQ132" s="64">
        <f t="shared" si="205"/>
        <v>25</v>
      </c>
      <c r="BR132" s="64">
        <f t="shared" si="206"/>
        <v>0</v>
      </c>
      <c r="BS132" s="64">
        <f t="shared" si="207"/>
        <v>0</v>
      </c>
      <c r="BT132" s="64">
        <f t="shared" si="208"/>
        <v>0</v>
      </c>
      <c r="BU132" s="64">
        <f t="shared" si="209"/>
        <v>0</v>
      </c>
      <c r="BV132" s="64">
        <f t="shared" si="210"/>
        <v>0</v>
      </c>
      <c r="BW132" s="64">
        <f t="shared" si="211"/>
        <v>0</v>
      </c>
      <c r="BX132" s="64">
        <f t="shared" si="212"/>
        <v>0</v>
      </c>
      <c r="BY132" s="64">
        <f t="shared" si="213"/>
        <v>2</v>
      </c>
      <c r="BZ132" s="65">
        <f t="shared" si="226"/>
        <v>27</v>
      </c>
      <c r="CA132" s="66">
        <f t="shared" si="214"/>
        <v>69.5</v>
      </c>
      <c r="CB132" s="67">
        <f t="shared" si="215"/>
        <v>33</v>
      </c>
      <c r="CC132" s="67">
        <v>0</v>
      </c>
      <c r="CD132" s="68">
        <f t="shared" si="216"/>
        <v>2</v>
      </c>
      <c r="CE132" s="69">
        <f t="shared" si="217"/>
        <v>0</v>
      </c>
      <c r="CF132" s="68">
        <f t="shared" si="218"/>
        <v>300</v>
      </c>
      <c r="CG132" s="70">
        <f t="shared" si="219"/>
        <v>5</v>
      </c>
      <c r="CH132" s="68">
        <f t="shared" si="220"/>
        <v>0</v>
      </c>
      <c r="CI132" s="71">
        <f>VLOOKUP(A132,[5]DATA!$A$6:$Q$660,17,0)</f>
        <v>150</v>
      </c>
      <c r="CJ132" s="71">
        <f t="shared" si="221"/>
        <v>102.5</v>
      </c>
      <c r="CK132" s="72">
        <f t="shared" si="222"/>
        <v>33</v>
      </c>
      <c r="CL132" s="73">
        <f t="shared" si="223"/>
        <v>0.32195121951219513</v>
      </c>
      <c r="CM132" s="72">
        <f t="shared" si="224"/>
        <v>0</v>
      </c>
      <c r="CN132" s="74">
        <f t="shared" si="225"/>
        <v>27</v>
      </c>
    </row>
    <row r="133" spans="1:92" s="76" customFormat="1" ht="24.75" customHeight="1" outlineLevel="1" x14ac:dyDescent="0.25">
      <c r="A133" s="55" t="s">
        <v>299</v>
      </c>
      <c r="B133" s="56" t="s">
        <v>300</v>
      </c>
      <c r="C133" s="57" t="s">
        <v>288</v>
      </c>
      <c r="D133" s="58">
        <v>7</v>
      </c>
      <c r="E133" s="59">
        <v>42814</v>
      </c>
      <c r="F133" s="60">
        <f>IFERROR(VLOOKUP(A133,'[5]PHEP NAM 2022'!$D$9:$AP$628,32,0),0)</f>
        <v>2</v>
      </c>
      <c r="G133" s="61" t="s">
        <v>9</v>
      </c>
      <c r="H133" s="62">
        <v>3</v>
      </c>
      <c r="I133" s="61" t="s">
        <v>9</v>
      </c>
      <c r="J133" s="62">
        <v>3</v>
      </c>
      <c r="K133" s="61" t="s">
        <v>9</v>
      </c>
      <c r="L133" s="62">
        <v>3.5</v>
      </c>
      <c r="M133" s="61" t="s">
        <v>9</v>
      </c>
      <c r="N133" s="62">
        <v>3.5</v>
      </c>
      <c r="O133" s="61" t="s">
        <v>9</v>
      </c>
      <c r="P133" s="62">
        <v>3</v>
      </c>
      <c r="Q133" s="63"/>
      <c r="R133" s="63"/>
      <c r="S133" s="61" t="s">
        <v>9</v>
      </c>
      <c r="T133" s="62">
        <v>3</v>
      </c>
      <c r="U133" s="61" t="s">
        <v>9</v>
      </c>
      <c r="V133" s="62">
        <v>3</v>
      </c>
      <c r="W133" s="61" t="s">
        <v>9</v>
      </c>
      <c r="X133" s="62">
        <v>3</v>
      </c>
      <c r="Y133" s="61" t="s">
        <v>9</v>
      </c>
      <c r="Z133" s="62">
        <v>3</v>
      </c>
      <c r="AA133" s="61" t="s">
        <v>9</v>
      </c>
      <c r="AB133" s="62">
        <v>3</v>
      </c>
      <c r="AC133" s="61" t="s">
        <v>9</v>
      </c>
      <c r="AD133" s="62">
        <v>1.5</v>
      </c>
      <c r="AE133" s="63"/>
      <c r="AF133" s="63">
        <v>10.5</v>
      </c>
      <c r="AG133" s="61" t="s">
        <v>9</v>
      </c>
      <c r="AH133" s="62">
        <v>3</v>
      </c>
      <c r="AI133" s="61" t="s">
        <v>9</v>
      </c>
      <c r="AJ133" s="62">
        <v>3</v>
      </c>
      <c r="AK133" s="61" t="s">
        <v>9</v>
      </c>
      <c r="AL133" s="62">
        <v>2.5</v>
      </c>
      <c r="AM133" s="61" t="s">
        <v>9</v>
      </c>
      <c r="AN133" s="62">
        <v>1</v>
      </c>
      <c r="AO133" s="61" t="s">
        <v>9</v>
      </c>
      <c r="AP133" s="62">
        <v>3</v>
      </c>
      <c r="AQ133" s="61" t="s">
        <v>9</v>
      </c>
      <c r="AR133" s="62">
        <v>3.5</v>
      </c>
      <c r="AS133" s="63"/>
      <c r="AT133" s="63"/>
      <c r="AU133" s="61" t="s">
        <v>9</v>
      </c>
      <c r="AV133" s="62">
        <v>2.5</v>
      </c>
      <c r="AW133" s="61" t="s">
        <v>9</v>
      </c>
      <c r="AX133" s="62">
        <v>3.5</v>
      </c>
      <c r="AY133" s="61" t="s">
        <v>9</v>
      </c>
      <c r="AZ133" s="62">
        <v>2</v>
      </c>
      <c r="BA133" s="61" t="s">
        <v>52</v>
      </c>
      <c r="BB133" s="62"/>
      <c r="BC133" s="61" t="s">
        <v>9</v>
      </c>
      <c r="BD133" s="62">
        <v>3.5</v>
      </c>
      <c r="BE133" s="61" t="s">
        <v>9</v>
      </c>
      <c r="BF133" s="62">
        <v>3</v>
      </c>
      <c r="BG133" s="63"/>
      <c r="BH133" s="63">
        <v>11</v>
      </c>
      <c r="BI133" s="61" t="s">
        <v>9</v>
      </c>
      <c r="BJ133" s="62">
        <v>3.5</v>
      </c>
      <c r="BK133" s="61" t="s">
        <v>9</v>
      </c>
      <c r="BL133" s="62">
        <v>3</v>
      </c>
      <c r="BM133" s="61" t="s">
        <v>9</v>
      </c>
      <c r="BN133" s="62">
        <v>3</v>
      </c>
      <c r="BO133" s="61" t="s">
        <v>9</v>
      </c>
      <c r="BP133" s="62">
        <v>3</v>
      </c>
      <c r="BQ133" s="64">
        <f t="shared" si="205"/>
        <v>26</v>
      </c>
      <c r="BR133" s="64">
        <f t="shared" si="206"/>
        <v>0</v>
      </c>
      <c r="BS133" s="64">
        <f t="shared" si="207"/>
        <v>0</v>
      </c>
      <c r="BT133" s="64">
        <f t="shared" si="208"/>
        <v>0</v>
      </c>
      <c r="BU133" s="64">
        <f t="shared" si="209"/>
        <v>0</v>
      </c>
      <c r="BV133" s="64">
        <f t="shared" si="210"/>
        <v>0</v>
      </c>
      <c r="BW133" s="64">
        <f t="shared" si="211"/>
        <v>0</v>
      </c>
      <c r="BX133" s="64">
        <f t="shared" si="212"/>
        <v>0</v>
      </c>
      <c r="BY133" s="64">
        <f t="shared" si="213"/>
        <v>1</v>
      </c>
      <c r="BZ133" s="65">
        <f t="shared" si="226"/>
        <v>27</v>
      </c>
      <c r="CA133" s="66">
        <f t="shared" si="214"/>
        <v>75.5</v>
      </c>
      <c r="CB133" s="67">
        <f t="shared" si="215"/>
        <v>21.5</v>
      </c>
      <c r="CC133" s="67">
        <v>0</v>
      </c>
      <c r="CD133" s="68">
        <f t="shared" si="216"/>
        <v>2</v>
      </c>
      <c r="CE133" s="69">
        <f t="shared" si="217"/>
        <v>0</v>
      </c>
      <c r="CF133" s="68">
        <f t="shared" si="218"/>
        <v>300</v>
      </c>
      <c r="CG133" s="70">
        <f t="shared" si="219"/>
        <v>1</v>
      </c>
      <c r="CH133" s="68">
        <f t="shared" si="220"/>
        <v>0</v>
      </c>
      <c r="CI133" s="71">
        <f>VLOOKUP(A133,[5]DATA!$A$6:$Q$660,17,0)</f>
        <v>150</v>
      </c>
      <c r="CJ133" s="71">
        <f t="shared" si="221"/>
        <v>97</v>
      </c>
      <c r="CK133" s="72">
        <f t="shared" si="222"/>
        <v>21.5</v>
      </c>
      <c r="CL133" s="73">
        <f t="shared" si="223"/>
        <v>0.22164948453608246</v>
      </c>
      <c r="CM133" s="72">
        <f t="shared" si="224"/>
        <v>0</v>
      </c>
      <c r="CN133" s="74">
        <f t="shared" si="225"/>
        <v>27</v>
      </c>
    </row>
    <row r="134" spans="1:92" s="76" customFormat="1" ht="24.75" customHeight="1" outlineLevel="1" x14ac:dyDescent="0.25">
      <c r="A134" s="55" t="s">
        <v>301</v>
      </c>
      <c r="B134" s="56" t="s">
        <v>302</v>
      </c>
      <c r="C134" s="57" t="s">
        <v>288</v>
      </c>
      <c r="D134" s="58">
        <v>8</v>
      </c>
      <c r="E134" s="75">
        <v>43297</v>
      </c>
      <c r="F134" s="60">
        <f>IFERROR(VLOOKUP(A134,'[5]PHEP NAM 2022'!$D$9:$AP$628,32,0),0)</f>
        <v>6</v>
      </c>
      <c r="G134" s="61" t="s">
        <v>9</v>
      </c>
      <c r="H134" s="62">
        <v>4</v>
      </c>
      <c r="I134" s="61" t="s">
        <v>9</v>
      </c>
      <c r="J134" s="62"/>
      <c r="K134" s="61" t="s">
        <v>9</v>
      </c>
      <c r="L134" s="62">
        <v>4</v>
      </c>
      <c r="M134" s="61" t="s">
        <v>9</v>
      </c>
      <c r="N134" s="62">
        <v>4</v>
      </c>
      <c r="O134" s="61" t="s">
        <v>9</v>
      </c>
      <c r="P134" s="62">
        <v>2.5</v>
      </c>
      <c r="Q134" s="63"/>
      <c r="R134" s="63"/>
      <c r="S134" s="61" t="s">
        <v>9</v>
      </c>
      <c r="T134" s="62">
        <v>4</v>
      </c>
      <c r="U134" s="61" t="s">
        <v>9</v>
      </c>
      <c r="V134" s="62">
        <v>4</v>
      </c>
      <c r="W134" s="61" t="s">
        <v>9</v>
      </c>
      <c r="X134" s="62">
        <v>4</v>
      </c>
      <c r="Y134" s="61" t="s">
        <v>9</v>
      </c>
      <c r="Z134" s="62">
        <v>4</v>
      </c>
      <c r="AA134" s="61" t="s">
        <v>9</v>
      </c>
      <c r="AB134" s="62">
        <v>4</v>
      </c>
      <c r="AC134" s="61" t="s">
        <v>9</v>
      </c>
      <c r="AD134" s="62">
        <v>2.5</v>
      </c>
      <c r="AE134" s="63"/>
      <c r="AF134" s="63">
        <v>12</v>
      </c>
      <c r="AG134" s="61" t="s">
        <v>12</v>
      </c>
      <c r="AH134" s="62">
        <v>4</v>
      </c>
      <c r="AI134" s="61" t="s">
        <v>12</v>
      </c>
      <c r="AJ134" s="62">
        <v>4</v>
      </c>
      <c r="AK134" s="61" t="s">
        <v>12</v>
      </c>
      <c r="AL134" s="62">
        <v>4</v>
      </c>
      <c r="AM134" s="61" t="s">
        <v>12</v>
      </c>
      <c r="AN134" s="62">
        <v>4</v>
      </c>
      <c r="AO134" s="61" t="s">
        <v>12</v>
      </c>
      <c r="AP134" s="62">
        <v>4</v>
      </c>
      <c r="AQ134" s="61" t="s">
        <v>12</v>
      </c>
      <c r="AR134" s="62">
        <v>4</v>
      </c>
      <c r="AS134" s="63"/>
      <c r="AT134" s="63">
        <v>12</v>
      </c>
      <c r="AU134" s="61" t="s">
        <v>12</v>
      </c>
      <c r="AV134" s="62">
        <v>4</v>
      </c>
      <c r="AW134" s="61" t="s">
        <v>12</v>
      </c>
      <c r="AX134" s="62">
        <v>4</v>
      </c>
      <c r="AY134" s="61" t="s">
        <v>12</v>
      </c>
      <c r="AZ134" s="62">
        <v>4</v>
      </c>
      <c r="BA134" s="61" t="s">
        <v>12</v>
      </c>
      <c r="BB134" s="62">
        <v>4</v>
      </c>
      <c r="BC134" s="61" t="s">
        <v>12</v>
      </c>
      <c r="BD134" s="62">
        <v>4</v>
      </c>
      <c r="BE134" s="61" t="s">
        <v>12</v>
      </c>
      <c r="BF134" s="62">
        <v>4</v>
      </c>
      <c r="BG134" s="63"/>
      <c r="BH134" s="63">
        <v>12</v>
      </c>
      <c r="BI134" s="61" t="s">
        <v>9</v>
      </c>
      <c r="BJ134" s="62">
        <v>4</v>
      </c>
      <c r="BK134" s="61" t="s">
        <v>9</v>
      </c>
      <c r="BL134" s="62">
        <v>4</v>
      </c>
      <c r="BM134" s="61" t="s">
        <v>9</v>
      </c>
      <c r="BN134" s="62">
        <v>4</v>
      </c>
      <c r="BO134" s="61" t="s">
        <v>9</v>
      </c>
      <c r="BP134" s="62">
        <v>4</v>
      </c>
      <c r="BQ134" s="64">
        <f t="shared" si="205"/>
        <v>15</v>
      </c>
      <c r="BR134" s="64">
        <f t="shared" si="206"/>
        <v>0</v>
      </c>
      <c r="BS134" s="64">
        <f t="shared" si="207"/>
        <v>0</v>
      </c>
      <c r="BT134" s="64">
        <f t="shared" si="208"/>
        <v>12</v>
      </c>
      <c r="BU134" s="64">
        <f t="shared" si="209"/>
        <v>0</v>
      </c>
      <c r="BV134" s="64">
        <f t="shared" si="210"/>
        <v>0</v>
      </c>
      <c r="BW134" s="64">
        <f t="shared" si="211"/>
        <v>0</v>
      </c>
      <c r="BX134" s="64">
        <f t="shared" si="212"/>
        <v>0</v>
      </c>
      <c r="BY134" s="64">
        <f t="shared" si="213"/>
        <v>0</v>
      </c>
      <c r="BZ134" s="65">
        <f t="shared" si="226"/>
        <v>27</v>
      </c>
      <c r="CA134" s="66">
        <f t="shared" si="214"/>
        <v>101</v>
      </c>
      <c r="CB134" s="67">
        <f t="shared" si="215"/>
        <v>36</v>
      </c>
      <c r="CC134" s="67">
        <v>0</v>
      </c>
      <c r="CD134" s="68">
        <f t="shared" si="216"/>
        <v>2</v>
      </c>
      <c r="CE134" s="69">
        <f t="shared" si="217"/>
        <v>27</v>
      </c>
      <c r="CF134" s="68">
        <f t="shared" si="218"/>
        <v>300</v>
      </c>
      <c r="CG134" s="70">
        <f t="shared" si="219"/>
        <v>6</v>
      </c>
      <c r="CH134" s="68">
        <f t="shared" si="220"/>
        <v>432</v>
      </c>
      <c r="CI134" s="71">
        <f>VLOOKUP(A134,[5]DATA!$A$6:$Q$660,17,0)</f>
        <v>150</v>
      </c>
      <c r="CJ134" s="71">
        <f t="shared" si="221"/>
        <v>137</v>
      </c>
      <c r="CK134" s="72">
        <f t="shared" si="222"/>
        <v>36</v>
      </c>
      <c r="CL134" s="73">
        <f t="shared" si="223"/>
        <v>0.26277372262773724</v>
      </c>
      <c r="CM134" s="72">
        <f t="shared" si="224"/>
        <v>0</v>
      </c>
      <c r="CN134" s="74">
        <f t="shared" si="225"/>
        <v>27</v>
      </c>
    </row>
    <row r="135" spans="1:92" s="76" customFormat="1" ht="24.75" customHeight="1" outlineLevel="1" x14ac:dyDescent="0.25">
      <c r="A135" s="55" t="s">
        <v>303</v>
      </c>
      <c r="B135" s="56" t="s">
        <v>304</v>
      </c>
      <c r="C135" s="57" t="s">
        <v>288</v>
      </c>
      <c r="D135" s="58">
        <v>8</v>
      </c>
      <c r="E135" s="75">
        <v>43332</v>
      </c>
      <c r="F135" s="60">
        <f>IFERROR(VLOOKUP(A135,'[5]PHEP NAM 2022'!$D$9:$AP$628,32,0),0)</f>
        <v>2</v>
      </c>
      <c r="G135" s="61" t="s">
        <v>12</v>
      </c>
      <c r="H135" s="62">
        <v>4</v>
      </c>
      <c r="I135" s="61" t="s">
        <v>12</v>
      </c>
      <c r="J135" s="62">
        <v>4</v>
      </c>
      <c r="K135" s="61" t="s">
        <v>12</v>
      </c>
      <c r="L135" s="62">
        <v>4</v>
      </c>
      <c r="M135" s="61" t="s">
        <v>12</v>
      </c>
      <c r="N135" s="62">
        <v>4</v>
      </c>
      <c r="O135" s="61" t="s">
        <v>12</v>
      </c>
      <c r="P135" s="62">
        <v>4</v>
      </c>
      <c r="Q135" s="63"/>
      <c r="R135" s="63">
        <v>12</v>
      </c>
      <c r="S135" s="61" t="s">
        <v>9</v>
      </c>
      <c r="T135" s="62">
        <v>2</v>
      </c>
      <c r="U135" s="61" t="s">
        <v>9</v>
      </c>
      <c r="V135" s="62">
        <v>4</v>
      </c>
      <c r="W135" s="61" t="s">
        <v>9</v>
      </c>
      <c r="X135" s="62">
        <v>4</v>
      </c>
      <c r="Y135" s="61" t="s">
        <v>9</v>
      </c>
      <c r="Z135" s="62">
        <v>4</v>
      </c>
      <c r="AA135" s="61" t="s">
        <v>9</v>
      </c>
      <c r="AB135" s="62">
        <v>4</v>
      </c>
      <c r="AC135" s="61" t="s">
        <v>9</v>
      </c>
      <c r="AD135" s="62">
        <v>4</v>
      </c>
      <c r="AE135" s="63"/>
      <c r="AF135" s="63">
        <v>12</v>
      </c>
      <c r="AG135" s="61" t="s">
        <v>9</v>
      </c>
      <c r="AH135" s="62">
        <v>4</v>
      </c>
      <c r="AI135" s="61" t="s">
        <v>9</v>
      </c>
      <c r="AJ135" s="62">
        <v>4</v>
      </c>
      <c r="AK135" s="61" t="s">
        <v>52</v>
      </c>
      <c r="AL135" s="62"/>
      <c r="AM135" s="61" t="s">
        <v>52</v>
      </c>
      <c r="AN135" s="62"/>
      <c r="AO135" s="61" t="s">
        <v>9</v>
      </c>
      <c r="AP135" s="62">
        <v>4</v>
      </c>
      <c r="AQ135" s="61" t="s">
        <v>9</v>
      </c>
      <c r="AR135" s="62">
        <v>4</v>
      </c>
      <c r="AS135" s="63"/>
      <c r="AT135" s="63">
        <v>12</v>
      </c>
      <c r="AU135" s="61" t="s">
        <v>9</v>
      </c>
      <c r="AV135" s="62">
        <v>4</v>
      </c>
      <c r="AW135" s="61" t="s">
        <v>9</v>
      </c>
      <c r="AX135" s="62">
        <v>4</v>
      </c>
      <c r="AY135" s="61" t="s">
        <v>9</v>
      </c>
      <c r="AZ135" s="62">
        <v>4</v>
      </c>
      <c r="BA135" s="61" t="s">
        <v>9</v>
      </c>
      <c r="BB135" s="62">
        <v>2</v>
      </c>
      <c r="BC135" s="61" t="s">
        <v>9</v>
      </c>
      <c r="BD135" s="62">
        <v>4</v>
      </c>
      <c r="BE135" s="61" t="s">
        <v>9</v>
      </c>
      <c r="BF135" s="62">
        <v>4</v>
      </c>
      <c r="BG135" s="63"/>
      <c r="BH135" s="63">
        <v>12</v>
      </c>
      <c r="BI135" s="61" t="s">
        <v>12</v>
      </c>
      <c r="BJ135" s="62">
        <v>4</v>
      </c>
      <c r="BK135" s="61" t="s">
        <v>12</v>
      </c>
      <c r="BL135" s="62">
        <v>4</v>
      </c>
      <c r="BM135" s="61" t="s">
        <v>12</v>
      </c>
      <c r="BN135" s="62">
        <v>4</v>
      </c>
      <c r="BO135" s="61" t="s">
        <v>12</v>
      </c>
      <c r="BP135" s="62">
        <v>4</v>
      </c>
      <c r="BQ135" s="64">
        <f t="shared" si="205"/>
        <v>16</v>
      </c>
      <c r="BR135" s="64">
        <f t="shared" si="206"/>
        <v>0</v>
      </c>
      <c r="BS135" s="64">
        <f t="shared" si="207"/>
        <v>0</v>
      </c>
      <c r="BT135" s="64">
        <f t="shared" si="208"/>
        <v>9</v>
      </c>
      <c r="BU135" s="64">
        <f t="shared" si="209"/>
        <v>0</v>
      </c>
      <c r="BV135" s="64">
        <f t="shared" si="210"/>
        <v>0</v>
      </c>
      <c r="BW135" s="64">
        <f t="shared" si="211"/>
        <v>0</v>
      </c>
      <c r="BX135" s="64">
        <f t="shared" si="212"/>
        <v>0</v>
      </c>
      <c r="BY135" s="64">
        <f t="shared" si="213"/>
        <v>2</v>
      </c>
      <c r="BZ135" s="65">
        <f t="shared" si="226"/>
        <v>27</v>
      </c>
      <c r="CA135" s="66">
        <f t="shared" si="214"/>
        <v>96</v>
      </c>
      <c r="CB135" s="67">
        <f t="shared" si="215"/>
        <v>48</v>
      </c>
      <c r="CC135" s="67">
        <v>0</v>
      </c>
      <c r="CD135" s="68">
        <f t="shared" si="216"/>
        <v>2</v>
      </c>
      <c r="CE135" s="69">
        <f t="shared" si="217"/>
        <v>27</v>
      </c>
      <c r="CF135" s="68">
        <f t="shared" si="218"/>
        <v>300</v>
      </c>
      <c r="CG135" s="70">
        <f t="shared" si="219"/>
        <v>0</v>
      </c>
      <c r="CH135" s="68">
        <f t="shared" si="220"/>
        <v>432</v>
      </c>
      <c r="CI135" s="71">
        <f>VLOOKUP(A135,[5]DATA!$A$6:$Q$660,17,0)</f>
        <v>150</v>
      </c>
      <c r="CJ135" s="71">
        <f t="shared" si="221"/>
        <v>144</v>
      </c>
      <c r="CK135" s="72">
        <f t="shared" si="222"/>
        <v>48</v>
      </c>
      <c r="CL135" s="73">
        <f t="shared" si="223"/>
        <v>0.33333333333333331</v>
      </c>
      <c r="CM135" s="72">
        <f t="shared" si="224"/>
        <v>0</v>
      </c>
      <c r="CN135" s="74">
        <f t="shared" si="225"/>
        <v>27</v>
      </c>
    </row>
    <row r="136" spans="1:92" s="76" customFormat="1" ht="24.75" customHeight="1" outlineLevel="1" x14ac:dyDescent="0.25">
      <c r="A136" s="55" t="s">
        <v>305</v>
      </c>
      <c r="B136" s="56" t="s">
        <v>306</v>
      </c>
      <c r="C136" s="57" t="s">
        <v>288</v>
      </c>
      <c r="D136" s="58">
        <v>6</v>
      </c>
      <c r="E136" s="75">
        <v>43598</v>
      </c>
      <c r="F136" s="60">
        <f>IFERROR(VLOOKUP(A136,'[5]PHEP NAM 2022'!$D$9:$AP$628,32,0),0)</f>
        <v>3.5</v>
      </c>
      <c r="G136" s="61" t="s">
        <v>9</v>
      </c>
      <c r="H136" s="62">
        <v>4</v>
      </c>
      <c r="I136" s="61" t="s">
        <v>9</v>
      </c>
      <c r="J136" s="62">
        <v>4</v>
      </c>
      <c r="K136" s="61" t="s">
        <v>9</v>
      </c>
      <c r="L136" s="62">
        <v>4</v>
      </c>
      <c r="M136" s="61" t="s">
        <v>9</v>
      </c>
      <c r="N136" s="62">
        <v>4</v>
      </c>
      <c r="O136" s="61" t="s">
        <v>9</v>
      </c>
      <c r="P136" s="62"/>
      <c r="Q136" s="63"/>
      <c r="R136" s="63">
        <v>12</v>
      </c>
      <c r="S136" s="61" t="s">
        <v>12</v>
      </c>
      <c r="T136" s="62">
        <v>4</v>
      </c>
      <c r="U136" s="61" t="s">
        <v>12</v>
      </c>
      <c r="V136" s="62">
        <v>4</v>
      </c>
      <c r="W136" s="61" t="s">
        <v>12</v>
      </c>
      <c r="X136" s="62">
        <v>4</v>
      </c>
      <c r="Y136" s="61" t="s">
        <v>12</v>
      </c>
      <c r="Z136" s="62">
        <v>4</v>
      </c>
      <c r="AA136" s="61" t="s">
        <v>12</v>
      </c>
      <c r="AB136" s="62">
        <v>4</v>
      </c>
      <c r="AC136" s="61" t="s">
        <v>12</v>
      </c>
      <c r="AD136" s="62">
        <v>4</v>
      </c>
      <c r="AE136" s="63"/>
      <c r="AF136" s="63">
        <v>12</v>
      </c>
      <c r="AG136" s="61" t="s">
        <v>9</v>
      </c>
      <c r="AH136" s="62">
        <v>4</v>
      </c>
      <c r="AI136" s="61" t="s">
        <v>9</v>
      </c>
      <c r="AJ136" s="62">
        <v>4</v>
      </c>
      <c r="AK136" s="61" t="s">
        <v>9</v>
      </c>
      <c r="AL136" s="62">
        <v>4</v>
      </c>
      <c r="AM136" s="61" t="s">
        <v>9</v>
      </c>
      <c r="AN136" s="62">
        <v>4</v>
      </c>
      <c r="AO136" s="61" t="s">
        <v>9</v>
      </c>
      <c r="AP136" s="62">
        <v>4</v>
      </c>
      <c r="AQ136" s="61" t="s">
        <v>9</v>
      </c>
      <c r="AR136" s="62">
        <v>4</v>
      </c>
      <c r="AS136" s="63"/>
      <c r="AT136" s="63">
        <v>12</v>
      </c>
      <c r="AU136" s="61" t="s">
        <v>12</v>
      </c>
      <c r="AV136" s="62">
        <v>4</v>
      </c>
      <c r="AW136" s="61" t="s">
        <v>12</v>
      </c>
      <c r="AX136" s="62">
        <v>4</v>
      </c>
      <c r="AY136" s="61" t="s">
        <v>12</v>
      </c>
      <c r="AZ136" s="62">
        <v>4</v>
      </c>
      <c r="BA136" s="61" t="s">
        <v>12</v>
      </c>
      <c r="BB136" s="62">
        <v>4</v>
      </c>
      <c r="BC136" s="61" t="s">
        <v>12</v>
      </c>
      <c r="BD136" s="62">
        <v>4</v>
      </c>
      <c r="BE136" s="61" t="s">
        <v>12</v>
      </c>
      <c r="BF136" s="62">
        <v>4</v>
      </c>
      <c r="BG136" s="63"/>
      <c r="BH136" s="63">
        <v>12</v>
      </c>
      <c r="BI136" s="61" t="s">
        <v>9</v>
      </c>
      <c r="BJ136" s="62">
        <v>1</v>
      </c>
      <c r="BK136" s="61" t="s">
        <v>9</v>
      </c>
      <c r="BL136" s="62">
        <v>4</v>
      </c>
      <c r="BM136" s="61" t="s">
        <v>9</v>
      </c>
      <c r="BN136" s="62">
        <v>4</v>
      </c>
      <c r="BO136" s="61" t="s">
        <v>9</v>
      </c>
      <c r="BP136" s="62"/>
      <c r="BQ136" s="64">
        <f t="shared" si="205"/>
        <v>15</v>
      </c>
      <c r="BR136" s="64">
        <f t="shared" si="206"/>
        <v>0</v>
      </c>
      <c r="BS136" s="64">
        <f t="shared" si="207"/>
        <v>0</v>
      </c>
      <c r="BT136" s="64">
        <f t="shared" si="208"/>
        <v>12</v>
      </c>
      <c r="BU136" s="64">
        <f t="shared" si="209"/>
        <v>0</v>
      </c>
      <c r="BV136" s="64">
        <f t="shared" si="210"/>
        <v>0</v>
      </c>
      <c r="BW136" s="64">
        <f t="shared" si="211"/>
        <v>0</v>
      </c>
      <c r="BX136" s="64">
        <f t="shared" si="212"/>
        <v>0</v>
      </c>
      <c r="BY136" s="64">
        <f t="shared" si="213"/>
        <v>0</v>
      </c>
      <c r="BZ136" s="65">
        <f t="shared" si="226"/>
        <v>27</v>
      </c>
      <c r="CA136" s="66">
        <f t="shared" si="214"/>
        <v>97</v>
      </c>
      <c r="CB136" s="67">
        <f t="shared" si="215"/>
        <v>48</v>
      </c>
      <c r="CC136" s="67">
        <v>0</v>
      </c>
      <c r="CD136" s="68">
        <f t="shared" si="216"/>
        <v>2</v>
      </c>
      <c r="CE136" s="69">
        <f t="shared" si="217"/>
        <v>28</v>
      </c>
      <c r="CF136" s="68">
        <f t="shared" si="218"/>
        <v>300</v>
      </c>
      <c r="CG136" s="70">
        <f t="shared" si="219"/>
        <v>3.5</v>
      </c>
      <c r="CH136" s="68">
        <f t="shared" si="220"/>
        <v>448</v>
      </c>
      <c r="CI136" s="71">
        <f>VLOOKUP(A136,[5]DATA!$A$6:$Q$660,17,0)</f>
        <v>150</v>
      </c>
      <c r="CJ136" s="71">
        <f t="shared" si="221"/>
        <v>145</v>
      </c>
      <c r="CK136" s="72">
        <f t="shared" si="222"/>
        <v>48</v>
      </c>
      <c r="CL136" s="73">
        <f t="shared" si="223"/>
        <v>0.33103448275862069</v>
      </c>
      <c r="CM136" s="72">
        <f t="shared" si="224"/>
        <v>0</v>
      </c>
      <c r="CN136" s="74">
        <f t="shared" si="225"/>
        <v>27</v>
      </c>
    </row>
    <row r="137" spans="1:92" s="76" customFormat="1" ht="24.75" customHeight="1" outlineLevel="1" x14ac:dyDescent="0.25">
      <c r="A137" s="55" t="s">
        <v>307</v>
      </c>
      <c r="B137" s="56" t="s">
        <v>308</v>
      </c>
      <c r="C137" s="57" t="s">
        <v>288</v>
      </c>
      <c r="D137" s="58">
        <v>6</v>
      </c>
      <c r="E137" s="59">
        <v>43774</v>
      </c>
      <c r="F137" s="60">
        <f>IFERROR(VLOOKUP(A137,'[5]PHEP NAM 2022'!$D$9:$AP$628,32,0),0)</f>
        <v>2</v>
      </c>
      <c r="G137" s="61" t="s">
        <v>9</v>
      </c>
      <c r="H137" s="62">
        <v>3</v>
      </c>
      <c r="I137" s="61" t="s">
        <v>9</v>
      </c>
      <c r="J137" s="62">
        <v>4</v>
      </c>
      <c r="K137" s="61" t="s">
        <v>9</v>
      </c>
      <c r="L137" s="62">
        <v>4</v>
      </c>
      <c r="M137" s="61" t="s">
        <v>9</v>
      </c>
      <c r="N137" s="62">
        <v>3</v>
      </c>
      <c r="O137" s="61" t="s">
        <v>9</v>
      </c>
      <c r="P137" s="62">
        <v>4</v>
      </c>
      <c r="Q137" s="63"/>
      <c r="R137" s="63">
        <v>11.5</v>
      </c>
      <c r="S137" s="61" t="s">
        <v>9</v>
      </c>
      <c r="T137" s="62">
        <v>4</v>
      </c>
      <c r="U137" s="61" t="s">
        <v>9</v>
      </c>
      <c r="V137" s="62"/>
      <c r="W137" s="61" t="s">
        <v>9</v>
      </c>
      <c r="X137" s="62">
        <v>4</v>
      </c>
      <c r="Y137" s="61" t="s">
        <v>9</v>
      </c>
      <c r="Z137" s="62">
        <v>4</v>
      </c>
      <c r="AA137" s="61" t="s">
        <v>9</v>
      </c>
      <c r="AB137" s="62">
        <v>4</v>
      </c>
      <c r="AC137" s="61" t="s">
        <v>9</v>
      </c>
      <c r="AD137" s="62"/>
      <c r="AE137" s="63"/>
      <c r="AF137" s="63"/>
      <c r="AG137" s="61" t="s">
        <v>12</v>
      </c>
      <c r="AH137" s="62">
        <v>4</v>
      </c>
      <c r="AI137" s="61" t="s">
        <v>12</v>
      </c>
      <c r="AJ137" s="62">
        <v>4</v>
      </c>
      <c r="AK137" s="61" t="s">
        <v>12</v>
      </c>
      <c r="AL137" s="62">
        <v>4</v>
      </c>
      <c r="AM137" s="61" t="s">
        <v>12</v>
      </c>
      <c r="AN137" s="62">
        <v>4</v>
      </c>
      <c r="AO137" s="61" t="s">
        <v>12</v>
      </c>
      <c r="AP137" s="62">
        <v>4</v>
      </c>
      <c r="AQ137" s="61" t="s">
        <v>12</v>
      </c>
      <c r="AR137" s="62">
        <v>4</v>
      </c>
      <c r="AS137" s="63"/>
      <c r="AT137" s="63">
        <v>12</v>
      </c>
      <c r="AU137" s="61" t="s">
        <v>9</v>
      </c>
      <c r="AV137" s="62"/>
      <c r="AW137" s="61" t="s">
        <v>9</v>
      </c>
      <c r="AX137" s="62">
        <v>4</v>
      </c>
      <c r="AY137" s="61" t="s">
        <v>52</v>
      </c>
      <c r="AZ137" s="62"/>
      <c r="BA137" s="61" t="s">
        <v>9</v>
      </c>
      <c r="BB137" s="62">
        <v>1.5</v>
      </c>
      <c r="BC137" s="61" t="s">
        <v>9</v>
      </c>
      <c r="BD137" s="62">
        <v>1</v>
      </c>
      <c r="BE137" s="61" t="s">
        <v>9</v>
      </c>
      <c r="BF137" s="62">
        <v>4</v>
      </c>
      <c r="BG137" s="63"/>
      <c r="BH137" s="63">
        <v>11.5</v>
      </c>
      <c r="BI137" s="61" t="s">
        <v>9</v>
      </c>
      <c r="BJ137" s="62">
        <v>4</v>
      </c>
      <c r="BK137" s="61" t="s">
        <v>9</v>
      </c>
      <c r="BL137" s="62">
        <v>3</v>
      </c>
      <c r="BM137" s="61" t="s">
        <v>9</v>
      </c>
      <c r="BN137" s="62">
        <v>4</v>
      </c>
      <c r="BO137" s="61" t="s">
        <v>9</v>
      </c>
      <c r="BP137" s="62">
        <v>4</v>
      </c>
      <c r="BQ137" s="64">
        <f t="shared" si="205"/>
        <v>20</v>
      </c>
      <c r="BR137" s="64">
        <f t="shared" si="206"/>
        <v>0</v>
      </c>
      <c r="BS137" s="64">
        <f t="shared" si="207"/>
        <v>0</v>
      </c>
      <c r="BT137" s="64">
        <f t="shared" si="208"/>
        <v>6</v>
      </c>
      <c r="BU137" s="64">
        <f t="shared" si="209"/>
        <v>0</v>
      </c>
      <c r="BV137" s="64">
        <f t="shared" si="210"/>
        <v>0</v>
      </c>
      <c r="BW137" s="64">
        <f t="shared" si="211"/>
        <v>0</v>
      </c>
      <c r="BX137" s="64">
        <f t="shared" si="212"/>
        <v>0</v>
      </c>
      <c r="BY137" s="64">
        <f t="shared" si="213"/>
        <v>1</v>
      </c>
      <c r="BZ137" s="65">
        <f t="shared" si="226"/>
        <v>27</v>
      </c>
      <c r="CA137" s="66">
        <f t="shared" si="214"/>
        <v>83.5</v>
      </c>
      <c r="CB137" s="67">
        <f t="shared" si="215"/>
        <v>35</v>
      </c>
      <c r="CC137" s="67">
        <v>0</v>
      </c>
      <c r="CD137" s="68">
        <f t="shared" si="216"/>
        <v>2</v>
      </c>
      <c r="CE137" s="69">
        <f t="shared" si="217"/>
        <v>19</v>
      </c>
      <c r="CF137" s="68">
        <f t="shared" si="218"/>
        <v>300</v>
      </c>
      <c r="CG137" s="70">
        <f t="shared" si="219"/>
        <v>1</v>
      </c>
      <c r="CH137" s="68">
        <f t="shared" si="220"/>
        <v>304</v>
      </c>
      <c r="CI137" s="71">
        <f>VLOOKUP(A137,[5]DATA!$A$6:$Q$660,17,0)</f>
        <v>150</v>
      </c>
      <c r="CJ137" s="71">
        <f t="shared" si="221"/>
        <v>118.5</v>
      </c>
      <c r="CK137" s="72">
        <f t="shared" si="222"/>
        <v>35</v>
      </c>
      <c r="CL137" s="73">
        <f t="shared" si="223"/>
        <v>0.29535864978902954</v>
      </c>
      <c r="CM137" s="72">
        <f t="shared" si="224"/>
        <v>0</v>
      </c>
      <c r="CN137" s="74">
        <f t="shared" si="225"/>
        <v>27</v>
      </c>
    </row>
    <row r="138" spans="1:92" s="76" customFormat="1" ht="24.75" customHeight="1" outlineLevel="1" x14ac:dyDescent="0.25">
      <c r="A138" s="55" t="s">
        <v>309</v>
      </c>
      <c r="B138" s="56" t="s">
        <v>310</v>
      </c>
      <c r="C138" s="57" t="s">
        <v>288</v>
      </c>
      <c r="D138" s="58">
        <v>8</v>
      </c>
      <c r="E138" s="59">
        <v>43739</v>
      </c>
      <c r="F138" s="60">
        <f>IFERROR(VLOOKUP(A138,'[5]PHEP NAM 2022'!$D$9:$AP$628,32,0),0)</f>
        <v>7</v>
      </c>
      <c r="G138" s="61" t="s">
        <v>9</v>
      </c>
      <c r="H138" s="62">
        <v>4</v>
      </c>
      <c r="I138" s="61" t="s">
        <v>9</v>
      </c>
      <c r="J138" s="62">
        <v>4</v>
      </c>
      <c r="K138" s="61" t="s">
        <v>9</v>
      </c>
      <c r="L138" s="62">
        <v>3.5</v>
      </c>
      <c r="M138" s="61" t="s">
        <v>9</v>
      </c>
      <c r="N138" s="62">
        <v>2.5</v>
      </c>
      <c r="O138" s="61" t="s">
        <v>9</v>
      </c>
      <c r="P138" s="62">
        <v>4</v>
      </c>
      <c r="Q138" s="63"/>
      <c r="R138" s="63">
        <v>12</v>
      </c>
      <c r="S138" s="61" t="s">
        <v>52</v>
      </c>
      <c r="T138" s="62"/>
      <c r="U138" s="61" t="s">
        <v>52</v>
      </c>
      <c r="V138" s="62"/>
      <c r="W138" s="61" t="s">
        <v>52</v>
      </c>
      <c r="X138" s="62"/>
      <c r="Y138" s="61" t="s">
        <v>52</v>
      </c>
      <c r="Z138" s="62"/>
      <c r="AA138" s="61" t="s">
        <v>52</v>
      </c>
      <c r="AB138" s="62"/>
      <c r="AC138" s="61" t="s">
        <v>52</v>
      </c>
      <c r="AD138" s="62"/>
      <c r="AE138" s="63"/>
      <c r="AF138" s="63">
        <v>12</v>
      </c>
      <c r="AG138" s="61" t="s">
        <v>12</v>
      </c>
      <c r="AH138" s="62">
        <v>4</v>
      </c>
      <c r="AI138" s="61" t="s">
        <v>12</v>
      </c>
      <c r="AJ138" s="62">
        <v>4</v>
      </c>
      <c r="AK138" s="61" t="s">
        <v>12</v>
      </c>
      <c r="AL138" s="62">
        <v>4</v>
      </c>
      <c r="AM138" s="61" t="s">
        <v>12</v>
      </c>
      <c r="AN138" s="62">
        <v>4</v>
      </c>
      <c r="AO138" s="61" t="s">
        <v>12</v>
      </c>
      <c r="AP138" s="62">
        <v>4</v>
      </c>
      <c r="AQ138" s="61" t="s">
        <v>12</v>
      </c>
      <c r="AR138" s="62">
        <v>4</v>
      </c>
      <c r="AS138" s="63"/>
      <c r="AT138" s="63">
        <v>12</v>
      </c>
      <c r="AU138" s="61" t="s">
        <v>12</v>
      </c>
      <c r="AV138" s="62">
        <v>4</v>
      </c>
      <c r="AW138" s="61" t="s">
        <v>12</v>
      </c>
      <c r="AX138" s="62">
        <v>4</v>
      </c>
      <c r="AY138" s="61" t="s">
        <v>12</v>
      </c>
      <c r="AZ138" s="62">
        <v>4</v>
      </c>
      <c r="BA138" s="61" t="s">
        <v>12</v>
      </c>
      <c r="BB138" s="62">
        <v>4</v>
      </c>
      <c r="BC138" s="61" t="s">
        <v>12</v>
      </c>
      <c r="BD138" s="62">
        <v>4</v>
      </c>
      <c r="BE138" s="61" t="s">
        <v>12</v>
      </c>
      <c r="BF138" s="62">
        <v>4</v>
      </c>
      <c r="BG138" s="63"/>
      <c r="BH138" s="63">
        <v>12</v>
      </c>
      <c r="BI138" s="61" t="s">
        <v>9</v>
      </c>
      <c r="BJ138" s="62">
        <v>4</v>
      </c>
      <c r="BK138" s="61" t="s">
        <v>9</v>
      </c>
      <c r="BL138" s="62">
        <v>4</v>
      </c>
      <c r="BM138" s="61" t="s">
        <v>9</v>
      </c>
      <c r="BN138" s="62">
        <v>4</v>
      </c>
      <c r="BO138" s="61" t="s">
        <v>9</v>
      </c>
      <c r="BP138" s="62">
        <v>4</v>
      </c>
      <c r="BQ138" s="64">
        <f t="shared" si="205"/>
        <v>9</v>
      </c>
      <c r="BR138" s="64">
        <f t="shared" si="206"/>
        <v>0</v>
      </c>
      <c r="BS138" s="64">
        <f t="shared" si="207"/>
        <v>0</v>
      </c>
      <c r="BT138" s="64">
        <f t="shared" si="208"/>
        <v>12</v>
      </c>
      <c r="BU138" s="64">
        <f t="shared" si="209"/>
        <v>0</v>
      </c>
      <c r="BV138" s="64">
        <f t="shared" si="210"/>
        <v>0</v>
      </c>
      <c r="BW138" s="64">
        <f t="shared" si="211"/>
        <v>0</v>
      </c>
      <c r="BX138" s="64">
        <f t="shared" si="212"/>
        <v>0</v>
      </c>
      <c r="BY138" s="64">
        <f t="shared" si="213"/>
        <v>6</v>
      </c>
      <c r="BZ138" s="65">
        <f>SUBTOTAL(9,BQ138:BY138)</f>
        <v>27</v>
      </c>
      <c r="CA138" s="66">
        <f t="shared" si="214"/>
        <v>82</v>
      </c>
      <c r="CB138" s="67">
        <f t="shared" si="215"/>
        <v>48</v>
      </c>
      <c r="CC138" s="67">
        <v>0</v>
      </c>
      <c r="CD138" s="68">
        <f t="shared" si="216"/>
        <v>2</v>
      </c>
      <c r="CE138" s="69">
        <f t="shared" si="217"/>
        <v>23</v>
      </c>
      <c r="CF138" s="68">
        <f t="shared" si="218"/>
        <v>300</v>
      </c>
      <c r="CG138" s="70">
        <f t="shared" si="219"/>
        <v>1</v>
      </c>
      <c r="CH138" s="68">
        <f t="shared" si="220"/>
        <v>368</v>
      </c>
      <c r="CI138" s="71">
        <f>VLOOKUP(A138,[5]DATA!$A$6:$Q$660,17,0)</f>
        <v>150</v>
      </c>
      <c r="CJ138" s="71">
        <f t="shared" si="221"/>
        <v>130</v>
      </c>
      <c r="CK138" s="72">
        <f t="shared" si="222"/>
        <v>48</v>
      </c>
      <c r="CL138" s="73">
        <f t="shared" si="223"/>
        <v>0.36923076923076925</v>
      </c>
      <c r="CM138" s="72">
        <f t="shared" si="224"/>
        <v>0</v>
      </c>
      <c r="CN138" s="74">
        <f t="shared" si="225"/>
        <v>27</v>
      </c>
    </row>
    <row r="139" spans="1:92" s="76" customFormat="1" ht="24.75" customHeight="1" outlineLevel="1" x14ac:dyDescent="0.25">
      <c r="A139" s="55" t="s">
        <v>311</v>
      </c>
      <c r="B139" s="56" t="s">
        <v>312</v>
      </c>
      <c r="C139" s="57" t="s">
        <v>288</v>
      </c>
      <c r="D139" s="58">
        <v>6</v>
      </c>
      <c r="E139" s="59">
        <v>43983</v>
      </c>
      <c r="F139" s="60">
        <f>IFERROR(VLOOKUP(A139,'[5]PHEP NAM 2022'!$D$9:$AP$628,32,0),0)</f>
        <v>13</v>
      </c>
      <c r="G139" s="61" t="s">
        <v>12</v>
      </c>
      <c r="H139" s="62">
        <v>4</v>
      </c>
      <c r="I139" s="61" t="s">
        <v>12</v>
      </c>
      <c r="J139" s="62">
        <v>4</v>
      </c>
      <c r="K139" s="61" t="s">
        <v>12</v>
      </c>
      <c r="L139" s="62">
        <v>4</v>
      </c>
      <c r="M139" s="61" t="s">
        <v>12</v>
      </c>
      <c r="N139" s="62">
        <v>4</v>
      </c>
      <c r="O139" s="61" t="s">
        <v>12</v>
      </c>
      <c r="P139" s="62">
        <v>4</v>
      </c>
      <c r="Q139" s="63"/>
      <c r="R139" s="63">
        <v>12</v>
      </c>
      <c r="S139" s="61" t="s">
        <v>12</v>
      </c>
      <c r="T139" s="62">
        <v>4</v>
      </c>
      <c r="U139" s="61" t="s">
        <v>12</v>
      </c>
      <c r="V139" s="62">
        <v>4</v>
      </c>
      <c r="W139" s="61" t="s">
        <v>12</v>
      </c>
      <c r="X139" s="62">
        <v>4</v>
      </c>
      <c r="Y139" s="61" t="s">
        <v>12</v>
      </c>
      <c r="Z139" s="62">
        <v>4</v>
      </c>
      <c r="AA139" s="61" t="s">
        <v>12</v>
      </c>
      <c r="AB139" s="62">
        <v>4</v>
      </c>
      <c r="AC139" s="61" t="s">
        <v>12</v>
      </c>
      <c r="AD139" s="62">
        <v>4</v>
      </c>
      <c r="AE139" s="63"/>
      <c r="AF139" s="63">
        <v>8</v>
      </c>
      <c r="AG139" s="61" t="s">
        <v>9</v>
      </c>
      <c r="AH139" s="62">
        <v>4</v>
      </c>
      <c r="AI139" s="61" t="s">
        <v>9</v>
      </c>
      <c r="AJ139" s="62">
        <v>4</v>
      </c>
      <c r="AK139" s="61" t="s">
        <v>9</v>
      </c>
      <c r="AL139" s="62">
        <v>4</v>
      </c>
      <c r="AM139" s="61" t="s">
        <v>9</v>
      </c>
      <c r="AN139" s="62">
        <v>2</v>
      </c>
      <c r="AO139" s="61" t="s">
        <v>9</v>
      </c>
      <c r="AP139" s="62">
        <v>4</v>
      </c>
      <c r="AQ139" s="61" t="s">
        <v>9</v>
      </c>
      <c r="AR139" s="62">
        <v>4</v>
      </c>
      <c r="AS139" s="63"/>
      <c r="AT139" s="63">
        <v>12</v>
      </c>
      <c r="AU139" s="61" t="s">
        <v>9</v>
      </c>
      <c r="AV139" s="62">
        <v>4</v>
      </c>
      <c r="AW139" s="61" t="s">
        <v>9</v>
      </c>
      <c r="AX139" s="62">
        <v>4</v>
      </c>
      <c r="AY139" s="61" t="s">
        <v>9</v>
      </c>
      <c r="AZ139" s="62">
        <v>4</v>
      </c>
      <c r="BA139" s="61" t="s">
        <v>9</v>
      </c>
      <c r="BB139" s="62">
        <v>4</v>
      </c>
      <c r="BC139" s="61" t="s">
        <v>9</v>
      </c>
      <c r="BD139" s="62">
        <v>4</v>
      </c>
      <c r="BE139" s="61" t="s">
        <v>9</v>
      </c>
      <c r="BF139" s="62">
        <v>4</v>
      </c>
      <c r="BG139" s="63"/>
      <c r="BH139" s="63">
        <v>12</v>
      </c>
      <c r="BI139" s="61" t="s">
        <v>12</v>
      </c>
      <c r="BJ139" s="62">
        <v>4</v>
      </c>
      <c r="BK139" s="61" t="s">
        <v>12</v>
      </c>
      <c r="BL139" s="62">
        <v>4</v>
      </c>
      <c r="BM139" s="61" t="s">
        <v>12</v>
      </c>
      <c r="BN139" s="62">
        <v>4</v>
      </c>
      <c r="BO139" s="61" t="s">
        <v>12</v>
      </c>
      <c r="BP139" s="62">
        <v>4</v>
      </c>
      <c r="BQ139" s="64">
        <f t="shared" si="205"/>
        <v>12</v>
      </c>
      <c r="BR139" s="64">
        <f t="shared" si="206"/>
        <v>0</v>
      </c>
      <c r="BS139" s="64">
        <f t="shared" si="207"/>
        <v>0</v>
      </c>
      <c r="BT139" s="64">
        <f t="shared" si="208"/>
        <v>15</v>
      </c>
      <c r="BU139" s="64">
        <f t="shared" si="209"/>
        <v>0</v>
      </c>
      <c r="BV139" s="64">
        <f t="shared" si="210"/>
        <v>0</v>
      </c>
      <c r="BW139" s="64">
        <f t="shared" si="211"/>
        <v>0</v>
      </c>
      <c r="BX139" s="64">
        <f t="shared" si="212"/>
        <v>0</v>
      </c>
      <c r="BY139" s="64">
        <f t="shared" si="213"/>
        <v>0</v>
      </c>
      <c r="BZ139" s="65">
        <f>SUBTOTAL(9,BQ139:BY139)</f>
        <v>27</v>
      </c>
      <c r="CA139" s="66">
        <f t="shared" si="214"/>
        <v>106</v>
      </c>
      <c r="CB139" s="67">
        <f t="shared" si="215"/>
        <v>44</v>
      </c>
      <c r="CC139" s="67">
        <v>0</v>
      </c>
      <c r="CD139" s="68">
        <f t="shared" si="216"/>
        <v>2</v>
      </c>
      <c r="CE139" s="69">
        <f t="shared" si="217"/>
        <v>29</v>
      </c>
      <c r="CF139" s="68">
        <f t="shared" si="218"/>
        <v>300</v>
      </c>
      <c r="CG139" s="70">
        <f t="shared" si="219"/>
        <v>13</v>
      </c>
      <c r="CH139" s="68">
        <f t="shared" si="220"/>
        <v>464</v>
      </c>
      <c r="CI139" s="71">
        <f>VLOOKUP(A139,[5]DATA!$A$6:$Q$660,17,0)</f>
        <v>150</v>
      </c>
      <c r="CJ139" s="71">
        <f t="shared" si="221"/>
        <v>150</v>
      </c>
      <c r="CK139" s="72">
        <f t="shared" si="222"/>
        <v>44</v>
      </c>
      <c r="CL139" s="73">
        <f t="shared" si="223"/>
        <v>0.29333333333333333</v>
      </c>
      <c r="CM139" s="72">
        <f t="shared" si="224"/>
        <v>0</v>
      </c>
      <c r="CN139" s="74">
        <f t="shared" si="225"/>
        <v>27</v>
      </c>
    </row>
    <row r="140" spans="1:92" s="76" customFormat="1" ht="24.75" customHeight="1" outlineLevel="1" x14ac:dyDescent="0.25">
      <c r="A140" s="55" t="s">
        <v>313</v>
      </c>
      <c r="B140" s="56" t="s">
        <v>314</v>
      </c>
      <c r="C140" s="57" t="s">
        <v>315</v>
      </c>
      <c r="D140" s="58">
        <v>8</v>
      </c>
      <c r="E140" s="59">
        <v>44137</v>
      </c>
      <c r="F140" s="60">
        <f>IFERROR(VLOOKUP(A140,'[5]PHEP NAM 2022'!$D$9:$AP$628,32,0),0)</f>
        <v>4</v>
      </c>
      <c r="G140" s="61" t="s">
        <v>9</v>
      </c>
      <c r="H140" s="62">
        <v>4</v>
      </c>
      <c r="I140" s="61" t="s">
        <v>9</v>
      </c>
      <c r="J140" s="62">
        <v>4</v>
      </c>
      <c r="K140" s="61" t="s">
        <v>9</v>
      </c>
      <c r="L140" s="62">
        <v>4</v>
      </c>
      <c r="M140" s="61" t="s">
        <v>9</v>
      </c>
      <c r="N140" s="62">
        <v>4</v>
      </c>
      <c r="O140" s="61" t="s">
        <v>9</v>
      </c>
      <c r="P140" s="62"/>
      <c r="Q140" s="63"/>
      <c r="R140" s="63"/>
      <c r="S140" s="61" t="s">
        <v>12</v>
      </c>
      <c r="T140" s="62">
        <v>4</v>
      </c>
      <c r="U140" s="61" t="s">
        <v>12</v>
      </c>
      <c r="V140" s="62">
        <v>4</v>
      </c>
      <c r="W140" s="61" t="s">
        <v>12</v>
      </c>
      <c r="X140" s="62">
        <v>4</v>
      </c>
      <c r="Y140" s="61" t="s">
        <v>12</v>
      </c>
      <c r="Z140" s="62">
        <v>4</v>
      </c>
      <c r="AA140" s="61" t="s">
        <v>12</v>
      </c>
      <c r="AB140" s="62">
        <v>4</v>
      </c>
      <c r="AC140" s="61" t="s">
        <v>12</v>
      </c>
      <c r="AD140" s="62">
        <v>4</v>
      </c>
      <c r="AE140" s="63"/>
      <c r="AF140" s="63">
        <v>12</v>
      </c>
      <c r="AG140" s="61" t="s">
        <v>52</v>
      </c>
      <c r="AH140" s="62"/>
      <c r="AI140" s="61" t="s">
        <v>9</v>
      </c>
      <c r="AJ140" s="62">
        <v>4</v>
      </c>
      <c r="AK140" s="61" t="s">
        <v>9</v>
      </c>
      <c r="AL140" s="62">
        <v>4</v>
      </c>
      <c r="AM140" s="61" t="s">
        <v>9</v>
      </c>
      <c r="AN140" s="62">
        <v>4</v>
      </c>
      <c r="AO140" s="61" t="s">
        <v>9</v>
      </c>
      <c r="AP140" s="62">
        <v>4</v>
      </c>
      <c r="AQ140" s="61" t="s">
        <v>9</v>
      </c>
      <c r="AR140" s="62"/>
      <c r="AS140" s="63"/>
      <c r="AT140" s="63"/>
      <c r="AU140" s="61" t="s">
        <v>12</v>
      </c>
      <c r="AV140" s="62">
        <v>4</v>
      </c>
      <c r="AW140" s="61" t="s">
        <v>12</v>
      </c>
      <c r="AX140" s="62">
        <v>4</v>
      </c>
      <c r="AY140" s="61" t="s">
        <v>12</v>
      </c>
      <c r="AZ140" s="62">
        <v>4</v>
      </c>
      <c r="BA140" s="61" t="s">
        <v>12</v>
      </c>
      <c r="BB140" s="62">
        <v>4</v>
      </c>
      <c r="BC140" s="61" t="s">
        <v>12</v>
      </c>
      <c r="BD140" s="62">
        <v>4</v>
      </c>
      <c r="BE140" s="61" t="s">
        <v>12</v>
      </c>
      <c r="BF140" s="62">
        <v>4</v>
      </c>
      <c r="BG140" s="63"/>
      <c r="BH140" s="63">
        <v>8</v>
      </c>
      <c r="BI140" s="61" t="s">
        <v>52</v>
      </c>
      <c r="BJ140" s="62"/>
      <c r="BK140" s="61" t="s">
        <v>9</v>
      </c>
      <c r="BL140" s="62">
        <v>2</v>
      </c>
      <c r="BM140" s="61" t="s">
        <v>9</v>
      </c>
      <c r="BN140" s="62">
        <v>4</v>
      </c>
      <c r="BO140" s="61" t="s">
        <v>9</v>
      </c>
      <c r="BP140" s="62">
        <v>4</v>
      </c>
      <c r="BQ140" s="64">
        <f t="shared" si="205"/>
        <v>13</v>
      </c>
      <c r="BR140" s="64">
        <f t="shared" si="206"/>
        <v>0</v>
      </c>
      <c r="BS140" s="64">
        <f t="shared" si="207"/>
        <v>0</v>
      </c>
      <c r="BT140" s="64">
        <f t="shared" si="208"/>
        <v>12</v>
      </c>
      <c r="BU140" s="64">
        <f t="shared" si="209"/>
        <v>0</v>
      </c>
      <c r="BV140" s="64">
        <f t="shared" si="210"/>
        <v>0</v>
      </c>
      <c r="BW140" s="64">
        <f t="shared" si="211"/>
        <v>0</v>
      </c>
      <c r="BX140" s="64">
        <f t="shared" si="212"/>
        <v>0</v>
      </c>
      <c r="BY140" s="64">
        <f t="shared" si="213"/>
        <v>2</v>
      </c>
      <c r="BZ140" s="65">
        <f t="shared" ref="BZ140" si="227">SUBTOTAL(9,BQ140:BY140)</f>
        <v>27</v>
      </c>
      <c r="CA140" s="66">
        <f t="shared" si="214"/>
        <v>90</v>
      </c>
      <c r="CB140" s="67">
        <f t="shared" si="215"/>
        <v>20</v>
      </c>
      <c r="CC140" s="67">
        <v>0</v>
      </c>
      <c r="CD140" s="68">
        <f t="shared" si="216"/>
        <v>2</v>
      </c>
      <c r="CE140" s="69">
        <f t="shared" si="217"/>
        <v>23</v>
      </c>
      <c r="CF140" s="68">
        <f t="shared" si="218"/>
        <v>300</v>
      </c>
      <c r="CG140" s="70">
        <f t="shared" si="219"/>
        <v>2</v>
      </c>
      <c r="CH140" s="68">
        <f t="shared" si="220"/>
        <v>368</v>
      </c>
      <c r="CI140" s="71">
        <f>VLOOKUP(A140,[5]DATA!$A$6:$Q$660,17,0)</f>
        <v>150</v>
      </c>
      <c r="CJ140" s="71">
        <f t="shared" si="221"/>
        <v>110</v>
      </c>
      <c r="CK140" s="72">
        <f t="shared" si="222"/>
        <v>20</v>
      </c>
      <c r="CL140" s="73">
        <f t="shared" si="223"/>
        <v>0.18181818181818182</v>
      </c>
      <c r="CM140" s="72">
        <f t="shared" si="224"/>
        <v>0</v>
      </c>
      <c r="CN140" s="74">
        <f t="shared" si="225"/>
        <v>27</v>
      </c>
    </row>
    <row r="141" spans="1:92" s="76" customFormat="1" ht="24.75" customHeight="1" outlineLevel="1" x14ac:dyDescent="0.25">
      <c r="A141" s="55" t="s">
        <v>316</v>
      </c>
      <c r="B141" s="56" t="s">
        <v>317</v>
      </c>
      <c r="C141" s="57" t="s">
        <v>315</v>
      </c>
      <c r="D141" s="58">
        <v>8</v>
      </c>
      <c r="E141" s="59">
        <v>44147</v>
      </c>
      <c r="F141" s="60">
        <f>IFERROR(VLOOKUP(A141,'[5]PHEP NAM 2022'!$D$9:$AP$628,32,0),0)</f>
        <v>1</v>
      </c>
      <c r="G141" s="61" t="s">
        <v>9</v>
      </c>
      <c r="H141" s="62">
        <v>4</v>
      </c>
      <c r="I141" s="61" t="s">
        <v>9</v>
      </c>
      <c r="J141" s="62">
        <v>4</v>
      </c>
      <c r="K141" s="61" t="s">
        <v>52</v>
      </c>
      <c r="L141" s="62"/>
      <c r="M141" s="61" t="s">
        <v>9</v>
      </c>
      <c r="N141" s="62">
        <v>4</v>
      </c>
      <c r="O141" s="61" t="s">
        <v>9</v>
      </c>
      <c r="P141" s="62">
        <v>3</v>
      </c>
      <c r="Q141" s="63"/>
      <c r="R141" s="63">
        <v>10</v>
      </c>
      <c r="S141" s="61" t="s">
        <v>9</v>
      </c>
      <c r="T141" s="62">
        <v>4</v>
      </c>
      <c r="U141" s="61" t="s">
        <v>9</v>
      </c>
      <c r="V141" s="62">
        <v>3</v>
      </c>
      <c r="W141" s="61" t="s">
        <v>9</v>
      </c>
      <c r="X141" s="62">
        <v>3</v>
      </c>
      <c r="Y141" s="61" t="s">
        <v>9</v>
      </c>
      <c r="Z141" s="62">
        <v>3</v>
      </c>
      <c r="AA141" s="61" t="s">
        <v>9</v>
      </c>
      <c r="AB141" s="62">
        <v>2</v>
      </c>
      <c r="AC141" s="61" t="s">
        <v>9</v>
      </c>
      <c r="AD141" s="62">
        <v>1</v>
      </c>
      <c r="AE141" s="63"/>
      <c r="AF141" s="63">
        <v>11</v>
      </c>
      <c r="AG141" s="61" t="s">
        <v>12</v>
      </c>
      <c r="AH141" s="62">
        <v>4</v>
      </c>
      <c r="AI141" s="61" t="s">
        <v>12</v>
      </c>
      <c r="AJ141" s="62">
        <v>4</v>
      </c>
      <c r="AK141" s="61" t="s">
        <v>12</v>
      </c>
      <c r="AL141" s="62">
        <v>4</v>
      </c>
      <c r="AM141" s="61" t="s">
        <v>12</v>
      </c>
      <c r="AN141" s="62">
        <v>4</v>
      </c>
      <c r="AO141" s="61" t="s">
        <v>12</v>
      </c>
      <c r="AP141" s="62">
        <v>4</v>
      </c>
      <c r="AQ141" s="61" t="s">
        <v>12</v>
      </c>
      <c r="AR141" s="62">
        <v>4</v>
      </c>
      <c r="AS141" s="63"/>
      <c r="AT141" s="63">
        <v>11</v>
      </c>
      <c r="AU141" s="61" t="s">
        <v>9</v>
      </c>
      <c r="AV141" s="62"/>
      <c r="AW141" s="61" t="s">
        <v>9</v>
      </c>
      <c r="AX141" s="62">
        <v>3</v>
      </c>
      <c r="AY141" s="61" t="s">
        <v>9</v>
      </c>
      <c r="AZ141" s="62">
        <v>3</v>
      </c>
      <c r="BA141" s="61" t="s">
        <v>9</v>
      </c>
      <c r="BB141" s="62">
        <v>1</v>
      </c>
      <c r="BC141" s="61" t="s">
        <v>9</v>
      </c>
      <c r="BD141" s="62">
        <v>3</v>
      </c>
      <c r="BE141" s="61" t="s">
        <v>9</v>
      </c>
      <c r="BF141" s="62">
        <v>3</v>
      </c>
      <c r="BG141" s="63"/>
      <c r="BH141" s="63">
        <v>11</v>
      </c>
      <c r="BI141" s="61" t="s">
        <v>124</v>
      </c>
      <c r="BJ141" s="62"/>
      <c r="BK141" s="61" t="s">
        <v>9</v>
      </c>
      <c r="BL141" s="62">
        <v>3</v>
      </c>
      <c r="BM141" s="61" t="s">
        <v>9</v>
      </c>
      <c r="BN141" s="62">
        <v>3</v>
      </c>
      <c r="BO141" s="61" t="s">
        <v>9</v>
      </c>
      <c r="BP141" s="62">
        <v>2</v>
      </c>
      <c r="BQ141" s="64">
        <f t="shared" si="205"/>
        <v>19</v>
      </c>
      <c r="BR141" s="64">
        <f t="shared" si="206"/>
        <v>0</v>
      </c>
      <c r="BS141" s="64">
        <f t="shared" si="207"/>
        <v>0</v>
      </c>
      <c r="BT141" s="64">
        <f t="shared" si="208"/>
        <v>6</v>
      </c>
      <c r="BU141" s="64">
        <f t="shared" si="209"/>
        <v>0</v>
      </c>
      <c r="BV141" s="64">
        <f t="shared" si="210"/>
        <v>0</v>
      </c>
      <c r="BW141" s="64">
        <f t="shared" si="211"/>
        <v>0</v>
      </c>
      <c r="BX141" s="64">
        <f t="shared" si="212"/>
        <v>0</v>
      </c>
      <c r="BY141" s="64">
        <f t="shared" si="213"/>
        <v>1</v>
      </c>
      <c r="BZ141" s="65">
        <f>SUBTOTAL(9,BQ141:BY141)</f>
        <v>26</v>
      </c>
      <c r="CA141" s="66">
        <f t="shared" si="214"/>
        <v>76</v>
      </c>
      <c r="CB141" s="67">
        <f t="shared" si="215"/>
        <v>43</v>
      </c>
      <c r="CC141" s="67">
        <v>0</v>
      </c>
      <c r="CD141" s="68">
        <f t="shared" si="216"/>
        <v>2</v>
      </c>
      <c r="CE141" s="69">
        <f t="shared" si="217"/>
        <v>10</v>
      </c>
      <c r="CF141" s="68">
        <f t="shared" si="218"/>
        <v>300</v>
      </c>
      <c r="CG141" s="70">
        <f t="shared" si="219"/>
        <v>0</v>
      </c>
      <c r="CH141" s="68">
        <f t="shared" si="220"/>
        <v>160</v>
      </c>
      <c r="CI141" s="71">
        <f>VLOOKUP(A141,[5]DATA!$A$6:$Q$660,17,0)</f>
        <v>150</v>
      </c>
      <c r="CJ141" s="71">
        <f t="shared" si="221"/>
        <v>119</v>
      </c>
      <c r="CK141" s="72">
        <f t="shared" si="222"/>
        <v>43</v>
      </c>
      <c r="CL141" s="73">
        <f t="shared" si="223"/>
        <v>0.36134453781512604</v>
      </c>
      <c r="CM141" s="72">
        <f t="shared" si="224"/>
        <v>0</v>
      </c>
      <c r="CN141" s="74">
        <f t="shared" si="225"/>
        <v>26</v>
      </c>
    </row>
    <row r="142" spans="1:92" s="76" customFormat="1" ht="24.75" customHeight="1" outlineLevel="1" x14ac:dyDescent="0.25">
      <c r="A142" s="55" t="s">
        <v>318</v>
      </c>
      <c r="B142" s="56" t="s">
        <v>319</v>
      </c>
      <c r="C142" s="57" t="s">
        <v>315</v>
      </c>
      <c r="D142" s="58">
        <v>6</v>
      </c>
      <c r="E142" s="59">
        <v>44280</v>
      </c>
      <c r="F142" s="60">
        <f>IFERROR(VLOOKUP(A142,'[5]PHEP NAM 2022'!$D$9:$AP$628,32,0),0)</f>
        <v>12</v>
      </c>
      <c r="G142" s="61" t="s">
        <v>9</v>
      </c>
      <c r="H142" s="62">
        <v>4</v>
      </c>
      <c r="I142" s="61" t="s">
        <v>9</v>
      </c>
      <c r="J142" s="62">
        <v>4</v>
      </c>
      <c r="K142" s="61" t="s">
        <v>9</v>
      </c>
      <c r="L142" s="62">
        <v>4</v>
      </c>
      <c r="M142" s="61" t="s">
        <v>9</v>
      </c>
      <c r="N142" s="62">
        <v>4</v>
      </c>
      <c r="O142" s="61" t="s">
        <v>9</v>
      </c>
      <c r="P142" s="62">
        <v>4</v>
      </c>
      <c r="Q142" s="63"/>
      <c r="R142" s="63">
        <v>12</v>
      </c>
      <c r="S142" s="61" t="s">
        <v>9</v>
      </c>
      <c r="T142" s="62">
        <v>4</v>
      </c>
      <c r="U142" s="61" t="s">
        <v>9</v>
      </c>
      <c r="V142" s="62">
        <v>4</v>
      </c>
      <c r="W142" s="61" t="s">
        <v>9</v>
      </c>
      <c r="X142" s="62">
        <v>4</v>
      </c>
      <c r="Y142" s="61" t="s">
        <v>9</v>
      </c>
      <c r="Z142" s="62">
        <v>4</v>
      </c>
      <c r="AA142" s="61" t="s">
        <v>9</v>
      </c>
      <c r="AB142" s="62">
        <v>4</v>
      </c>
      <c r="AC142" s="61" t="s">
        <v>9</v>
      </c>
      <c r="AD142" s="62">
        <v>4</v>
      </c>
      <c r="AE142" s="63"/>
      <c r="AF142" s="63">
        <v>12</v>
      </c>
      <c r="AG142" s="61" t="s">
        <v>9</v>
      </c>
      <c r="AH142" s="62">
        <v>4</v>
      </c>
      <c r="AI142" s="61" t="s">
        <v>9</v>
      </c>
      <c r="AJ142" s="62">
        <v>4</v>
      </c>
      <c r="AK142" s="61" t="s">
        <v>9</v>
      </c>
      <c r="AL142" s="62">
        <v>4</v>
      </c>
      <c r="AM142" s="61" t="s">
        <v>9</v>
      </c>
      <c r="AN142" s="62">
        <v>2</v>
      </c>
      <c r="AO142" s="61" t="s">
        <v>9</v>
      </c>
      <c r="AP142" s="62">
        <v>4</v>
      </c>
      <c r="AQ142" s="61" t="s">
        <v>9</v>
      </c>
      <c r="AR142" s="62">
        <v>3.5</v>
      </c>
      <c r="AS142" s="63"/>
      <c r="AT142" s="63">
        <v>11</v>
      </c>
      <c r="AU142" s="61" t="s">
        <v>9</v>
      </c>
      <c r="AV142" s="62">
        <v>3</v>
      </c>
      <c r="AW142" s="61" t="s">
        <v>9</v>
      </c>
      <c r="AX142" s="62">
        <v>4</v>
      </c>
      <c r="AY142" s="61" t="s">
        <v>9</v>
      </c>
      <c r="AZ142" s="62">
        <v>4</v>
      </c>
      <c r="BA142" s="61" t="s">
        <v>9</v>
      </c>
      <c r="BB142" s="62">
        <v>4</v>
      </c>
      <c r="BC142" s="61" t="s">
        <v>9</v>
      </c>
      <c r="BD142" s="62">
        <v>4</v>
      </c>
      <c r="BE142" s="61" t="s">
        <v>9</v>
      </c>
      <c r="BF142" s="62">
        <v>4</v>
      </c>
      <c r="BG142" s="63"/>
      <c r="BH142" s="63">
        <v>11</v>
      </c>
      <c r="BI142" s="61" t="s">
        <v>9</v>
      </c>
      <c r="BJ142" s="62">
        <v>4</v>
      </c>
      <c r="BK142" s="61" t="s">
        <v>9</v>
      </c>
      <c r="BL142" s="62">
        <v>4</v>
      </c>
      <c r="BM142" s="61" t="s">
        <v>9</v>
      </c>
      <c r="BN142" s="62">
        <v>4</v>
      </c>
      <c r="BO142" s="61" t="s">
        <v>9</v>
      </c>
      <c r="BP142" s="62">
        <v>3.5</v>
      </c>
      <c r="BQ142" s="64">
        <f t="shared" si="205"/>
        <v>27</v>
      </c>
      <c r="BR142" s="64">
        <f t="shared" si="206"/>
        <v>0</v>
      </c>
      <c r="BS142" s="64">
        <f t="shared" si="207"/>
        <v>0</v>
      </c>
      <c r="BT142" s="64">
        <f t="shared" si="208"/>
        <v>0</v>
      </c>
      <c r="BU142" s="64">
        <f t="shared" si="209"/>
        <v>0</v>
      </c>
      <c r="BV142" s="64">
        <f t="shared" si="210"/>
        <v>0</v>
      </c>
      <c r="BW142" s="64">
        <f t="shared" si="211"/>
        <v>0</v>
      </c>
      <c r="BX142" s="64">
        <f t="shared" si="212"/>
        <v>0</v>
      </c>
      <c r="BY142" s="64">
        <f t="shared" si="213"/>
        <v>0</v>
      </c>
      <c r="BZ142" s="65">
        <f t="shared" ref="BZ142:BZ148" si="228">SUBTOTAL(9,BQ142:BY142)</f>
        <v>27</v>
      </c>
      <c r="CA142" s="66">
        <f t="shared" si="214"/>
        <v>104</v>
      </c>
      <c r="CB142" s="67">
        <f t="shared" si="215"/>
        <v>46</v>
      </c>
      <c r="CC142" s="67">
        <v>0</v>
      </c>
      <c r="CD142" s="68">
        <f t="shared" si="216"/>
        <v>2</v>
      </c>
      <c r="CE142" s="69">
        <f t="shared" si="217"/>
        <v>25</v>
      </c>
      <c r="CF142" s="68">
        <f t="shared" si="218"/>
        <v>300</v>
      </c>
      <c r="CG142" s="70">
        <f t="shared" si="219"/>
        <v>12</v>
      </c>
      <c r="CH142" s="68">
        <f t="shared" si="220"/>
        <v>400</v>
      </c>
      <c r="CI142" s="71">
        <f>VLOOKUP(A142,[5]DATA!$A$6:$Q$660,17,0)</f>
        <v>150</v>
      </c>
      <c r="CJ142" s="71">
        <f t="shared" si="221"/>
        <v>150</v>
      </c>
      <c r="CK142" s="72">
        <f t="shared" si="222"/>
        <v>46</v>
      </c>
      <c r="CL142" s="73">
        <f t="shared" si="223"/>
        <v>0.30666666666666664</v>
      </c>
      <c r="CM142" s="72">
        <f t="shared" si="224"/>
        <v>0</v>
      </c>
      <c r="CN142" s="74">
        <f t="shared" si="225"/>
        <v>27</v>
      </c>
    </row>
    <row r="143" spans="1:92" s="76" customFormat="1" ht="24.75" customHeight="1" outlineLevel="1" x14ac:dyDescent="0.25">
      <c r="A143" s="55" t="s">
        <v>320</v>
      </c>
      <c r="B143" s="56" t="s">
        <v>321</v>
      </c>
      <c r="C143" s="57" t="s">
        <v>315</v>
      </c>
      <c r="D143" s="58">
        <v>10</v>
      </c>
      <c r="E143" s="59">
        <v>42863</v>
      </c>
      <c r="F143" s="60">
        <f>IFERROR(VLOOKUP(A143,'[5]PHEP NAM 2022'!$D$9:$AP$628,32,0),0)</f>
        <v>3</v>
      </c>
      <c r="G143" s="61" t="s">
        <v>9</v>
      </c>
      <c r="H143" s="62">
        <v>4</v>
      </c>
      <c r="I143" s="61" t="s">
        <v>52</v>
      </c>
      <c r="J143" s="62"/>
      <c r="K143" s="61" t="s">
        <v>9</v>
      </c>
      <c r="L143" s="62">
        <v>4</v>
      </c>
      <c r="M143" s="61" t="s">
        <v>9</v>
      </c>
      <c r="N143" s="62">
        <v>4</v>
      </c>
      <c r="O143" s="61" t="s">
        <v>9</v>
      </c>
      <c r="P143" s="62">
        <v>4</v>
      </c>
      <c r="Q143" s="63"/>
      <c r="R143" s="63">
        <v>12</v>
      </c>
      <c r="S143" s="61" t="s">
        <v>9</v>
      </c>
      <c r="T143" s="62">
        <v>2</v>
      </c>
      <c r="U143" s="61" t="s">
        <v>9</v>
      </c>
      <c r="V143" s="62">
        <v>4</v>
      </c>
      <c r="W143" s="61" t="s">
        <v>9</v>
      </c>
      <c r="X143" s="62">
        <v>4</v>
      </c>
      <c r="Y143" s="61" t="s">
        <v>9</v>
      </c>
      <c r="Z143" s="62">
        <v>4</v>
      </c>
      <c r="AA143" s="61" t="s">
        <v>9</v>
      </c>
      <c r="AB143" s="62">
        <v>4</v>
      </c>
      <c r="AC143" s="61" t="s">
        <v>9</v>
      </c>
      <c r="AD143" s="62">
        <v>4</v>
      </c>
      <c r="AE143" s="63"/>
      <c r="AF143" s="63">
        <v>12</v>
      </c>
      <c r="AG143" s="61" t="s">
        <v>9</v>
      </c>
      <c r="AH143" s="62">
        <v>4</v>
      </c>
      <c r="AI143" s="61" t="s">
        <v>9</v>
      </c>
      <c r="AJ143" s="62">
        <v>4</v>
      </c>
      <c r="AK143" s="61" t="s">
        <v>9</v>
      </c>
      <c r="AL143" s="62">
        <v>4</v>
      </c>
      <c r="AM143" s="61" t="s">
        <v>9</v>
      </c>
      <c r="AN143" s="62">
        <v>4</v>
      </c>
      <c r="AO143" s="61" t="s">
        <v>9</v>
      </c>
      <c r="AP143" s="62">
        <v>4</v>
      </c>
      <c r="AQ143" s="61" t="s">
        <v>9</v>
      </c>
      <c r="AR143" s="62">
        <v>3</v>
      </c>
      <c r="AS143" s="63"/>
      <c r="AT143" s="63">
        <v>8</v>
      </c>
      <c r="AU143" s="61" t="s">
        <v>52</v>
      </c>
      <c r="AV143" s="62"/>
      <c r="AW143" s="61" t="s">
        <v>9</v>
      </c>
      <c r="AX143" s="62">
        <v>4</v>
      </c>
      <c r="AY143" s="61" t="s">
        <v>9</v>
      </c>
      <c r="AZ143" s="62">
        <v>4</v>
      </c>
      <c r="BA143" s="61" t="s">
        <v>9</v>
      </c>
      <c r="BB143" s="62">
        <v>3</v>
      </c>
      <c r="BC143" s="61" t="s">
        <v>9</v>
      </c>
      <c r="BD143" s="62">
        <v>3</v>
      </c>
      <c r="BE143" s="61" t="s">
        <v>9</v>
      </c>
      <c r="BF143" s="62">
        <v>4</v>
      </c>
      <c r="BG143" s="63"/>
      <c r="BH143" s="63">
        <v>9.5</v>
      </c>
      <c r="BI143" s="61" t="s">
        <v>9</v>
      </c>
      <c r="BJ143" s="62">
        <v>4</v>
      </c>
      <c r="BK143" s="61" t="s">
        <v>9</v>
      </c>
      <c r="BL143" s="62">
        <v>4</v>
      </c>
      <c r="BM143" s="61" t="s">
        <v>9</v>
      </c>
      <c r="BN143" s="62">
        <v>4</v>
      </c>
      <c r="BO143" s="61" t="s">
        <v>9</v>
      </c>
      <c r="BP143" s="62">
        <v>4</v>
      </c>
      <c r="BQ143" s="64">
        <f t="shared" si="205"/>
        <v>25</v>
      </c>
      <c r="BR143" s="64">
        <f t="shared" si="206"/>
        <v>0</v>
      </c>
      <c r="BS143" s="64">
        <f t="shared" si="207"/>
        <v>0</v>
      </c>
      <c r="BT143" s="64">
        <f t="shared" si="208"/>
        <v>0</v>
      </c>
      <c r="BU143" s="64">
        <f t="shared" si="209"/>
        <v>0</v>
      </c>
      <c r="BV143" s="64">
        <f t="shared" si="210"/>
        <v>0</v>
      </c>
      <c r="BW143" s="64">
        <f t="shared" si="211"/>
        <v>0</v>
      </c>
      <c r="BX143" s="64">
        <f t="shared" si="212"/>
        <v>0</v>
      </c>
      <c r="BY143" s="64">
        <f t="shared" si="213"/>
        <v>2</v>
      </c>
      <c r="BZ143" s="65">
        <f t="shared" si="228"/>
        <v>27</v>
      </c>
      <c r="CA143" s="66">
        <f t="shared" si="214"/>
        <v>95</v>
      </c>
      <c r="CB143" s="67">
        <f t="shared" si="215"/>
        <v>41.5</v>
      </c>
      <c r="CC143" s="67">
        <v>0</v>
      </c>
      <c r="CD143" s="68">
        <f t="shared" si="216"/>
        <v>2</v>
      </c>
      <c r="CE143" s="69">
        <f t="shared" si="217"/>
        <v>23</v>
      </c>
      <c r="CF143" s="68">
        <f t="shared" si="218"/>
        <v>140</v>
      </c>
      <c r="CG143" s="70">
        <f t="shared" si="219"/>
        <v>1</v>
      </c>
      <c r="CH143" s="68">
        <f t="shared" si="220"/>
        <v>368</v>
      </c>
      <c r="CI143" s="71">
        <f>VLOOKUP(A143,[5]DATA!$A$6:$Q$660,17,0)</f>
        <v>70</v>
      </c>
      <c r="CJ143" s="71">
        <f t="shared" si="221"/>
        <v>136.5</v>
      </c>
      <c r="CK143" s="72">
        <f t="shared" si="222"/>
        <v>41.5</v>
      </c>
      <c r="CL143" s="73">
        <f t="shared" si="223"/>
        <v>0.304029304029304</v>
      </c>
      <c r="CM143" s="72">
        <f t="shared" si="224"/>
        <v>0</v>
      </c>
      <c r="CN143" s="74">
        <f t="shared" si="225"/>
        <v>27</v>
      </c>
    </row>
    <row r="144" spans="1:92" s="76" customFormat="1" ht="24.75" customHeight="1" outlineLevel="1" x14ac:dyDescent="0.25">
      <c r="A144" s="55" t="s">
        <v>322</v>
      </c>
      <c r="B144" s="56" t="s">
        <v>323</v>
      </c>
      <c r="C144" s="57" t="s">
        <v>315</v>
      </c>
      <c r="D144" s="58">
        <v>8</v>
      </c>
      <c r="E144" s="59">
        <v>44287</v>
      </c>
      <c r="F144" s="60">
        <f>IFERROR(VLOOKUP(A144,'[5]PHEP NAM 2022'!$D$9:$AP$628,32,0),0)</f>
        <v>1</v>
      </c>
      <c r="G144" s="61" t="s">
        <v>12</v>
      </c>
      <c r="H144" s="62">
        <v>4</v>
      </c>
      <c r="I144" s="61" t="s">
        <v>12</v>
      </c>
      <c r="J144" s="62">
        <v>4</v>
      </c>
      <c r="K144" s="61" t="s">
        <v>12</v>
      </c>
      <c r="L144" s="62">
        <v>4</v>
      </c>
      <c r="M144" s="61" t="s">
        <v>12</v>
      </c>
      <c r="N144" s="62">
        <v>4</v>
      </c>
      <c r="O144" s="61" t="s">
        <v>12</v>
      </c>
      <c r="P144" s="62">
        <v>4</v>
      </c>
      <c r="Q144" s="63"/>
      <c r="R144" s="63">
        <v>8</v>
      </c>
      <c r="S144" s="61" t="s">
        <v>9</v>
      </c>
      <c r="T144" s="62">
        <v>4</v>
      </c>
      <c r="U144" s="61" t="s">
        <v>9</v>
      </c>
      <c r="V144" s="62">
        <v>4</v>
      </c>
      <c r="W144" s="61" t="s">
        <v>9</v>
      </c>
      <c r="X144" s="62">
        <v>4</v>
      </c>
      <c r="Y144" s="61" t="s">
        <v>9</v>
      </c>
      <c r="Z144" s="62">
        <v>4</v>
      </c>
      <c r="AA144" s="61" t="s">
        <v>9</v>
      </c>
      <c r="AB144" s="62">
        <v>4</v>
      </c>
      <c r="AC144" s="61" t="s">
        <v>9</v>
      </c>
      <c r="AD144" s="62"/>
      <c r="AE144" s="63"/>
      <c r="AF144" s="63"/>
      <c r="AG144" s="61" t="s">
        <v>9</v>
      </c>
      <c r="AH144" s="62">
        <v>2</v>
      </c>
      <c r="AI144" s="61" t="s">
        <v>9</v>
      </c>
      <c r="AJ144" s="62">
        <v>4</v>
      </c>
      <c r="AK144" s="61" t="s">
        <v>9</v>
      </c>
      <c r="AL144" s="62">
        <v>2</v>
      </c>
      <c r="AM144" s="61" t="s">
        <v>9</v>
      </c>
      <c r="AN144" s="62">
        <v>4</v>
      </c>
      <c r="AO144" s="61" t="s">
        <v>9</v>
      </c>
      <c r="AP144" s="62">
        <v>4</v>
      </c>
      <c r="AQ144" s="61" t="s">
        <v>9</v>
      </c>
      <c r="AR144" s="62"/>
      <c r="AS144" s="63"/>
      <c r="AT144" s="63"/>
      <c r="AU144" s="61" t="s">
        <v>9</v>
      </c>
      <c r="AV144" s="62">
        <v>1</v>
      </c>
      <c r="AW144" s="61" t="s">
        <v>9</v>
      </c>
      <c r="AX144" s="62">
        <v>4</v>
      </c>
      <c r="AY144" s="61" t="s">
        <v>9</v>
      </c>
      <c r="AZ144" s="62">
        <v>4</v>
      </c>
      <c r="BA144" s="61" t="s">
        <v>9</v>
      </c>
      <c r="BB144" s="62">
        <v>1</v>
      </c>
      <c r="BC144" s="61" t="s">
        <v>9</v>
      </c>
      <c r="BD144" s="62">
        <v>4</v>
      </c>
      <c r="BE144" s="61" t="s">
        <v>9</v>
      </c>
      <c r="BF144" s="62"/>
      <c r="BG144" s="63"/>
      <c r="BH144" s="63"/>
      <c r="BI144" s="61" t="s">
        <v>12</v>
      </c>
      <c r="BJ144" s="62">
        <v>4</v>
      </c>
      <c r="BK144" s="61" t="s">
        <v>12</v>
      </c>
      <c r="BL144" s="62">
        <v>4</v>
      </c>
      <c r="BM144" s="61" t="s">
        <v>12</v>
      </c>
      <c r="BN144" s="62">
        <v>4</v>
      </c>
      <c r="BO144" s="61" t="s">
        <v>12</v>
      </c>
      <c r="BP144" s="62">
        <v>4</v>
      </c>
      <c r="BQ144" s="64">
        <f t="shared" si="205"/>
        <v>18</v>
      </c>
      <c r="BR144" s="64">
        <f t="shared" si="206"/>
        <v>0</v>
      </c>
      <c r="BS144" s="64">
        <f t="shared" si="207"/>
        <v>0</v>
      </c>
      <c r="BT144" s="64">
        <f t="shared" si="208"/>
        <v>9</v>
      </c>
      <c r="BU144" s="64">
        <f t="shared" si="209"/>
        <v>0</v>
      </c>
      <c r="BV144" s="64">
        <f t="shared" si="210"/>
        <v>0</v>
      </c>
      <c r="BW144" s="64">
        <f t="shared" si="211"/>
        <v>0</v>
      </c>
      <c r="BX144" s="64">
        <f t="shared" si="212"/>
        <v>0</v>
      </c>
      <c r="BY144" s="64">
        <f t="shared" si="213"/>
        <v>0</v>
      </c>
      <c r="BZ144" s="65">
        <f t="shared" si="228"/>
        <v>27</v>
      </c>
      <c r="CA144" s="66">
        <f t="shared" si="214"/>
        <v>86</v>
      </c>
      <c r="CB144" s="67">
        <f t="shared" si="215"/>
        <v>8</v>
      </c>
      <c r="CC144" s="67">
        <v>0</v>
      </c>
      <c r="CD144" s="68">
        <f t="shared" si="216"/>
        <v>2</v>
      </c>
      <c r="CE144" s="69">
        <f t="shared" si="217"/>
        <v>20</v>
      </c>
      <c r="CF144" s="68">
        <f t="shared" si="218"/>
        <v>300</v>
      </c>
      <c r="CG144" s="70">
        <f t="shared" si="219"/>
        <v>1</v>
      </c>
      <c r="CH144" s="68">
        <f t="shared" si="220"/>
        <v>320</v>
      </c>
      <c r="CI144" s="71">
        <f>VLOOKUP(A144,[5]DATA!$A$6:$Q$660,17,0)</f>
        <v>150</v>
      </c>
      <c r="CJ144" s="71">
        <f t="shared" si="221"/>
        <v>94</v>
      </c>
      <c r="CK144" s="72">
        <f t="shared" si="222"/>
        <v>8</v>
      </c>
      <c r="CL144" s="73">
        <f t="shared" si="223"/>
        <v>8.5106382978723402E-2</v>
      </c>
      <c r="CM144" s="72">
        <f t="shared" si="224"/>
        <v>0</v>
      </c>
      <c r="CN144" s="74">
        <f>BQ144+BR144+BS144+BT144+BU144+BY144+BX144</f>
        <v>27</v>
      </c>
    </row>
    <row r="145" spans="1:92" s="76" customFormat="1" ht="24.75" customHeight="1" outlineLevel="1" x14ac:dyDescent="0.25">
      <c r="A145" s="55" t="s">
        <v>324</v>
      </c>
      <c r="B145" s="56" t="s">
        <v>325</v>
      </c>
      <c r="C145" s="57" t="s">
        <v>315</v>
      </c>
      <c r="D145" s="58">
        <v>10</v>
      </c>
      <c r="E145" s="59">
        <v>44539</v>
      </c>
      <c r="F145" s="60">
        <f>IFERROR(VLOOKUP(A145,'[5]PHEP NAM 2022'!$D$9:$AP$628,32,0),0)</f>
        <v>2</v>
      </c>
      <c r="G145" s="61" t="s">
        <v>9</v>
      </c>
      <c r="H145" s="62"/>
      <c r="I145" s="61" t="s">
        <v>9</v>
      </c>
      <c r="J145" s="62">
        <v>4</v>
      </c>
      <c r="K145" s="61" t="s">
        <v>9</v>
      </c>
      <c r="L145" s="62">
        <v>4</v>
      </c>
      <c r="M145" s="61" t="s">
        <v>9</v>
      </c>
      <c r="N145" s="62"/>
      <c r="O145" s="61" t="s">
        <v>9</v>
      </c>
      <c r="P145" s="62">
        <v>3</v>
      </c>
      <c r="Q145" s="63"/>
      <c r="R145" s="63">
        <v>8</v>
      </c>
      <c r="S145" s="61" t="s">
        <v>9</v>
      </c>
      <c r="T145" s="62">
        <v>4</v>
      </c>
      <c r="U145" s="61" t="s">
        <v>9</v>
      </c>
      <c r="V145" s="62">
        <v>4</v>
      </c>
      <c r="W145" s="61" t="s">
        <v>9</v>
      </c>
      <c r="X145" s="62">
        <v>2</v>
      </c>
      <c r="Y145" s="61" t="s">
        <v>9</v>
      </c>
      <c r="Z145" s="62"/>
      <c r="AA145" s="61" t="s">
        <v>9</v>
      </c>
      <c r="AB145" s="62">
        <v>2</v>
      </c>
      <c r="AC145" s="61" t="s">
        <v>9</v>
      </c>
      <c r="AD145" s="62">
        <v>4</v>
      </c>
      <c r="AE145" s="63"/>
      <c r="AF145" s="63">
        <v>8</v>
      </c>
      <c r="AG145" s="61" t="s">
        <v>52</v>
      </c>
      <c r="AH145" s="62"/>
      <c r="AI145" s="61" t="s">
        <v>9</v>
      </c>
      <c r="AJ145" s="62">
        <v>2</v>
      </c>
      <c r="AK145" s="61" t="s">
        <v>9</v>
      </c>
      <c r="AL145" s="62">
        <v>2</v>
      </c>
      <c r="AM145" s="61" t="s">
        <v>9</v>
      </c>
      <c r="AN145" s="62">
        <v>3</v>
      </c>
      <c r="AO145" s="61" t="s">
        <v>9</v>
      </c>
      <c r="AP145" s="62">
        <v>3</v>
      </c>
      <c r="AQ145" s="61" t="s">
        <v>9</v>
      </c>
      <c r="AR145" s="62">
        <v>3</v>
      </c>
      <c r="AS145" s="63"/>
      <c r="AT145" s="63"/>
      <c r="AU145" s="61" t="s">
        <v>9</v>
      </c>
      <c r="AV145" s="62">
        <v>3</v>
      </c>
      <c r="AW145" s="61" t="s">
        <v>9</v>
      </c>
      <c r="AX145" s="62">
        <v>3</v>
      </c>
      <c r="AY145" s="61" t="s">
        <v>52</v>
      </c>
      <c r="AZ145" s="62"/>
      <c r="BA145" s="61" t="s">
        <v>9</v>
      </c>
      <c r="BB145" s="62">
        <v>2</v>
      </c>
      <c r="BC145" s="61" t="s">
        <v>9</v>
      </c>
      <c r="BD145" s="62">
        <v>3</v>
      </c>
      <c r="BE145" s="61" t="s">
        <v>9</v>
      </c>
      <c r="BF145" s="62"/>
      <c r="BG145" s="63"/>
      <c r="BH145" s="63">
        <v>9</v>
      </c>
      <c r="BI145" s="61" t="s">
        <v>124</v>
      </c>
      <c r="BJ145" s="62"/>
      <c r="BK145" s="61" t="s">
        <v>124</v>
      </c>
      <c r="BL145" s="62"/>
      <c r="BM145" s="61" t="s">
        <v>124</v>
      </c>
      <c r="BN145" s="62"/>
      <c r="BO145" s="61" t="s">
        <v>124</v>
      </c>
      <c r="BP145" s="62"/>
      <c r="BQ145" s="64">
        <f t="shared" si="205"/>
        <v>21</v>
      </c>
      <c r="BR145" s="64">
        <f t="shared" si="206"/>
        <v>0</v>
      </c>
      <c r="BS145" s="64">
        <f t="shared" si="207"/>
        <v>0</v>
      </c>
      <c r="BT145" s="64">
        <f t="shared" si="208"/>
        <v>0</v>
      </c>
      <c r="BU145" s="64">
        <f t="shared" si="209"/>
        <v>0</v>
      </c>
      <c r="BV145" s="64">
        <f t="shared" si="210"/>
        <v>0</v>
      </c>
      <c r="BW145" s="64">
        <f t="shared" si="211"/>
        <v>0</v>
      </c>
      <c r="BX145" s="64">
        <f t="shared" si="212"/>
        <v>0</v>
      </c>
      <c r="BY145" s="64">
        <f t="shared" si="213"/>
        <v>2</v>
      </c>
      <c r="BZ145" s="65">
        <f t="shared" si="228"/>
        <v>23</v>
      </c>
      <c r="CA145" s="66">
        <f t="shared" si="214"/>
        <v>51</v>
      </c>
      <c r="CB145" s="67">
        <f t="shared" si="215"/>
        <v>25</v>
      </c>
      <c r="CC145" s="67">
        <v>0</v>
      </c>
      <c r="CD145" s="68">
        <f>IF(BZ145&gt;=25,4,IF(BZ145&gt;=18,3,IF(BZ145&gt;=12,2,IF(BZ145&gt;=4,1,0))))-BX145-2+1</f>
        <v>2</v>
      </c>
      <c r="CE145" s="69">
        <f>COUNTIF(G145:P145,"&gt;=4")+COUNTIF(S145:AD145,"&gt;=4")+COUNTIF(AG145:AR145,"&gt;=4")+COUNTIF(AU145:BF145,"&gt;=4")+COUNTIF(BI145:BP145,"&gt;=4")+ROUND(IF(R145&gt;=12,1,0)+IF(AF145&gt;=12,1,0)+IF(AT145&gt;=12,1,0)+IF(BH145&gt;=12,1,0),0)</f>
        <v>5</v>
      </c>
      <c r="CF145" s="68">
        <f>CD145*CI145</f>
        <v>140</v>
      </c>
      <c r="CG145" s="70">
        <f>F145-BY145</f>
        <v>0</v>
      </c>
      <c r="CH145" s="68">
        <f>CE145*16</f>
        <v>80</v>
      </c>
      <c r="CI145" s="71">
        <f>VLOOKUP(A145,[5]DATA!$A$6:$Q$660,17,0)</f>
        <v>70</v>
      </c>
      <c r="CJ145" s="71">
        <f>SUM(CA145:CC145)</f>
        <v>76</v>
      </c>
      <c r="CK145" s="72">
        <f>(SUM(IF(H145&gt;4,H145-4,0),IF(J145&gt;4,J145-4,0),IF(L145&gt;4,L145-4,0),IF(N145&gt;4,N145-4,0),IF(P145&gt;4,P145-4,0),IF(T145&gt;4,T145-4,0),IF(V145&gt;4,V145-4,0),IF(X145&gt;4,X145-4,0),IF(Z145&gt;4,Z145-4,0),IF(AB145&gt;4,AB145-4,0),IF(AD145&gt;4,AD145-4,0),IF(AH145&gt;4,AH145-4,0),IF(AJ145&gt;4,AJ145-4,0),IF(AL145&gt;4,AL145-4,0),IF(AN145&gt;4,AN145-4,0),IF(AP145&gt;4,AP145-4,0),IF(AR145&gt;4,AR145-4,0),IF(AV145&gt;4,AV145-4,0),IF(AX145&gt;4,AX145-4,0),IF(AZ145&gt;4,AZ145-4,0),IF(BB145&gt;4,BB145-4,0),IF(BD145&gt;4,BD145-4,0),IF(BF145&gt;4,BF145-4,0),IF(BJ145&gt;4,BJ145-4,0),IF(BL145&gt;4,BL145-4,0),IF(BN145&gt;4,BN145-4,0),IF(BP145&gt;4,BP145-4,0))+CB145+CC145)</f>
        <v>25</v>
      </c>
      <c r="CL145" s="73">
        <f>CK145/CJ145</f>
        <v>0.32894736842105265</v>
      </c>
      <c r="CM145" s="72">
        <f>(SUM(IF(H145&gt;4,H145-4,0),IF(J145&gt;4,J145-4,0),IF(L145&gt;4,L145-4,0),IF(N145&gt;4,N145-4,0),IF(P145&gt;4,P145-4,0),IF(T145&gt;4,T145-4,0),IF(V145&gt;4,V145-4,0),IF(X145&gt;4,X145-4,0),IF(Z145&gt;4,Z145-4,0),IF(AB145&gt;4,AB145-4,0),IF(AD145&gt;4,AD145-4,0),IF(AH145&gt;4,AH145-4,0),IF(AJ145&gt;4,AJ145-4,0),IF(AL145&gt;4,AL145-4,0),IF(AN145&gt;4,AN145-4,0),IF(AP145&gt;4,AP145-4,0),IF(AR145&gt;4,AR145-4,0),IF(AV145&gt;4,AV145-4,0),IF(AX145&gt;4,AX145-4,0),IF(AZ145&gt;4,AZ145-4,0),IF(BB145&gt;4,BB145-4,0),IF(BD145&gt;4,BD145-4,0),IF(BF145&gt;4,BF145-4,0),IF(BJ145&gt;4,BJ145-4,0),IF(BL145&gt;4,BL145-4,0),IF(BN145&gt;4,BN145-4,0),IF(BP145&gt;4,BP145-4,0))+CC145)</f>
        <v>0</v>
      </c>
      <c r="CN145" s="74">
        <f>BQ145+BR145+BS145+BT145+BU145+BY145+BX145</f>
        <v>23</v>
      </c>
    </row>
    <row r="146" spans="1:92" s="76" customFormat="1" ht="24.75" customHeight="1" outlineLevel="1" x14ac:dyDescent="0.25">
      <c r="A146" s="82" t="s">
        <v>326</v>
      </c>
      <c r="B146" s="86" t="s">
        <v>327</v>
      </c>
      <c r="C146" s="57" t="s">
        <v>288</v>
      </c>
      <c r="D146" s="58">
        <v>8</v>
      </c>
      <c r="E146" s="59">
        <v>44621</v>
      </c>
      <c r="F146" s="60">
        <f>IFERROR(VLOOKUP(A146,'[5]PHEP NAM 2022'!$D$9:$AP$628,32,0),0)</f>
        <v>0</v>
      </c>
      <c r="G146" s="61" t="s">
        <v>10</v>
      </c>
      <c r="H146" s="62"/>
      <c r="I146" s="61" t="s">
        <v>10</v>
      </c>
      <c r="J146" s="62"/>
      <c r="K146" s="61" t="s">
        <v>10</v>
      </c>
      <c r="L146" s="62"/>
      <c r="M146" s="61" t="s">
        <v>10</v>
      </c>
      <c r="N146" s="62"/>
      <c r="O146" s="61" t="s">
        <v>10</v>
      </c>
      <c r="P146" s="62"/>
      <c r="Q146" s="63"/>
      <c r="R146" s="63">
        <v>12</v>
      </c>
      <c r="S146" s="61" t="s">
        <v>9</v>
      </c>
      <c r="T146" s="62">
        <v>4</v>
      </c>
      <c r="U146" s="61" t="s">
        <v>9</v>
      </c>
      <c r="V146" s="62">
        <v>4</v>
      </c>
      <c r="W146" s="61" t="s">
        <v>9</v>
      </c>
      <c r="X146" s="62">
        <v>4</v>
      </c>
      <c r="Y146" s="61" t="s">
        <v>9</v>
      </c>
      <c r="Z146" s="62">
        <v>4</v>
      </c>
      <c r="AA146" s="61" t="s">
        <v>9</v>
      </c>
      <c r="AB146" s="62">
        <v>4</v>
      </c>
      <c r="AC146" s="61" t="s">
        <v>9</v>
      </c>
      <c r="AD146" s="62">
        <v>4</v>
      </c>
      <c r="AE146" s="63"/>
      <c r="AF146" s="63">
        <v>12</v>
      </c>
      <c r="AG146" s="61" t="s">
        <v>9</v>
      </c>
      <c r="AH146" s="62">
        <v>4</v>
      </c>
      <c r="AI146" s="61" t="s">
        <v>9</v>
      </c>
      <c r="AJ146" s="62">
        <v>2.5</v>
      </c>
      <c r="AK146" s="61" t="s">
        <v>9</v>
      </c>
      <c r="AL146" s="62">
        <v>4</v>
      </c>
      <c r="AM146" s="61" t="s">
        <v>9</v>
      </c>
      <c r="AN146" s="62">
        <v>4</v>
      </c>
      <c r="AO146" s="61" t="s">
        <v>9</v>
      </c>
      <c r="AP146" s="62">
        <v>4</v>
      </c>
      <c r="AQ146" s="61" t="s">
        <v>9</v>
      </c>
      <c r="AR146" s="62"/>
      <c r="AS146" s="63"/>
      <c r="AT146" s="63">
        <v>12</v>
      </c>
      <c r="AU146" s="61" t="s">
        <v>9</v>
      </c>
      <c r="AV146" s="62">
        <v>4</v>
      </c>
      <c r="AW146" s="61" t="s">
        <v>9</v>
      </c>
      <c r="AX146" s="62">
        <v>4</v>
      </c>
      <c r="AY146" s="61" t="s">
        <v>9</v>
      </c>
      <c r="AZ146" s="62">
        <v>4</v>
      </c>
      <c r="BA146" s="61" t="s">
        <v>9</v>
      </c>
      <c r="BB146" s="62">
        <v>4</v>
      </c>
      <c r="BC146" s="61" t="s">
        <v>9</v>
      </c>
      <c r="BD146" s="62">
        <v>2</v>
      </c>
      <c r="BE146" s="61" t="s">
        <v>9</v>
      </c>
      <c r="BF146" s="62">
        <v>4</v>
      </c>
      <c r="BG146" s="63"/>
      <c r="BH146" s="63">
        <v>12</v>
      </c>
      <c r="BI146" s="61" t="s">
        <v>9</v>
      </c>
      <c r="BJ146" s="62">
        <v>4</v>
      </c>
      <c r="BK146" s="61" t="s">
        <v>9</v>
      </c>
      <c r="BL146" s="62">
        <v>4</v>
      </c>
      <c r="BM146" s="61" t="s">
        <v>9</v>
      </c>
      <c r="BN146" s="62">
        <v>2</v>
      </c>
      <c r="BO146" s="61" t="s">
        <v>9</v>
      </c>
      <c r="BP146" s="62">
        <v>4</v>
      </c>
      <c r="BQ146" s="64">
        <f t="shared" si="205"/>
        <v>22</v>
      </c>
      <c r="BR146" s="64">
        <f t="shared" si="206"/>
        <v>5</v>
      </c>
      <c r="BS146" s="64">
        <f t="shared" si="207"/>
        <v>0</v>
      </c>
      <c r="BT146" s="64">
        <f t="shared" si="208"/>
        <v>0</v>
      </c>
      <c r="BU146" s="64">
        <f t="shared" si="209"/>
        <v>0</v>
      </c>
      <c r="BV146" s="64">
        <f t="shared" si="210"/>
        <v>0</v>
      </c>
      <c r="BW146" s="64">
        <f t="shared" si="211"/>
        <v>0</v>
      </c>
      <c r="BX146" s="64">
        <f t="shared" si="212"/>
        <v>0</v>
      </c>
      <c r="BY146" s="64">
        <f t="shared" si="213"/>
        <v>0</v>
      </c>
      <c r="BZ146" s="65">
        <f t="shared" si="228"/>
        <v>27</v>
      </c>
      <c r="CA146" s="66">
        <f t="shared" si="214"/>
        <v>78.5</v>
      </c>
      <c r="CB146" s="67">
        <f t="shared" si="215"/>
        <v>48</v>
      </c>
      <c r="CC146" s="67">
        <v>0</v>
      </c>
      <c r="CD146" s="68">
        <f>IF(BZ146&gt;=25,4,IF(BZ146&gt;=18,3,IF(BZ146&gt;=12,2,IF(BZ146&gt;=4,1,0))))-BX146-2</f>
        <v>2</v>
      </c>
      <c r="CE146" s="69">
        <f>COUNTIF(G146:P146,"&gt;=4")+COUNTIF(S146:AD146,"&gt;=4")+COUNTIF(AG146:AR146,"&gt;=4")+COUNTIF(AU146:BF146,"&gt;=4")+COUNTIF(BI146:BP146,"&gt;=4")+ROUND(IF(R146&gt;=12,1,0)+IF(AF146&gt;=12,1,0)+IF(AT146&gt;=12,1,0)+IF(BH146&gt;=12,1,0),0)</f>
        <v>22</v>
      </c>
      <c r="CF146" s="68">
        <f>CD146*CI146</f>
        <v>300</v>
      </c>
      <c r="CG146" s="70">
        <f>F146-BY146</f>
        <v>0</v>
      </c>
      <c r="CH146" s="68">
        <f>CE146*16</f>
        <v>352</v>
      </c>
      <c r="CI146" s="71">
        <f>VLOOKUP(A146,[5]DATA!$A$6:$Q$660,17,0)</f>
        <v>150</v>
      </c>
      <c r="CJ146" s="71">
        <f>SUM(CA146:CC146)</f>
        <v>126.5</v>
      </c>
      <c r="CK146" s="72">
        <f>(SUM(IF(H146&gt;4,H146-4,0),IF(J146&gt;4,J146-4,0),IF(L146&gt;4,L146-4,0),IF(N146&gt;4,N146-4,0),IF(P146&gt;4,P146-4,0),IF(T146&gt;4,T146-4,0),IF(V146&gt;4,V146-4,0),IF(X146&gt;4,X146-4,0),IF(Z146&gt;4,Z146-4,0),IF(AB146&gt;4,AB146-4,0),IF(AD146&gt;4,AD146-4,0),IF(AH146&gt;4,AH146-4,0),IF(AJ146&gt;4,AJ146-4,0),IF(AL146&gt;4,AL146-4,0),IF(AN146&gt;4,AN146-4,0),IF(AP146&gt;4,AP146-4,0),IF(AR146&gt;4,AR146-4,0),IF(AV146&gt;4,AV146-4,0),IF(AX146&gt;4,AX146-4,0),IF(AZ146&gt;4,AZ146-4,0),IF(BB146&gt;4,BB146-4,0),IF(BD146&gt;4,BD146-4,0),IF(BF146&gt;4,BF146-4,0),IF(BJ146&gt;4,BJ146-4,0),IF(BL146&gt;4,BL146-4,0),IF(BN146&gt;4,BN146-4,0),IF(BP146&gt;4,BP146-4,0))+CB146+CC146)</f>
        <v>48</v>
      </c>
      <c r="CL146" s="73">
        <f>CK146/CJ146</f>
        <v>0.37944664031620551</v>
      </c>
      <c r="CM146" s="72">
        <f>(SUM(IF(H146&gt;4,H146-4,0),IF(J146&gt;4,J146-4,0),IF(L146&gt;4,L146-4,0),IF(N146&gt;4,N146-4,0),IF(P146&gt;4,P146-4,0),IF(T146&gt;4,T146-4,0),IF(V146&gt;4,V146-4,0),IF(X146&gt;4,X146-4,0),IF(Z146&gt;4,Z146-4,0),IF(AB146&gt;4,AB146-4,0),IF(AD146&gt;4,AD146-4,0),IF(AH146&gt;4,AH146-4,0),IF(AJ146&gt;4,AJ146-4,0),IF(AL146&gt;4,AL146-4,0),IF(AN146&gt;4,AN146-4,0),IF(AP146&gt;4,AP146-4,0),IF(AR146&gt;4,AR146-4,0),IF(AV146&gt;4,AV146-4,0),IF(AX146&gt;4,AX146-4,0),IF(AZ146&gt;4,AZ146-4,0),IF(BB146&gt;4,BB146-4,0),IF(BD146&gt;4,BD146-4,0),IF(BF146&gt;4,BF146-4,0),IF(BJ146&gt;4,BJ146-4,0),IF(BL146&gt;4,BL146-4,0),IF(BN146&gt;4,BN146-4,0),IF(BP146&gt;4,BP146-4,0))+CC146)</f>
        <v>0</v>
      </c>
      <c r="CN146" s="74">
        <f>BQ146+BR146+BS146+BT146+BU146+BY146+BX146</f>
        <v>27</v>
      </c>
    </row>
    <row r="147" spans="1:92" s="76" customFormat="1" ht="24.75" customHeight="1" outlineLevel="1" x14ac:dyDescent="0.25">
      <c r="A147" s="82" t="s">
        <v>328</v>
      </c>
      <c r="B147" s="86" t="s">
        <v>329</v>
      </c>
      <c r="C147" s="57" t="s">
        <v>288</v>
      </c>
      <c r="D147" s="58">
        <v>7</v>
      </c>
      <c r="E147" s="59">
        <v>44621</v>
      </c>
      <c r="F147" s="60">
        <f>IFERROR(VLOOKUP(A147,'[5]PHEP NAM 2022'!$D$9:$AP$628,32,0),0)</f>
        <v>0</v>
      </c>
      <c r="G147" s="61" t="s">
        <v>10</v>
      </c>
      <c r="H147" s="62"/>
      <c r="I147" s="61" t="s">
        <v>10</v>
      </c>
      <c r="J147" s="62"/>
      <c r="K147" s="61" t="s">
        <v>10</v>
      </c>
      <c r="L147" s="62"/>
      <c r="M147" s="61" t="s">
        <v>10</v>
      </c>
      <c r="N147" s="62"/>
      <c r="O147" s="61" t="s">
        <v>10</v>
      </c>
      <c r="P147" s="62"/>
      <c r="Q147" s="63"/>
      <c r="R147" s="63">
        <v>9</v>
      </c>
      <c r="S147" s="61" t="s">
        <v>9</v>
      </c>
      <c r="T147" s="62">
        <v>4</v>
      </c>
      <c r="U147" s="61" t="s">
        <v>9</v>
      </c>
      <c r="V147" s="62">
        <v>4</v>
      </c>
      <c r="W147" s="61" t="s">
        <v>9</v>
      </c>
      <c r="X147" s="62">
        <v>4</v>
      </c>
      <c r="Y147" s="61" t="s">
        <v>9</v>
      </c>
      <c r="Z147" s="62">
        <v>4</v>
      </c>
      <c r="AA147" s="61" t="s">
        <v>9</v>
      </c>
      <c r="AB147" s="62">
        <v>4</v>
      </c>
      <c r="AC147" s="61" t="s">
        <v>9</v>
      </c>
      <c r="AD147" s="62">
        <v>4</v>
      </c>
      <c r="AE147" s="63"/>
      <c r="AF147" s="63"/>
      <c r="AG147" s="61" t="s">
        <v>9</v>
      </c>
      <c r="AH147" s="62">
        <v>4</v>
      </c>
      <c r="AI147" s="61" t="s">
        <v>9</v>
      </c>
      <c r="AJ147" s="62">
        <v>4</v>
      </c>
      <c r="AK147" s="61" t="s">
        <v>9</v>
      </c>
      <c r="AL147" s="62">
        <v>4</v>
      </c>
      <c r="AM147" s="61" t="s">
        <v>9</v>
      </c>
      <c r="AN147" s="62">
        <v>2</v>
      </c>
      <c r="AO147" s="61" t="s">
        <v>9</v>
      </c>
      <c r="AP147" s="62">
        <v>4</v>
      </c>
      <c r="AQ147" s="61" t="s">
        <v>9</v>
      </c>
      <c r="AR147" s="62">
        <v>4</v>
      </c>
      <c r="AS147" s="63"/>
      <c r="AT147" s="63"/>
      <c r="AU147" s="61" t="s">
        <v>9</v>
      </c>
      <c r="AV147" s="62">
        <v>4</v>
      </c>
      <c r="AW147" s="61" t="s">
        <v>9</v>
      </c>
      <c r="AX147" s="62">
        <v>4</v>
      </c>
      <c r="AY147" s="61" t="s">
        <v>9</v>
      </c>
      <c r="AZ147" s="62">
        <v>4</v>
      </c>
      <c r="BA147" s="61" t="s">
        <v>9</v>
      </c>
      <c r="BB147" s="62">
        <v>4</v>
      </c>
      <c r="BC147" s="61" t="s">
        <v>9</v>
      </c>
      <c r="BD147" s="62">
        <v>4</v>
      </c>
      <c r="BE147" s="61" t="s">
        <v>9</v>
      </c>
      <c r="BF147" s="62">
        <v>4</v>
      </c>
      <c r="BG147" s="63"/>
      <c r="BH147" s="63"/>
      <c r="BI147" s="61" t="s">
        <v>9</v>
      </c>
      <c r="BJ147" s="62">
        <v>4</v>
      </c>
      <c r="BK147" s="61" t="s">
        <v>9</v>
      </c>
      <c r="BL147" s="62">
        <v>4</v>
      </c>
      <c r="BM147" s="61" t="s">
        <v>9</v>
      </c>
      <c r="BN147" s="62">
        <v>4</v>
      </c>
      <c r="BO147" s="61" t="s">
        <v>9</v>
      </c>
      <c r="BP147" s="62">
        <v>4</v>
      </c>
      <c r="BQ147" s="64">
        <f t="shared" si="205"/>
        <v>22</v>
      </c>
      <c r="BR147" s="64">
        <f t="shared" si="206"/>
        <v>5</v>
      </c>
      <c r="BS147" s="64">
        <f t="shared" si="207"/>
        <v>0</v>
      </c>
      <c r="BT147" s="64">
        <f t="shared" si="208"/>
        <v>0</v>
      </c>
      <c r="BU147" s="64">
        <f t="shared" si="209"/>
        <v>0</v>
      </c>
      <c r="BV147" s="64">
        <f t="shared" si="210"/>
        <v>0</v>
      </c>
      <c r="BW147" s="64">
        <f t="shared" si="211"/>
        <v>0</v>
      </c>
      <c r="BX147" s="64">
        <f t="shared" si="212"/>
        <v>0</v>
      </c>
      <c r="BY147" s="64">
        <f t="shared" si="213"/>
        <v>0</v>
      </c>
      <c r="BZ147" s="65">
        <f t="shared" si="228"/>
        <v>27</v>
      </c>
      <c r="CA147" s="66">
        <f t="shared" si="214"/>
        <v>86</v>
      </c>
      <c r="CB147" s="67">
        <f t="shared" si="215"/>
        <v>9</v>
      </c>
      <c r="CC147" s="67">
        <v>0</v>
      </c>
      <c r="CD147" s="68">
        <f>IF(BZ147&gt;=25,4,IF(BZ147&gt;=18,3,IF(BZ147&gt;=12,2,IF(BZ147&gt;=4,1,0))))-BX147-2</f>
        <v>2</v>
      </c>
      <c r="CE147" s="69">
        <f>COUNTIF(G147:P147,"&gt;=4")+COUNTIF(S147:AD147,"&gt;=4")+COUNTIF(AG147:AR147,"&gt;=4")+COUNTIF(AU147:BF147,"&gt;=4")+COUNTIF(BI147:BP147,"&gt;=4")+ROUND(IF(R147&gt;=12,1,0)+IF(AF147&gt;=12,1,0)+IF(AT147&gt;=12,1,0)+IF(BH147&gt;=12,1,0),0)</f>
        <v>21</v>
      </c>
      <c r="CF147" s="68">
        <f>CD147*CI147</f>
        <v>300</v>
      </c>
      <c r="CG147" s="70">
        <f>F147-BY147</f>
        <v>0</v>
      </c>
      <c r="CH147" s="68">
        <f>CE147*16</f>
        <v>336</v>
      </c>
      <c r="CI147" s="71">
        <f>VLOOKUP(A147,[5]DATA!$A$6:$Q$660,17,0)</f>
        <v>150</v>
      </c>
      <c r="CJ147" s="71">
        <f>SUM(CA147:CC147)</f>
        <v>95</v>
      </c>
      <c r="CK147" s="72">
        <f>(SUM(IF(H147&gt;4,H147-4,0),IF(J147&gt;4,J147-4,0),IF(L147&gt;4,L147-4,0),IF(N147&gt;4,N147-4,0),IF(P147&gt;4,P147-4,0),IF(T147&gt;4,T147-4,0),IF(V147&gt;4,V147-4,0),IF(X147&gt;4,X147-4,0),IF(Z147&gt;4,Z147-4,0),IF(AB147&gt;4,AB147-4,0),IF(AD147&gt;4,AD147-4,0),IF(AH147&gt;4,AH147-4,0),IF(AJ147&gt;4,AJ147-4,0),IF(AL147&gt;4,AL147-4,0),IF(AN147&gt;4,AN147-4,0),IF(AP147&gt;4,AP147-4,0),IF(AR147&gt;4,AR147-4,0),IF(AV147&gt;4,AV147-4,0),IF(AX147&gt;4,AX147-4,0),IF(AZ147&gt;4,AZ147-4,0),IF(BB147&gt;4,BB147-4,0),IF(BD147&gt;4,BD147-4,0),IF(BF147&gt;4,BF147-4,0),IF(BJ147&gt;4,BJ147-4,0),IF(BL147&gt;4,BL147-4,0),IF(BN147&gt;4,BN147-4,0),IF(BP147&gt;4,BP147-4,0))+CB147+CC147)</f>
        <v>9</v>
      </c>
      <c r="CL147" s="73">
        <f>CK147/CJ147</f>
        <v>9.4736842105263161E-2</v>
      </c>
      <c r="CM147" s="72">
        <f>(SUM(IF(H147&gt;4,H147-4,0),IF(J147&gt;4,J147-4,0),IF(L147&gt;4,L147-4,0),IF(N147&gt;4,N147-4,0),IF(P147&gt;4,P147-4,0),IF(T147&gt;4,T147-4,0),IF(V147&gt;4,V147-4,0),IF(X147&gt;4,X147-4,0),IF(Z147&gt;4,Z147-4,0),IF(AB147&gt;4,AB147-4,0),IF(AD147&gt;4,AD147-4,0),IF(AH147&gt;4,AH147-4,0),IF(AJ147&gt;4,AJ147-4,0),IF(AL147&gt;4,AL147-4,0),IF(AN147&gt;4,AN147-4,0),IF(AP147&gt;4,AP147-4,0),IF(AR147&gt;4,AR147-4,0),IF(AV147&gt;4,AV147-4,0),IF(AX147&gt;4,AX147-4,0),IF(AZ147&gt;4,AZ147-4,0),IF(BB147&gt;4,BB147-4,0),IF(BD147&gt;4,BD147-4,0),IF(BF147&gt;4,BF147-4,0),IF(BJ147&gt;4,BJ147-4,0),IF(BL147&gt;4,BL147-4,0),IF(BN147&gt;4,BN147-4,0),IF(BP147&gt;4,BP147-4,0))+CC147)</f>
        <v>0</v>
      </c>
      <c r="CN147" s="74">
        <f>BQ147+BR147+BS147+BT147+BU147+BY147+BX147</f>
        <v>27</v>
      </c>
    </row>
    <row r="148" spans="1:92" s="76" customFormat="1" ht="24.75" customHeight="1" outlineLevel="1" x14ac:dyDescent="0.25">
      <c r="A148" s="82" t="s">
        <v>330</v>
      </c>
      <c r="B148" s="86" t="s">
        <v>331</v>
      </c>
      <c r="C148" s="57" t="s">
        <v>288</v>
      </c>
      <c r="D148" s="58">
        <v>8</v>
      </c>
      <c r="E148" s="59">
        <v>44641</v>
      </c>
      <c r="F148" s="60">
        <f>IFERROR(VLOOKUP(A148,'[5]PHEP NAM 2022'!$D$9:$AP$628,32,0),0)</f>
        <v>0</v>
      </c>
      <c r="G148" s="84"/>
      <c r="H148" s="85"/>
      <c r="I148" s="84"/>
      <c r="J148" s="85"/>
      <c r="K148" s="84"/>
      <c r="L148" s="85"/>
      <c r="M148" s="84"/>
      <c r="N148" s="85"/>
      <c r="O148" s="84"/>
      <c r="P148" s="85"/>
      <c r="Q148" s="87"/>
      <c r="R148" s="87"/>
      <c r="S148" s="84"/>
      <c r="T148" s="85"/>
      <c r="U148" s="84"/>
      <c r="V148" s="85"/>
      <c r="W148" s="84"/>
      <c r="X148" s="85"/>
      <c r="Y148" s="84"/>
      <c r="Z148" s="85"/>
      <c r="AA148" s="84"/>
      <c r="AB148" s="85"/>
      <c r="AC148" s="84"/>
      <c r="AD148" s="85"/>
      <c r="AE148" s="87"/>
      <c r="AF148" s="87"/>
      <c r="AG148" s="84"/>
      <c r="AH148" s="85"/>
      <c r="AI148" s="84"/>
      <c r="AJ148" s="85"/>
      <c r="AK148" s="84"/>
      <c r="AL148" s="85"/>
      <c r="AM148" s="84"/>
      <c r="AN148" s="85"/>
      <c r="AO148" s="84"/>
      <c r="AP148" s="85"/>
      <c r="AQ148" s="84"/>
      <c r="AR148" s="85"/>
      <c r="AS148" s="87"/>
      <c r="AT148" s="87"/>
      <c r="AU148" s="61" t="s">
        <v>10</v>
      </c>
      <c r="AV148" s="62"/>
      <c r="AW148" s="61" t="s">
        <v>10</v>
      </c>
      <c r="AX148" s="62"/>
      <c r="AY148" s="61" t="s">
        <v>10</v>
      </c>
      <c r="AZ148" s="62"/>
      <c r="BA148" s="61" t="s">
        <v>10</v>
      </c>
      <c r="BB148" s="62"/>
      <c r="BC148" s="61" t="s">
        <v>10</v>
      </c>
      <c r="BD148" s="62"/>
      <c r="BE148" s="61" t="s">
        <v>10</v>
      </c>
      <c r="BF148" s="62"/>
      <c r="BG148" s="63"/>
      <c r="BH148" s="63"/>
      <c r="BI148" s="61" t="s">
        <v>9</v>
      </c>
      <c r="BJ148" s="62">
        <v>4</v>
      </c>
      <c r="BK148" s="61" t="s">
        <v>9</v>
      </c>
      <c r="BL148" s="62">
        <v>4</v>
      </c>
      <c r="BM148" s="61" t="s">
        <v>9</v>
      </c>
      <c r="BN148" s="62">
        <v>4</v>
      </c>
      <c r="BO148" s="61" t="s">
        <v>9</v>
      </c>
      <c r="BP148" s="62">
        <v>4</v>
      </c>
      <c r="BQ148" s="64">
        <f t="shared" si="205"/>
        <v>4</v>
      </c>
      <c r="BR148" s="64">
        <f t="shared" si="206"/>
        <v>6</v>
      </c>
      <c r="BS148" s="64">
        <f t="shared" si="207"/>
        <v>0</v>
      </c>
      <c r="BT148" s="64">
        <f t="shared" si="208"/>
        <v>0</v>
      </c>
      <c r="BU148" s="64">
        <f t="shared" si="209"/>
        <v>0</v>
      </c>
      <c r="BV148" s="64">
        <f t="shared" si="210"/>
        <v>0</v>
      </c>
      <c r="BW148" s="64">
        <f t="shared" si="211"/>
        <v>0</v>
      </c>
      <c r="BX148" s="64">
        <f t="shared" si="212"/>
        <v>0</v>
      </c>
      <c r="BY148" s="64">
        <f t="shared" si="213"/>
        <v>0</v>
      </c>
      <c r="BZ148" s="65">
        <f t="shared" si="228"/>
        <v>10</v>
      </c>
      <c r="CA148" s="66">
        <f t="shared" si="214"/>
        <v>16</v>
      </c>
      <c r="CB148" s="67">
        <f t="shared" si="215"/>
        <v>0</v>
      </c>
      <c r="CC148" s="67">
        <v>0</v>
      </c>
      <c r="CD148" s="68">
        <f>IF(BZ148&gt;=25,4,IF(BZ148&gt;=18,3,IF(BZ148&gt;=12,2,IF(BZ148&gt;=4,1,0))))-BX148-2+1</f>
        <v>0</v>
      </c>
      <c r="CE148" s="69">
        <f>COUNTIF(G148:P148,"&gt;=4")+COUNTIF(S148:AD148,"&gt;=4")+COUNTIF(AG148:AR148,"&gt;=4")+COUNTIF(AU148:BF148,"&gt;=4")+COUNTIF(BI148:BP148,"&gt;=4")+ROUND(IF(R148&gt;=12,1,0)+IF(AF148&gt;=12,1,0)+IF(AT148&gt;=12,1,0)+IF(BH148&gt;=12,1,0),0)</f>
        <v>4</v>
      </c>
      <c r="CF148" s="68">
        <f>CD148*CI148</f>
        <v>0</v>
      </c>
      <c r="CG148" s="70">
        <f>F148-BY148</f>
        <v>0</v>
      </c>
      <c r="CH148" s="68">
        <f>CE148*16</f>
        <v>64</v>
      </c>
      <c r="CI148" s="71">
        <f>VLOOKUP(A148,[5]DATA!$A$6:$Q$660,17,0)</f>
        <v>150</v>
      </c>
      <c r="CJ148" s="71">
        <f>SUM(CA148:CC148)</f>
        <v>16</v>
      </c>
      <c r="CK148" s="72">
        <f>(SUM(IF(H148&gt;4,H148-4,0),IF(J148&gt;4,J148-4,0),IF(L148&gt;4,L148-4,0),IF(N148&gt;4,N148-4,0),IF(P148&gt;4,P148-4,0),IF(T148&gt;4,T148-4,0),IF(V148&gt;4,V148-4,0),IF(X148&gt;4,X148-4,0),IF(Z148&gt;4,Z148-4,0),IF(AB148&gt;4,AB148-4,0),IF(AD148&gt;4,AD148-4,0),IF(AH148&gt;4,AH148-4,0),IF(AJ148&gt;4,AJ148-4,0),IF(AL148&gt;4,AL148-4,0),IF(AN148&gt;4,AN148-4,0),IF(AP148&gt;4,AP148-4,0),IF(AR148&gt;4,AR148-4,0),IF(AV148&gt;4,AV148-4,0),IF(AX148&gt;4,AX148-4,0),IF(AZ148&gt;4,AZ148-4,0),IF(BB148&gt;4,BB148-4,0),IF(BD148&gt;4,BD148-4,0),IF(BF148&gt;4,BF148-4,0),IF(BJ148&gt;4,BJ148-4,0),IF(BL148&gt;4,BL148-4,0),IF(BN148&gt;4,BN148-4,0),IF(BP148&gt;4,BP148-4,0))+CB148+CC148)</f>
        <v>0</v>
      </c>
      <c r="CL148" s="73">
        <f>CK148/CJ148</f>
        <v>0</v>
      </c>
      <c r="CM148" s="72">
        <f>(SUM(IF(H148&gt;4,H148-4,0),IF(J148&gt;4,J148-4,0),IF(L148&gt;4,L148-4,0),IF(N148&gt;4,N148-4,0),IF(P148&gt;4,P148-4,0),IF(T148&gt;4,T148-4,0),IF(V148&gt;4,V148-4,0),IF(X148&gt;4,X148-4,0),IF(Z148&gt;4,Z148-4,0),IF(AB148&gt;4,AB148-4,0),IF(AD148&gt;4,AD148-4,0),IF(AH148&gt;4,AH148-4,0),IF(AJ148&gt;4,AJ148-4,0),IF(AL148&gt;4,AL148-4,0),IF(AN148&gt;4,AN148-4,0),IF(AP148&gt;4,AP148-4,0),IF(AR148&gt;4,AR148-4,0),IF(AV148&gt;4,AV148-4,0),IF(AX148&gt;4,AX148-4,0),IF(AZ148&gt;4,AZ148-4,0),IF(BB148&gt;4,BB148-4,0),IF(BD148&gt;4,BD148-4,0),IF(BF148&gt;4,BF148-4,0),IF(BJ148&gt;4,BJ148-4,0),IF(BL148&gt;4,BL148-4,0),IF(BN148&gt;4,BN148-4,0),IF(BP148&gt;4,BP148-4,0))+CC148)</f>
        <v>0</v>
      </c>
      <c r="CN148" s="74">
        <f>BQ148+BR148+BS148+BT148+BU148+BY148+BX148</f>
        <v>10</v>
      </c>
    </row>
    <row r="149" spans="1:92" s="77" customFormat="1" ht="24.75" customHeight="1" collapsed="1" x14ac:dyDescent="0.2">
      <c r="A149" s="98">
        <f>COUNTA(A150:A152)</f>
        <v>3</v>
      </c>
      <c r="B149" s="51" t="s">
        <v>332</v>
      </c>
      <c r="C149" s="51"/>
      <c r="D149" s="51"/>
      <c r="E149" s="51"/>
      <c r="F149" s="60"/>
      <c r="G149" s="78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  <c r="BG149" s="79"/>
      <c r="BH149" s="79"/>
      <c r="BI149" s="79"/>
      <c r="BJ149" s="79"/>
      <c r="BK149" s="79"/>
      <c r="BL149" s="79"/>
      <c r="BM149" s="79"/>
      <c r="BN149" s="79"/>
      <c r="BO149" s="79"/>
      <c r="BP149" s="80"/>
      <c r="BQ149" s="89">
        <f t="shared" ref="BQ149:CM149" si="229">SUM(BQ150:BQ152)</f>
        <v>0</v>
      </c>
      <c r="BR149" s="89">
        <f t="shared" si="229"/>
        <v>62</v>
      </c>
      <c r="BS149" s="89">
        <f t="shared" si="229"/>
        <v>0</v>
      </c>
      <c r="BT149" s="89">
        <f t="shared" si="229"/>
        <v>0</v>
      </c>
      <c r="BU149" s="89">
        <f t="shared" si="229"/>
        <v>0</v>
      </c>
      <c r="BV149" s="89">
        <f t="shared" si="229"/>
        <v>0</v>
      </c>
      <c r="BW149" s="89">
        <f t="shared" si="229"/>
        <v>0</v>
      </c>
      <c r="BX149" s="89">
        <f t="shared" si="229"/>
        <v>4</v>
      </c>
      <c r="BY149" s="89">
        <f t="shared" si="229"/>
        <v>9.5</v>
      </c>
      <c r="BZ149" s="89">
        <f t="shared" si="229"/>
        <v>75.5</v>
      </c>
      <c r="CA149" s="89">
        <f t="shared" si="229"/>
        <v>0</v>
      </c>
      <c r="CB149" s="89">
        <f t="shared" si="229"/>
        <v>0</v>
      </c>
      <c r="CC149" s="89">
        <f t="shared" si="229"/>
        <v>0</v>
      </c>
      <c r="CD149" s="89">
        <f t="shared" si="229"/>
        <v>1</v>
      </c>
      <c r="CE149" s="89">
        <f t="shared" si="229"/>
        <v>0</v>
      </c>
      <c r="CF149" s="89">
        <f t="shared" si="229"/>
        <v>150</v>
      </c>
      <c r="CG149" s="89">
        <f t="shared" si="229"/>
        <v>9.5</v>
      </c>
      <c r="CH149" s="89">
        <f t="shared" si="229"/>
        <v>0</v>
      </c>
      <c r="CI149" s="89">
        <f t="shared" si="229"/>
        <v>450</v>
      </c>
      <c r="CJ149" s="90"/>
      <c r="CK149" s="90">
        <f t="shared" si="229"/>
        <v>0</v>
      </c>
      <c r="CL149" s="90" t="e">
        <f t="shared" si="229"/>
        <v>#DIV/0!</v>
      </c>
      <c r="CM149" s="90">
        <f t="shared" si="229"/>
        <v>0</v>
      </c>
    </row>
    <row r="150" spans="1:92" s="77" customFormat="1" ht="24.75" customHeight="1" outlineLevel="1" x14ac:dyDescent="0.25">
      <c r="A150" s="55" t="s">
        <v>333</v>
      </c>
      <c r="B150" s="56" t="s">
        <v>334</v>
      </c>
      <c r="C150" s="57" t="s">
        <v>335</v>
      </c>
      <c r="D150" s="58">
        <v>6</v>
      </c>
      <c r="E150" s="75">
        <v>43332</v>
      </c>
      <c r="F150" s="60">
        <f>IFERROR(VLOOKUP(A150,'[5]PHEP NAM 2022'!$D$9:$AP$628,32,0),0)</f>
        <v>10.5</v>
      </c>
      <c r="G150" s="61" t="s">
        <v>10</v>
      </c>
      <c r="H150" s="62"/>
      <c r="I150" s="61" t="s">
        <v>10</v>
      </c>
      <c r="J150" s="62"/>
      <c r="K150" s="61" t="s">
        <v>10</v>
      </c>
      <c r="L150" s="62"/>
      <c r="M150" s="61" t="s">
        <v>52</v>
      </c>
      <c r="N150" s="62"/>
      <c r="O150" s="61" t="s">
        <v>10</v>
      </c>
      <c r="P150" s="62"/>
      <c r="Q150" s="63"/>
      <c r="R150" s="63"/>
      <c r="S150" s="61" t="s">
        <v>10</v>
      </c>
      <c r="T150" s="62"/>
      <c r="U150" s="61" t="s">
        <v>10</v>
      </c>
      <c r="V150" s="62"/>
      <c r="W150" s="61" t="s">
        <v>10</v>
      </c>
      <c r="X150" s="62"/>
      <c r="Y150" s="61" t="s">
        <v>10</v>
      </c>
      <c r="Z150" s="62"/>
      <c r="AA150" s="61" t="s">
        <v>52</v>
      </c>
      <c r="AB150" s="62"/>
      <c r="AC150" s="61" t="s">
        <v>49</v>
      </c>
      <c r="AD150" s="62"/>
      <c r="AE150" s="63"/>
      <c r="AF150" s="63"/>
      <c r="AG150" s="61" t="s">
        <v>10</v>
      </c>
      <c r="AH150" s="62"/>
      <c r="AI150" s="61" t="s">
        <v>10</v>
      </c>
      <c r="AJ150" s="62"/>
      <c r="AK150" s="61" t="s">
        <v>10</v>
      </c>
      <c r="AL150" s="62"/>
      <c r="AM150" s="61" t="s">
        <v>10</v>
      </c>
      <c r="AN150" s="62"/>
      <c r="AO150" s="61" t="s">
        <v>10</v>
      </c>
      <c r="AP150" s="62"/>
      <c r="AQ150" s="61" t="s">
        <v>10</v>
      </c>
      <c r="AR150" s="62"/>
      <c r="AS150" s="63"/>
      <c r="AT150" s="63"/>
      <c r="AU150" s="61" t="s">
        <v>10</v>
      </c>
      <c r="AV150" s="62"/>
      <c r="AW150" s="61" t="s">
        <v>10</v>
      </c>
      <c r="AX150" s="62"/>
      <c r="AY150" s="61" t="s">
        <v>10</v>
      </c>
      <c r="AZ150" s="62"/>
      <c r="BA150" s="61" t="s">
        <v>10</v>
      </c>
      <c r="BB150" s="62"/>
      <c r="BC150" s="61" t="s">
        <v>10</v>
      </c>
      <c r="BD150" s="62"/>
      <c r="BE150" s="61" t="s">
        <v>49</v>
      </c>
      <c r="BF150" s="62"/>
      <c r="BG150" s="63"/>
      <c r="BH150" s="63"/>
      <c r="BI150" s="61" t="s">
        <v>52</v>
      </c>
      <c r="BJ150" s="62"/>
      <c r="BK150" s="61" t="s">
        <v>52</v>
      </c>
      <c r="BL150" s="62"/>
      <c r="BM150" s="61" t="s">
        <v>10</v>
      </c>
      <c r="BN150" s="62"/>
      <c r="BO150" s="61" t="s">
        <v>10</v>
      </c>
      <c r="BP150" s="62"/>
      <c r="BQ150" s="64">
        <f t="shared" ref="BQ150:BQ152" si="230">COUNTIF($G150:$BP150,"a")+COUNTIF($G150:$BP150,"r0,a5")/2+COUNTIF($G150:$BP150,"p5,a5")/2+COUNTIF($G150:$BP150,"Ro,p5")/2+COUNTIF($G150:$BP150,"H5,A5")/2+COUNTIF($G150:$BP150,"p0,a5")/2</f>
        <v>0</v>
      </c>
      <c r="BR150" s="64">
        <f t="shared" ref="BR150:BR152" si="231">COUNTIF($G150:$BP150,"d")+COUNTIF($G150:$BP150,"r0,d5")/2+COUNTIF($G150:$BP150,"p5,d5")/2+COUNTIF($G150:$BP150,"Ro,P5")/2+COUNTIF($G150:$BP150,"H5,D5")/2+COUNTIF($G150:$BP150,"p0,d5")/2</f>
        <v>21</v>
      </c>
      <c r="BS150" s="64">
        <f t="shared" ref="BS150:BS152" si="232">COUNTIF($G150:$BP150,"b")+COUNTIF($G150:$BP150,"r0,b5")/2+COUNTIF($G150:$BP150,"p5,b5")/2+COUNTIF($G150:$BP150,"Ro,P5")/2+COUNTIF($G150:$BP150,"H5,B5")/2+COUNTIF($G150:$BP150,"p0,b5")/2</f>
        <v>0</v>
      </c>
      <c r="BT150" s="64">
        <f t="shared" ref="BT150:BT152" si="233">COUNTIF($G150:$BP150,"c")+COUNTIF($G150:$BP150,"r0,c5")/2+COUNTIF($G150:$BP150,"p5,c5")/2+COUNTIF($G150:$BP150,"Ro,P5")/2+COUNTIF($G150:$BP150,"H5,C5")/2+COUNTIF($G150:$BP150,"p0,c5")/2</f>
        <v>0</v>
      </c>
      <c r="BU150" s="64">
        <f t="shared" ref="BU150:BU152" si="234">COUNTIF($G150:$BP150,"KH")+COUNTIF($G150:$BP150,"TL")+COUNTIF($G150:$BP150,"L")</f>
        <v>0</v>
      </c>
      <c r="BV150" s="64">
        <f t="shared" ref="BV150:BV152" si="235">COUNTIF($G150:$BP150,"NL")</f>
        <v>0</v>
      </c>
      <c r="BW150" s="64">
        <f t="shared" ref="BW150:BW152" si="236">COUNTIF($G150:$BP150,"hh")+COUNTIF(G150:BP150,"H5,D5")/2</f>
        <v>0</v>
      </c>
      <c r="BX150" s="64">
        <f t="shared" ref="BX150:BX152" si="237">COUNTIF($G150:$BP150,"nt7")</f>
        <v>2</v>
      </c>
      <c r="BY150" s="64">
        <f t="shared" ref="BY150:BY152" si="238">COUNTIF($G150:$BP150,"P")+COUNTIF($G150:$BP150,"p5,a5")/2+COUNTIF($G150:$BP150,"p5,b5")/2+COUNTIF($G150:$BP150,"p5,c5")/2+COUNTIF($G150:$BP150,"p5,d5")/2+COUNTIF($G150:$BP150,"R0,P5")/2</f>
        <v>4</v>
      </c>
      <c r="BZ150" s="65">
        <f>SUBTOTAL(9,BQ150:BY150)</f>
        <v>27</v>
      </c>
      <c r="CA150" s="66">
        <f t="shared" ref="CA150:CA152" si="239">SUM(H150,J150,L150,N150,P150,T150,V150,X150,Z150,AB150,AD150,AH150,AJ150,AL150,AN150,AP150,AR150,AV150,AX150,AZ150,BB150,BD150,BF150,BJ150,BL150,BN150,BP150)</f>
        <v>0</v>
      </c>
      <c r="CB150" s="67">
        <f t="shared" ref="CB150:CB152" si="240">SUM(R150,AF150,AT150,BH150)</f>
        <v>0</v>
      </c>
      <c r="CC150" s="67">
        <v>0</v>
      </c>
      <c r="CD150" s="68">
        <f t="shared" ref="CD150:CD152" si="241">IF(BZ150&gt;=25,4,IF(BZ150&gt;=18,3,IF(BZ150&gt;=12,2,IF(BZ150&gt;=4,1,0))))-BX150-2</f>
        <v>0</v>
      </c>
      <c r="CE150" s="69">
        <f t="shared" ref="CE150:CE152" si="242">COUNTIF(G150:P150,"&gt;=4")+COUNTIF(S150:AD150,"&gt;=4")+COUNTIF(AG150:AR150,"&gt;=4")+COUNTIF(AU150:BF150,"&gt;=4")+COUNTIF(BI150:BP150,"&gt;=4")+ROUND(IF(R150&gt;=12,1,0)+IF(AF150&gt;=12,1,0)+IF(AT150&gt;=12,1,0)+IF(BH150&gt;=12,1,0),0)</f>
        <v>0</v>
      </c>
      <c r="CF150" s="68">
        <f t="shared" ref="CF150:CF152" si="243">CD150*CI150</f>
        <v>0</v>
      </c>
      <c r="CG150" s="70">
        <f t="shared" ref="CG150:CG152" si="244">F150-BY150</f>
        <v>6.5</v>
      </c>
      <c r="CH150" s="68">
        <f t="shared" ref="CH150:CH152" si="245">CE150*16</f>
        <v>0</v>
      </c>
      <c r="CI150" s="71">
        <f>VLOOKUP(A150,[5]DATA!$A$6:$Q$660,17,0)</f>
        <v>150</v>
      </c>
      <c r="CJ150" s="71">
        <f t="shared" ref="CJ150:CJ152" si="246">SUM(CA150:CC150)</f>
        <v>0</v>
      </c>
      <c r="CK150" s="72">
        <f t="shared" ref="CK150:CK152" si="247">(SUM(IF(H150&gt;4,H150-4,0),IF(J150&gt;4,J150-4,0),IF(L150&gt;4,L150-4,0),IF(N150&gt;4,N150-4,0),IF(P150&gt;4,P150-4,0),IF(T150&gt;4,T150-4,0),IF(V150&gt;4,V150-4,0),IF(X150&gt;4,X150-4,0),IF(Z150&gt;4,Z150-4,0),IF(AB150&gt;4,AB150-4,0),IF(AD150&gt;4,AD150-4,0),IF(AH150&gt;4,AH150-4,0),IF(AJ150&gt;4,AJ150-4,0),IF(AL150&gt;4,AL150-4,0),IF(AN150&gt;4,AN150-4,0),IF(AP150&gt;4,AP150-4,0),IF(AR150&gt;4,AR150-4,0),IF(AV150&gt;4,AV150-4,0),IF(AX150&gt;4,AX150-4,0),IF(AZ150&gt;4,AZ150-4,0),IF(BB150&gt;4,BB150-4,0),IF(BD150&gt;4,BD150-4,0),IF(BF150&gt;4,BF150-4,0),IF(BJ150&gt;4,BJ150-4,0),IF(BL150&gt;4,BL150-4,0),IF(BN150&gt;4,BN150-4,0),IF(BP150&gt;4,BP150-4,0))+CB150+CC150)</f>
        <v>0</v>
      </c>
      <c r="CL150" s="73" t="e">
        <f t="shared" ref="CL150:CL152" si="248">CK150/CJ150</f>
        <v>#DIV/0!</v>
      </c>
      <c r="CM150" s="72">
        <f t="shared" ref="CM150:CM152" si="249">(SUM(IF(H150&gt;4,H150-4,0),IF(J150&gt;4,J150-4,0),IF(L150&gt;4,L150-4,0),IF(N150&gt;4,N150-4,0),IF(P150&gt;4,P150-4,0),IF(T150&gt;4,T150-4,0),IF(V150&gt;4,V150-4,0),IF(X150&gt;4,X150-4,0),IF(Z150&gt;4,Z150-4,0),IF(AB150&gt;4,AB150-4,0),IF(AD150&gt;4,AD150-4,0),IF(AH150&gt;4,AH150-4,0),IF(AJ150&gt;4,AJ150-4,0),IF(AL150&gt;4,AL150-4,0),IF(AN150&gt;4,AN150-4,0),IF(AP150&gt;4,AP150-4,0),IF(AR150&gt;4,AR150-4,0),IF(AV150&gt;4,AV150-4,0),IF(AX150&gt;4,AX150-4,0),IF(AZ150&gt;4,AZ150-4,0),IF(BB150&gt;4,BB150-4,0),IF(BD150&gt;4,BD150-4,0),IF(BF150&gt;4,BF150-4,0),IF(BJ150&gt;4,BJ150-4,0),IF(BL150&gt;4,BL150-4,0),IF(BN150&gt;4,BN150-4,0),IF(BP150&gt;4,BP150-4,0))+CC150)</f>
        <v>0</v>
      </c>
      <c r="CN150" s="74">
        <f t="shared" ref="CN150:CN152" si="250">BQ150+BR150+BS150+BT150+BU150+BY150+BX150</f>
        <v>27</v>
      </c>
    </row>
    <row r="151" spans="1:92" s="77" customFormat="1" ht="24.75" customHeight="1" outlineLevel="1" x14ac:dyDescent="0.25">
      <c r="A151" s="55" t="s">
        <v>336</v>
      </c>
      <c r="B151" s="56" t="s">
        <v>337</v>
      </c>
      <c r="C151" s="57" t="s">
        <v>335</v>
      </c>
      <c r="D151" s="58">
        <v>6</v>
      </c>
      <c r="E151" s="59">
        <v>44034</v>
      </c>
      <c r="F151" s="60">
        <f>IFERROR(VLOOKUP(A151,'[5]PHEP NAM 2022'!$D$9:$AP$628,32,0),0)</f>
        <v>4</v>
      </c>
      <c r="G151" s="61" t="s">
        <v>10</v>
      </c>
      <c r="H151" s="62"/>
      <c r="I151" s="61" t="s">
        <v>10</v>
      </c>
      <c r="J151" s="62"/>
      <c r="K151" s="61" t="s">
        <v>10</v>
      </c>
      <c r="L151" s="62"/>
      <c r="M151" s="61" t="s">
        <v>52</v>
      </c>
      <c r="N151" s="62"/>
      <c r="O151" s="61" t="s">
        <v>49</v>
      </c>
      <c r="P151" s="62"/>
      <c r="Q151" s="63"/>
      <c r="R151" s="63"/>
      <c r="S151" s="61" t="s">
        <v>10</v>
      </c>
      <c r="T151" s="62"/>
      <c r="U151" s="61" t="s">
        <v>10</v>
      </c>
      <c r="V151" s="62"/>
      <c r="W151" s="61" t="s">
        <v>10</v>
      </c>
      <c r="X151" s="62"/>
      <c r="Y151" s="61" t="s">
        <v>10</v>
      </c>
      <c r="Z151" s="62"/>
      <c r="AA151" s="61" t="s">
        <v>10</v>
      </c>
      <c r="AB151" s="62"/>
      <c r="AC151" s="61" t="s">
        <v>10</v>
      </c>
      <c r="AD151" s="62"/>
      <c r="AE151" s="63"/>
      <c r="AF151" s="63"/>
      <c r="AG151" s="61" t="s">
        <v>10</v>
      </c>
      <c r="AH151" s="62"/>
      <c r="AI151" s="61" t="s">
        <v>10</v>
      </c>
      <c r="AJ151" s="62"/>
      <c r="AK151" s="61" t="s">
        <v>10</v>
      </c>
      <c r="AL151" s="62"/>
      <c r="AM151" s="61" t="s">
        <v>10</v>
      </c>
      <c r="AN151" s="62"/>
      <c r="AO151" s="61" t="s">
        <v>10</v>
      </c>
      <c r="AP151" s="62"/>
      <c r="AQ151" s="61" t="s">
        <v>10</v>
      </c>
      <c r="AR151" s="62"/>
      <c r="AS151" s="63"/>
      <c r="AT151" s="63"/>
      <c r="AU151" s="61" t="s">
        <v>10</v>
      </c>
      <c r="AV151" s="62"/>
      <c r="AW151" s="61" t="s">
        <v>10</v>
      </c>
      <c r="AX151" s="62"/>
      <c r="AY151" s="61" t="s">
        <v>10</v>
      </c>
      <c r="AZ151" s="62"/>
      <c r="BA151" s="61" t="s">
        <v>10</v>
      </c>
      <c r="BB151" s="62"/>
      <c r="BC151" s="61" t="s">
        <v>10</v>
      </c>
      <c r="BD151" s="62"/>
      <c r="BE151" s="61" t="s">
        <v>49</v>
      </c>
      <c r="BF151" s="62"/>
      <c r="BG151" s="63"/>
      <c r="BH151" s="63"/>
      <c r="BI151" s="61" t="s">
        <v>10</v>
      </c>
      <c r="BJ151" s="62"/>
      <c r="BK151" s="61" t="s">
        <v>10</v>
      </c>
      <c r="BL151" s="62"/>
      <c r="BM151" s="61" t="s">
        <v>10</v>
      </c>
      <c r="BN151" s="62"/>
      <c r="BO151" s="61" t="s">
        <v>10</v>
      </c>
      <c r="BP151" s="62"/>
      <c r="BQ151" s="64">
        <f t="shared" si="230"/>
        <v>0</v>
      </c>
      <c r="BR151" s="64">
        <f t="shared" si="231"/>
        <v>24</v>
      </c>
      <c r="BS151" s="64">
        <f t="shared" si="232"/>
        <v>0</v>
      </c>
      <c r="BT151" s="64">
        <f t="shared" si="233"/>
        <v>0</v>
      </c>
      <c r="BU151" s="64">
        <f t="shared" si="234"/>
        <v>0</v>
      </c>
      <c r="BV151" s="64">
        <f t="shared" si="235"/>
        <v>0</v>
      </c>
      <c r="BW151" s="64">
        <f t="shared" si="236"/>
        <v>0</v>
      </c>
      <c r="BX151" s="64">
        <f t="shared" si="237"/>
        <v>2</v>
      </c>
      <c r="BY151" s="64">
        <f t="shared" si="238"/>
        <v>1</v>
      </c>
      <c r="BZ151" s="65">
        <f>SUBTOTAL(9,BQ151:BY151)</f>
        <v>27</v>
      </c>
      <c r="CA151" s="66">
        <f t="shared" si="239"/>
        <v>0</v>
      </c>
      <c r="CB151" s="67">
        <f t="shared" si="240"/>
        <v>0</v>
      </c>
      <c r="CC151" s="67">
        <v>0</v>
      </c>
      <c r="CD151" s="68">
        <f t="shared" si="241"/>
        <v>0</v>
      </c>
      <c r="CE151" s="69">
        <f t="shared" si="242"/>
        <v>0</v>
      </c>
      <c r="CF151" s="68">
        <f t="shared" si="243"/>
        <v>0</v>
      </c>
      <c r="CG151" s="70">
        <f t="shared" si="244"/>
        <v>3</v>
      </c>
      <c r="CH151" s="68">
        <f t="shared" si="245"/>
        <v>0</v>
      </c>
      <c r="CI151" s="71">
        <f>VLOOKUP(A151,[5]DATA!$A$6:$Q$660,17,0)</f>
        <v>150</v>
      </c>
      <c r="CJ151" s="71">
        <f t="shared" si="246"/>
        <v>0</v>
      </c>
      <c r="CK151" s="72">
        <f t="shared" si="247"/>
        <v>0</v>
      </c>
      <c r="CL151" s="73" t="e">
        <f t="shared" si="248"/>
        <v>#DIV/0!</v>
      </c>
      <c r="CM151" s="72">
        <f t="shared" si="249"/>
        <v>0</v>
      </c>
      <c r="CN151" s="74">
        <f t="shared" si="250"/>
        <v>27</v>
      </c>
    </row>
    <row r="152" spans="1:92" s="77" customFormat="1" ht="24.75" customHeight="1" outlineLevel="1" x14ac:dyDescent="0.25">
      <c r="A152" s="55" t="s">
        <v>338</v>
      </c>
      <c r="B152" s="96" t="s">
        <v>339</v>
      </c>
      <c r="C152" s="57" t="s">
        <v>335</v>
      </c>
      <c r="D152" s="58">
        <v>6</v>
      </c>
      <c r="E152" s="75">
        <v>44111</v>
      </c>
      <c r="F152" s="60">
        <f>IFERROR(VLOOKUP(A152,'[5]PHEP NAM 2022'!$D$9:$AP$628,32,0),0)</f>
        <v>4.5</v>
      </c>
      <c r="G152" s="61" t="s">
        <v>10</v>
      </c>
      <c r="H152" s="62"/>
      <c r="I152" s="61" t="s">
        <v>10</v>
      </c>
      <c r="J152" s="62"/>
      <c r="K152" s="61" t="s">
        <v>10</v>
      </c>
      <c r="L152" s="62"/>
      <c r="M152" s="61" t="s">
        <v>10</v>
      </c>
      <c r="N152" s="62"/>
      <c r="O152" s="61" t="s">
        <v>10</v>
      </c>
      <c r="P152" s="62"/>
      <c r="Q152" s="63"/>
      <c r="R152" s="63"/>
      <c r="S152" s="61" t="s">
        <v>10</v>
      </c>
      <c r="T152" s="62"/>
      <c r="U152" s="61" t="s">
        <v>10</v>
      </c>
      <c r="V152" s="62"/>
      <c r="W152" s="61" t="s">
        <v>10</v>
      </c>
      <c r="X152" s="62"/>
      <c r="Y152" s="61" t="s">
        <v>10</v>
      </c>
      <c r="Z152" s="62"/>
      <c r="AA152" s="61" t="s">
        <v>10</v>
      </c>
      <c r="AB152" s="62"/>
      <c r="AC152" s="61" t="s">
        <v>10</v>
      </c>
      <c r="AD152" s="62"/>
      <c r="AE152" s="63"/>
      <c r="AF152" s="63"/>
      <c r="AG152" s="61" t="s">
        <v>10</v>
      </c>
      <c r="AH152" s="62"/>
      <c r="AI152" s="61" t="s">
        <v>10</v>
      </c>
      <c r="AJ152" s="62"/>
      <c r="AK152" s="61" t="s">
        <v>10</v>
      </c>
      <c r="AL152" s="62"/>
      <c r="AM152" s="61" t="s">
        <v>10</v>
      </c>
      <c r="AN152" s="62"/>
      <c r="AO152" s="61" t="s">
        <v>10</v>
      </c>
      <c r="AP152" s="62"/>
      <c r="AQ152" s="61" t="s">
        <v>10</v>
      </c>
      <c r="AR152" s="62"/>
      <c r="AS152" s="63"/>
      <c r="AT152" s="63"/>
      <c r="AU152" s="61" t="s">
        <v>52</v>
      </c>
      <c r="AV152" s="62"/>
      <c r="AW152" s="61" t="s">
        <v>52</v>
      </c>
      <c r="AX152" s="62"/>
      <c r="AY152" s="61" t="s">
        <v>52</v>
      </c>
      <c r="AZ152" s="62"/>
      <c r="BA152" s="61" t="s">
        <v>52</v>
      </c>
      <c r="BB152" s="62"/>
      <c r="BC152" s="61" t="s">
        <v>340</v>
      </c>
      <c r="BD152" s="62"/>
      <c r="BE152" s="196" t="s">
        <v>223</v>
      </c>
      <c r="BF152" s="197"/>
      <c r="BG152" s="197"/>
      <c r="BH152" s="197"/>
      <c r="BI152" s="197"/>
      <c r="BJ152" s="197"/>
      <c r="BK152" s="197"/>
      <c r="BL152" s="197"/>
      <c r="BM152" s="197"/>
      <c r="BN152" s="197"/>
      <c r="BO152" s="197"/>
      <c r="BP152" s="198"/>
      <c r="BQ152" s="64">
        <f t="shared" si="230"/>
        <v>0</v>
      </c>
      <c r="BR152" s="64">
        <f t="shared" si="231"/>
        <v>17</v>
      </c>
      <c r="BS152" s="64">
        <f t="shared" si="232"/>
        <v>0</v>
      </c>
      <c r="BT152" s="64">
        <f t="shared" si="233"/>
        <v>0</v>
      </c>
      <c r="BU152" s="64">
        <f t="shared" si="234"/>
        <v>0</v>
      </c>
      <c r="BV152" s="64">
        <f t="shared" si="235"/>
        <v>0</v>
      </c>
      <c r="BW152" s="64">
        <f t="shared" si="236"/>
        <v>0</v>
      </c>
      <c r="BX152" s="64">
        <f t="shared" si="237"/>
        <v>0</v>
      </c>
      <c r="BY152" s="64">
        <f t="shared" si="238"/>
        <v>4.5</v>
      </c>
      <c r="BZ152" s="65">
        <f>SUBTOTAL(9,BQ152:BY152)</f>
        <v>21.5</v>
      </c>
      <c r="CA152" s="66">
        <f t="shared" si="239"/>
        <v>0</v>
      </c>
      <c r="CB152" s="67">
        <f t="shared" si="240"/>
        <v>0</v>
      </c>
      <c r="CC152" s="67">
        <v>0</v>
      </c>
      <c r="CD152" s="68">
        <f t="shared" si="241"/>
        <v>1</v>
      </c>
      <c r="CE152" s="69">
        <f t="shared" si="242"/>
        <v>0</v>
      </c>
      <c r="CF152" s="68">
        <f t="shared" si="243"/>
        <v>150</v>
      </c>
      <c r="CG152" s="70">
        <f t="shared" si="244"/>
        <v>0</v>
      </c>
      <c r="CH152" s="68">
        <f t="shared" si="245"/>
        <v>0</v>
      </c>
      <c r="CI152" s="71">
        <f>VLOOKUP(A152,[5]DATA!$A$6:$Q$660,17,0)</f>
        <v>150</v>
      </c>
      <c r="CJ152" s="71">
        <f t="shared" si="246"/>
        <v>0</v>
      </c>
      <c r="CK152" s="72">
        <f t="shared" si="247"/>
        <v>0</v>
      </c>
      <c r="CL152" s="73" t="e">
        <f t="shared" si="248"/>
        <v>#DIV/0!</v>
      </c>
      <c r="CM152" s="72">
        <f t="shared" si="249"/>
        <v>0</v>
      </c>
      <c r="CN152" s="74">
        <f t="shared" si="250"/>
        <v>21.5</v>
      </c>
    </row>
    <row r="153" spans="1:92" s="77" customFormat="1" ht="24.75" customHeight="1" x14ac:dyDescent="0.2">
      <c r="A153" s="99">
        <f>COUNTA(A154:A170)</f>
        <v>17</v>
      </c>
      <c r="B153" s="100" t="s">
        <v>341</v>
      </c>
      <c r="C153" s="101"/>
      <c r="D153" s="101"/>
      <c r="E153" s="101"/>
      <c r="F153" s="60"/>
      <c r="G153" s="78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  <c r="BI153" s="79"/>
      <c r="BJ153" s="79"/>
      <c r="BK153" s="79"/>
      <c r="BL153" s="79"/>
      <c r="BM153" s="79"/>
      <c r="BN153" s="79"/>
      <c r="BO153" s="79"/>
      <c r="BP153" s="80"/>
      <c r="BQ153" s="89">
        <f t="shared" ref="BQ153:CI153" si="251">SUM(BQ154:BQ170)</f>
        <v>75</v>
      </c>
      <c r="BR153" s="89">
        <f t="shared" si="251"/>
        <v>238</v>
      </c>
      <c r="BS153" s="89">
        <f t="shared" si="251"/>
        <v>0</v>
      </c>
      <c r="BT153" s="89">
        <f t="shared" si="251"/>
        <v>68</v>
      </c>
      <c r="BU153" s="89">
        <f t="shared" si="251"/>
        <v>0</v>
      </c>
      <c r="BV153" s="89">
        <f t="shared" si="251"/>
        <v>0</v>
      </c>
      <c r="BW153" s="89">
        <f t="shared" si="251"/>
        <v>0</v>
      </c>
      <c r="BX153" s="89">
        <f t="shared" si="251"/>
        <v>14</v>
      </c>
      <c r="BY153" s="89">
        <f t="shared" si="251"/>
        <v>16.5</v>
      </c>
      <c r="BZ153" s="89">
        <f t="shared" si="251"/>
        <v>411.5</v>
      </c>
      <c r="CA153" s="89">
        <f t="shared" si="251"/>
        <v>549</v>
      </c>
      <c r="CB153" s="89">
        <f t="shared" si="251"/>
        <v>226.5</v>
      </c>
      <c r="CC153" s="89">
        <f t="shared" si="251"/>
        <v>0</v>
      </c>
      <c r="CD153" s="89">
        <f t="shared" si="251"/>
        <v>19</v>
      </c>
      <c r="CE153" s="89">
        <f t="shared" si="251"/>
        <v>137</v>
      </c>
      <c r="CF153" s="89">
        <f t="shared" si="251"/>
        <v>1810</v>
      </c>
      <c r="CG153" s="89">
        <f t="shared" si="251"/>
        <v>121</v>
      </c>
      <c r="CH153" s="89">
        <f t="shared" si="251"/>
        <v>2192</v>
      </c>
      <c r="CI153" s="89">
        <f t="shared" si="251"/>
        <v>1770</v>
      </c>
      <c r="CJ153" s="90"/>
      <c r="CK153" s="90">
        <f>SUM(CK154:CK170)</f>
        <v>230.5</v>
      </c>
      <c r="CL153" s="90" t="e">
        <f>SUM(CL154:CL170)</f>
        <v>#DIV/0!</v>
      </c>
      <c r="CM153" s="90">
        <f>SUM(CM154:CM170)</f>
        <v>4</v>
      </c>
    </row>
    <row r="154" spans="1:92" s="77" customFormat="1" ht="24.75" customHeight="1" outlineLevel="1" x14ac:dyDescent="0.25">
      <c r="A154" s="55" t="s">
        <v>342</v>
      </c>
      <c r="B154" s="56" t="s">
        <v>343</v>
      </c>
      <c r="C154" s="57" t="s">
        <v>344</v>
      </c>
      <c r="D154" s="58">
        <v>3</v>
      </c>
      <c r="E154" s="59">
        <v>43678</v>
      </c>
      <c r="F154" s="60">
        <f>IFERROR(VLOOKUP(A154,'[5]PHEP NAM 2022'!$D$9:$AP$628,32,0),0)</f>
        <v>9</v>
      </c>
      <c r="G154" s="61" t="s">
        <v>10</v>
      </c>
      <c r="H154" s="62"/>
      <c r="I154" s="61" t="s">
        <v>10</v>
      </c>
      <c r="J154" s="62"/>
      <c r="K154" s="61" t="s">
        <v>10</v>
      </c>
      <c r="L154" s="62"/>
      <c r="M154" s="61" t="s">
        <v>10</v>
      </c>
      <c r="N154" s="62"/>
      <c r="O154" s="61" t="s">
        <v>10</v>
      </c>
      <c r="P154" s="62"/>
      <c r="Q154" s="63"/>
      <c r="R154" s="63"/>
      <c r="S154" s="61" t="s">
        <v>10</v>
      </c>
      <c r="T154" s="62"/>
      <c r="U154" s="61" t="s">
        <v>10</v>
      </c>
      <c r="V154" s="62"/>
      <c r="W154" s="61" t="s">
        <v>10</v>
      </c>
      <c r="X154" s="62"/>
      <c r="Y154" s="61" t="s">
        <v>10</v>
      </c>
      <c r="Z154" s="62"/>
      <c r="AA154" s="61" t="s">
        <v>10</v>
      </c>
      <c r="AB154" s="62"/>
      <c r="AC154" s="61" t="s">
        <v>49</v>
      </c>
      <c r="AD154" s="62"/>
      <c r="AE154" s="63"/>
      <c r="AF154" s="63"/>
      <c r="AG154" s="61" t="s">
        <v>10</v>
      </c>
      <c r="AH154" s="62"/>
      <c r="AI154" s="61" t="s">
        <v>10</v>
      </c>
      <c r="AJ154" s="62"/>
      <c r="AK154" s="61" t="s">
        <v>10</v>
      </c>
      <c r="AL154" s="62"/>
      <c r="AM154" s="61" t="s">
        <v>10</v>
      </c>
      <c r="AN154" s="62"/>
      <c r="AO154" s="61" t="s">
        <v>10</v>
      </c>
      <c r="AP154" s="62"/>
      <c r="AQ154" s="61" t="s">
        <v>10</v>
      </c>
      <c r="AR154" s="62"/>
      <c r="AS154" s="63"/>
      <c r="AT154" s="63"/>
      <c r="AU154" s="61" t="s">
        <v>10</v>
      </c>
      <c r="AV154" s="62"/>
      <c r="AW154" s="61" t="s">
        <v>10</v>
      </c>
      <c r="AX154" s="62"/>
      <c r="AY154" s="61" t="s">
        <v>10</v>
      </c>
      <c r="AZ154" s="62"/>
      <c r="BA154" s="61" t="s">
        <v>10</v>
      </c>
      <c r="BB154" s="62"/>
      <c r="BC154" s="61" t="s">
        <v>10</v>
      </c>
      <c r="BD154" s="62"/>
      <c r="BE154" s="61" t="s">
        <v>49</v>
      </c>
      <c r="BF154" s="62"/>
      <c r="BG154" s="63"/>
      <c r="BH154" s="63"/>
      <c r="BI154" s="61" t="s">
        <v>10</v>
      </c>
      <c r="BJ154" s="62"/>
      <c r="BK154" s="61" t="s">
        <v>10</v>
      </c>
      <c r="BL154" s="62"/>
      <c r="BM154" s="61" t="s">
        <v>10</v>
      </c>
      <c r="BN154" s="62"/>
      <c r="BO154" s="61" t="s">
        <v>10</v>
      </c>
      <c r="BP154" s="62"/>
      <c r="BQ154" s="64">
        <f t="shared" ref="BQ154:BQ170" si="252">COUNTIF($G154:$BP154,"a")+COUNTIF($G154:$BP154,"r0,a5")/2+COUNTIF($G154:$BP154,"p5,a5")/2+COUNTIF($G154:$BP154,"Ro,p5")/2+COUNTIF($G154:$BP154,"H5,A5")/2+COUNTIF($G154:$BP154,"p0,a5")/2</f>
        <v>0</v>
      </c>
      <c r="BR154" s="64">
        <f t="shared" ref="BR154:BR170" si="253">COUNTIF($G154:$BP154,"d")+COUNTIF($G154:$BP154,"r0,d5")/2+COUNTIF($G154:$BP154,"p5,d5")/2+COUNTIF($G154:$BP154,"Ro,P5")/2+COUNTIF($G154:$BP154,"H5,D5")/2+COUNTIF($G154:$BP154,"p0,d5")/2</f>
        <v>25</v>
      </c>
      <c r="BS154" s="64">
        <f t="shared" ref="BS154:BS170" si="254">COUNTIF($G154:$BP154,"b")+COUNTIF($G154:$BP154,"r0,b5")/2+COUNTIF($G154:$BP154,"p5,b5")/2+COUNTIF($G154:$BP154,"Ro,P5")/2+COUNTIF($G154:$BP154,"H5,B5")/2+COUNTIF($G154:$BP154,"p0,b5")/2</f>
        <v>0</v>
      </c>
      <c r="BT154" s="64">
        <f t="shared" ref="BT154:BT170" si="255">COUNTIF($G154:$BP154,"c")+COUNTIF($G154:$BP154,"r0,c5")/2+COUNTIF($G154:$BP154,"p5,c5")/2+COUNTIF($G154:$BP154,"Ro,P5")/2+COUNTIF($G154:$BP154,"H5,C5")/2+COUNTIF($G154:$BP154,"p0,c5")/2</f>
        <v>0</v>
      </c>
      <c r="BU154" s="64">
        <f t="shared" ref="BU154:BU170" si="256">COUNTIF($G154:$BP154,"KH")+COUNTIF($G154:$BP154,"TL")+COUNTIF($G154:$BP154,"L")</f>
        <v>0</v>
      </c>
      <c r="BV154" s="64">
        <f t="shared" ref="BV154:BV170" si="257">COUNTIF($G154:$BP154,"NL")</f>
        <v>0</v>
      </c>
      <c r="BW154" s="64">
        <f t="shared" ref="BW154:BW170" si="258">COUNTIF($G154:$BP154,"hh")+COUNTIF(G154:BP154,"H5,D5")/2</f>
        <v>0</v>
      </c>
      <c r="BX154" s="64">
        <f t="shared" ref="BX154:BX170" si="259">COUNTIF($G154:$BP154,"nt7")</f>
        <v>2</v>
      </c>
      <c r="BY154" s="64">
        <f t="shared" ref="BY154:BY170" si="260">COUNTIF($G154:$BP154,"P")+COUNTIF($G154:$BP154,"p5,a5")/2+COUNTIF($G154:$BP154,"p5,b5")/2+COUNTIF($G154:$BP154,"p5,c5")/2+COUNTIF($G154:$BP154,"p5,d5")/2+COUNTIF($G154:$BP154,"R0,P5")/2</f>
        <v>0</v>
      </c>
      <c r="BZ154" s="65">
        <f>SUBTOTAL(9,BQ154:BY154)</f>
        <v>27</v>
      </c>
      <c r="CA154" s="66">
        <f t="shared" ref="CA154:CA170" si="261">SUM(H154,J154,L154,N154,P154,T154,V154,X154,Z154,AB154,AD154,AH154,AJ154,AL154,AN154,AP154,AR154,AV154,AX154,AZ154,BB154,BD154,BF154,BJ154,BL154,BN154,BP154)</f>
        <v>0</v>
      </c>
      <c r="CB154" s="67">
        <f t="shared" ref="CB154:CB170" si="262">SUM(R154,AF154,AT154,BH154)</f>
        <v>0</v>
      </c>
      <c r="CC154" s="67">
        <v>0</v>
      </c>
      <c r="CD154" s="68">
        <f t="shared" ref="CD154:CD170" si="263">IF(BZ154&gt;=25,4,IF(BZ154&gt;=18,3,IF(BZ154&gt;=12,2,IF(BZ154&gt;=4,1,0))))-BX154-2</f>
        <v>0</v>
      </c>
      <c r="CE154" s="69">
        <f t="shared" ref="CE154:CE170" si="264">COUNTIF(G154:P154,"&gt;=4")+COUNTIF(S154:AD154,"&gt;=4")+COUNTIF(AG154:AR154,"&gt;=4")+COUNTIF(AU154:BF154,"&gt;=4")+COUNTIF(BI154:BP154,"&gt;=4")+ROUND(IF(R154&gt;=12,1,0)+IF(AF154&gt;=12,1,0)+IF(AT154&gt;=12,1,0)+IF(BH154&gt;=12,1,0),0)</f>
        <v>0</v>
      </c>
      <c r="CF154" s="68">
        <f t="shared" ref="CF154:CF170" si="265">CD154*CI154</f>
        <v>0</v>
      </c>
      <c r="CG154" s="70">
        <f t="shared" ref="CG154:CG170" si="266">F154-BY154</f>
        <v>9</v>
      </c>
      <c r="CH154" s="68">
        <f t="shared" ref="CH154:CH170" si="267">CE154*16</f>
        <v>0</v>
      </c>
      <c r="CI154" s="71">
        <f>VLOOKUP(A154,[5]DATA!$A$6:$Q$660,17,0)</f>
        <v>0</v>
      </c>
      <c r="CJ154" s="71">
        <f t="shared" ref="CJ154:CJ170" si="268">SUM(CA154:CC154)</f>
        <v>0</v>
      </c>
      <c r="CK154" s="72">
        <f t="shared" ref="CK154:CK170" si="269">(SUM(IF(H154&gt;4,H154-4,0),IF(J154&gt;4,J154-4,0),IF(L154&gt;4,L154-4,0),IF(N154&gt;4,N154-4,0),IF(P154&gt;4,P154-4,0),IF(T154&gt;4,T154-4,0),IF(V154&gt;4,V154-4,0),IF(X154&gt;4,X154-4,0),IF(Z154&gt;4,Z154-4,0),IF(AB154&gt;4,AB154-4,0),IF(AD154&gt;4,AD154-4,0),IF(AH154&gt;4,AH154-4,0),IF(AJ154&gt;4,AJ154-4,0),IF(AL154&gt;4,AL154-4,0),IF(AN154&gt;4,AN154-4,0),IF(AP154&gt;4,AP154-4,0),IF(AR154&gt;4,AR154-4,0),IF(AV154&gt;4,AV154-4,0),IF(AX154&gt;4,AX154-4,0),IF(AZ154&gt;4,AZ154-4,0),IF(BB154&gt;4,BB154-4,0),IF(BD154&gt;4,BD154-4,0),IF(BF154&gt;4,BF154-4,0),IF(BJ154&gt;4,BJ154-4,0),IF(BL154&gt;4,BL154-4,0),IF(BN154&gt;4,BN154-4,0),IF(BP154&gt;4,BP154-4,0))+CB154+CC154)</f>
        <v>0</v>
      </c>
      <c r="CL154" s="73" t="e">
        <f t="shared" ref="CL154:CL170" si="270">CK154/CJ154</f>
        <v>#DIV/0!</v>
      </c>
      <c r="CM154" s="72">
        <f t="shared" ref="CM154:CM170" si="271">(SUM(IF(H154&gt;4,H154-4,0),IF(J154&gt;4,J154-4,0),IF(L154&gt;4,L154-4,0),IF(N154&gt;4,N154-4,0),IF(P154&gt;4,P154-4,0),IF(T154&gt;4,T154-4,0),IF(V154&gt;4,V154-4,0),IF(X154&gt;4,X154-4,0),IF(Z154&gt;4,Z154-4,0),IF(AB154&gt;4,AB154-4,0),IF(AD154&gt;4,AD154-4,0),IF(AH154&gt;4,AH154-4,0),IF(AJ154&gt;4,AJ154-4,0),IF(AL154&gt;4,AL154-4,0),IF(AN154&gt;4,AN154-4,0),IF(AP154&gt;4,AP154-4,0),IF(AR154&gt;4,AR154-4,0),IF(AV154&gt;4,AV154-4,0),IF(AX154&gt;4,AX154-4,0),IF(AZ154&gt;4,AZ154-4,0),IF(BB154&gt;4,BB154-4,0),IF(BD154&gt;4,BD154-4,0),IF(BF154&gt;4,BF154-4,0),IF(BJ154&gt;4,BJ154-4,0),IF(BL154&gt;4,BL154-4,0),IF(BN154&gt;4,BN154-4,0),IF(BP154&gt;4,BP154-4,0))+CC154)</f>
        <v>0</v>
      </c>
      <c r="CN154" s="74">
        <f t="shared" ref="CN154:CN165" si="272">BQ154+BR154+BS154+BT154+BU154+BY154+BX154</f>
        <v>27</v>
      </c>
    </row>
    <row r="155" spans="1:92" s="77" customFormat="1" ht="24.75" customHeight="1" outlineLevel="1" x14ac:dyDescent="0.25">
      <c r="A155" s="55" t="s">
        <v>345</v>
      </c>
      <c r="B155" s="56" t="s">
        <v>346</v>
      </c>
      <c r="C155" s="57" t="s">
        <v>344</v>
      </c>
      <c r="D155" s="58">
        <v>4</v>
      </c>
      <c r="E155" s="59">
        <v>42622</v>
      </c>
      <c r="F155" s="60">
        <f>IFERROR(VLOOKUP(A155,'[5]PHEP NAM 2022'!$D$9:$AP$628,32,0),0)</f>
        <v>18.5</v>
      </c>
      <c r="G155" s="61" t="s">
        <v>10</v>
      </c>
      <c r="H155" s="62"/>
      <c r="I155" s="61" t="s">
        <v>10</v>
      </c>
      <c r="J155" s="62"/>
      <c r="K155" s="61" t="s">
        <v>52</v>
      </c>
      <c r="L155" s="62"/>
      <c r="M155" s="61" t="s">
        <v>52</v>
      </c>
      <c r="N155" s="62"/>
      <c r="O155" s="61" t="s">
        <v>52</v>
      </c>
      <c r="P155" s="62"/>
      <c r="Q155" s="63"/>
      <c r="R155" s="63"/>
      <c r="S155" s="61" t="s">
        <v>10</v>
      </c>
      <c r="T155" s="62"/>
      <c r="U155" s="61" t="s">
        <v>10</v>
      </c>
      <c r="V155" s="62"/>
      <c r="W155" s="61" t="s">
        <v>10</v>
      </c>
      <c r="X155" s="62"/>
      <c r="Y155" s="61" t="s">
        <v>10</v>
      </c>
      <c r="Z155" s="62"/>
      <c r="AA155" s="61" t="s">
        <v>10</v>
      </c>
      <c r="AB155" s="62"/>
      <c r="AC155" s="61" t="s">
        <v>49</v>
      </c>
      <c r="AD155" s="62"/>
      <c r="AE155" s="63"/>
      <c r="AF155" s="63"/>
      <c r="AG155" s="61" t="s">
        <v>10</v>
      </c>
      <c r="AH155" s="62"/>
      <c r="AI155" s="61" t="s">
        <v>10</v>
      </c>
      <c r="AJ155" s="62"/>
      <c r="AK155" s="61" t="s">
        <v>10</v>
      </c>
      <c r="AL155" s="62"/>
      <c r="AM155" s="61" t="s">
        <v>10</v>
      </c>
      <c r="AN155" s="62"/>
      <c r="AO155" s="61" t="s">
        <v>10</v>
      </c>
      <c r="AP155" s="62"/>
      <c r="AQ155" s="61" t="s">
        <v>52</v>
      </c>
      <c r="AR155" s="62"/>
      <c r="AS155" s="63"/>
      <c r="AT155" s="63"/>
      <c r="AU155" s="61" t="s">
        <v>10</v>
      </c>
      <c r="AV155" s="62"/>
      <c r="AW155" s="61" t="s">
        <v>10</v>
      </c>
      <c r="AX155" s="62"/>
      <c r="AY155" s="61" t="s">
        <v>10</v>
      </c>
      <c r="AZ155" s="62"/>
      <c r="BA155" s="61" t="s">
        <v>10</v>
      </c>
      <c r="BB155" s="62"/>
      <c r="BC155" s="61" t="s">
        <v>10</v>
      </c>
      <c r="BD155" s="62"/>
      <c r="BE155" s="61" t="s">
        <v>49</v>
      </c>
      <c r="BF155" s="62"/>
      <c r="BG155" s="63"/>
      <c r="BH155" s="63"/>
      <c r="BI155" s="61" t="s">
        <v>10</v>
      </c>
      <c r="BJ155" s="62"/>
      <c r="BK155" s="61" t="s">
        <v>10</v>
      </c>
      <c r="BL155" s="62"/>
      <c r="BM155" s="61" t="s">
        <v>10</v>
      </c>
      <c r="BN155" s="62"/>
      <c r="BO155" s="61" t="s">
        <v>10</v>
      </c>
      <c r="BP155" s="62"/>
      <c r="BQ155" s="64">
        <f>COUNTIF($G155:$BP155,"a")+COUNTIF($G155:$BP155,"r0,a5")/2+COUNTIF($G155:$BP155,"p5,a5")/2+COUNTIF($G155:$BP155,"Ro,p5")/2+COUNTIF($G155:$BP155,"H5,A5")/2+COUNTIF($G155:$BP155,"p0,a5")/2</f>
        <v>0</v>
      </c>
      <c r="BR155" s="64">
        <f>COUNTIF($G155:$BP155,"d")+COUNTIF($G155:$BP155,"r0,d5")/2+COUNTIF($G155:$BP155,"p5,d5")/2+COUNTIF($G155:$BP155,"Ro,P5")/2+COUNTIF($G155:$BP155,"H5,D5")/2+COUNTIF($G155:$BP155,"p0,d5")/2</f>
        <v>21</v>
      </c>
      <c r="BS155" s="64">
        <f>COUNTIF($G155:$BP155,"b")+COUNTIF($G155:$BP155,"r0,b5")/2+COUNTIF($G155:$BP155,"p5,b5")/2+COUNTIF($G155:$BP155,"Ro,P5")/2+COUNTIF($G155:$BP155,"H5,B5")/2+COUNTIF($G155:$BP155,"p0,b5")/2</f>
        <v>0</v>
      </c>
      <c r="BT155" s="64">
        <f>COUNTIF($G155:$BP155,"c")+COUNTIF($G155:$BP155,"r0,c5")/2+COUNTIF($G155:$BP155,"p5,c5")/2+COUNTIF($G155:$BP155,"Ro,P5")/2+COUNTIF($G155:$BP155,"H5,C5")/2+COUNTIF($G155:$BP155,"p0,c5")/2</f>
        <v>0</v>
      </c>
      <c r="BU155" s="64">
        <f>COUNTIF($G155:$BP155,"KH")+COUNTIF($G155:$BP155,"TL")+COUNTIF($G155:$BP155,"L")</f>
        <v>0</v>
      </c>
      <c r="BV155" s="64">
        <f>COUNTIF($G155:$BP155,"NL")</f>
        <v>0</v>
      </c>
      <c r="BW155" s="64">
        <f>COUNTIF($G155:$BP155,"hh")+COUNTIF(G155:BP155,"H5,D5")/2</f>
        <v>0</v>
      </c>
      <c r="BX155" s="64">
        <f>COUNTIF($G155:$BP155,"nt7")</f>
        <v>2</v>
      </c>
      <c r="BY155" s="64">
        <f>COUNTIF($G155:$BP155,"P")+COUNTIF($G155:$BP155,"p5,a5")/2+COUNTIF($G155:$BP155,"p5,b5")/2+COUNTIF($G155:$BP155,"p5,c5")/2+COUNTIF($G155:$BP155,"p5,d5")/2+COUNTIF($G155:$BP155,"R0,P5")/2</f>
        <v>4</v>
      </c>
      <c r="BZ155" s="65">
        <f>SUBTOTAL(9,BQ155:BY155)</f>
        <v>27</v>
      </c>
      <c r="CA155" s="66">
        <f t="shared" si="261"/>
        <v>0</v>
      </c>
      <c r="CB155" s="67">
        <f t="shared" si="262"/>
        <v>0</v>
      </c>
      <c r="CC155" s="67">
        <v>0</v>
      </c>
      <c r="CD155" s="68">
        <f>IF(BZ155&gt;=25,4,IF(BZ155&gt;=18,3,IF(BZ155&gt;=12,2,IF(BZ155&gt;=4,1,0))))-BX155-2</f>
        <v>0</v>
      </c>
      <c r="CE155" s="69">
        <f>COUNTIF(G155:P155,"&gt;=4")+COUNTIF(S155:AD155,"&gt;=4")+COUNTIF(AG155:AR155,"&gt;=4")+COUNTIF(AU155:BF155,"&gt;=4")+COUNTIF(BI155:BP155,"&gt;=4")+ROUND(IF(R155&gt;=12,1,0)+IF(AF155&gt;=12,1,0)+IF(AT155&gt;=12,1,0)+IF(BH155&gt;=12,1,0),0)</f>
        <v>0</v>
      </c>
      <c r="CF155" s="68">
        <f>CD155*CI155</f>
        <v>0</v>
      </c>
      <c r="CG155" s="70">
        <f>F155-BY155</f>
        <v>14.5</v>
      </c>
      <c r="CH155" s="68">
        <f>CE155*16</f>
        <v>0</v>
      </c>
      <c r="CI155" s="71">
        <f>VLOOKUP(A155,[5]DATA!$A$6:$Q$660,17,0)</f>
        <v>0</v>
      </c>
      <c r="CJ155" s="71">
        <f>SUM(CA155:CC155)</f>
        <v>0</v>
      </c>
      <c r="CK155" s="72">
        <f>(SUM(IF(H155&gt;4,H155-4,0),IF(J155&gt;4,J155-4,0),IF(L155&gt;4,L155-4,0),IF(N155&gt;4,N155-4,0),IF(P155&gt;4,P155-4,0),IF(T155&gt;4,T155-4,0),IF(V155&gt;4,V155-4,0),IF(X155&gt;4,X155-4,0),IF(Z155&gt;4,Z155-4,0),IF(AB155&gt;4,AB155-4,0),IF(AD155&gt;4,AD155-4,0),IF(AH155&gt;4,AH155-4,0),IF(AJ155&gt;4,AJ155-4,0),IF(AL155&gt;4,AL155-4,0),IF(AN155&gt;4,AN155-4,0),IF(AP155&gt;4,AP155-4,0),IF(AR155&gt;4,AR155-4,0),IF(AV155&gt;4,AV155-4,0),IF(AX155&gt;4,AX155-4,0),IF(AZ155&gt;4,AZ155-4,0),IF(BB155&gt;4,BB155-4,0),IF(BD155&gt;4,BD155-4,0),IF(BF155&gt;4,BF155-4,0),IF(BJ155&gt;4,BJ155-4,0),IF(BL155&gt;4,BL155-4,0),IF(BN155&gt;4,BN155-4,0),IF(BP155&gt;4,BP155-4,0))+CB155+CC155)</f>
        <v>0</v>
      </c>
      <c r="CL155" s="73" t="e">
        <f>CK155/CJ155</f>
        <v>#DIV/0!</v>
      </c>
      <c r="CM155" s="72">
        <f>(SUM(IF(H155&gt;4,H155-4,0),IF(J155&gt;4,J155-4,0),IF(L155&gt;4,L155-4,0),IF(N155&gt;4,N155-4,0),IF(P155&gt;4,P155-4,0),IF(T155&gt;4,T155-4,0),IF(V155&gt;4,V155-4,0),IF(X155&gt;4,X155-4,0),IF(Z155&gt;4,Z155-4,0),IF(AB155&gt;4,AB155-4,0),IF(AD155&gt;4,AD155-4,0),IF(AH155&gt;4,AH155-4,0),IF(AJ155&gt;4,AJ155-4,0),IF(AL155&gt;4,AL155-4,0),IF(AN155&gt;4,AN155-4,0),IF(AP155&gt;4,AP155-4,0),IF(AR155&gt;4,AR155-4,0),IF(AV155&gt;4,AV155-4,0),IF(AX155&gt;4,AX155-4,0),IF(AZ155&gt;4,AZ155-4,0),IF(BB155&gt;4,BB155-4,0),IF(BD155&gt;4,BD155-4,0),IF(BF155&gt;4,BF155-4,0),IF(BJ155&gt;4,BJ155-4,0),IF(BL155&gt;4,BL155-4,0),IF(BN155&gt;4,BN155-4,0),IF(BP155&gt;4,BP155-4,0))+CC155)</f>
        <v>0</v>
      </c>
      <c r="CN155" s="74">
        <f>BQ155+BR155+BS155+BT155+BU155+BY155+BX155</f>
        <v>27</v>
      </c>
    </row>
    <row r="156" spans="1:92" s="77" customFormat="1" ht="24.75" customHeight="1" outlineLevel="1" x14ac:dyDescent="0.25">
      <c r="A156" s="55" t="s">
        <v>347</v>
      </c>
      <c r="B156" s="56" t="s">
        <v>348</v>
      </c>
      <c r="C156" s="57" t="s">
        <v>344</v>
      </c>
      <c r="D156" s="58">
        <v>6</v>
      </c>
      <c r="E156" s="59">
        <v>43770</v>
      </c>
      <c r="F156" s="60">
        <f>IFERROR(VLOOKUP(A156,'[5]PHEP NAM 2022'!$D$9:$AP$628,32,0),0)</f>
        <v>7</v>
      </c>
      <c r="G156" s="61" t="s">
        <v>10</v>
      </c>
      <c r="H156" s="62"/>
      <c r="I156" s="61" t="s">
        <v>10</v>
      </c>
      <c r="J156" s="62"/>
      <c r="K156" s="61" t="s">
        <v>10</v>
      </c>
      <c r="L156" s="62"/>
      <c r="M156" s="61" t="s">
        <v>10</v>
      </c>
      <c r="N156" s="62"/>
      <c r="O156" s="61" t="s">
        <v>10</v>
      </c>
      <c r="P156" s="62"/>
      <c r="Q156" s="63"/>
      <c r="R156" s="63"/>
      <c r="S156" s="61" t="s">
        <v>10</v>
      </c>
      <c r="T156" s="62"/>
      <c r="U156" s="61" t="s">
        <v>10</v>
      </c>
      <c r="V156" s="62"/>
      <c r="W156" s="61" t="s">
        <v>10</v>
      </c>
      <c r="X156" s="62"/>
      <c r="Y156" s="61" t="s">
        <v>10</v>
      </c>
      <c r="Z156" s="62"/>
      <c r="AA156" s="61" t="s">
        <v>10</v>
      </c>
      <c r="AB156" s="62"/>
      <c r="AC156" s="61" t="s">
        <v>10</v>
      </c>
      <c r="AD156" s="62">
        <v>2</v>
      </c>
      <c r="AE156" s="63"/>
      <c r="AF156" s="63">
        <v>8.5</v>
      </c>
      <c r="AG156" s="61" t="s">
        <v>112</v>
      </c>
      <c r="AH156" s="62"/>
      <c r="AI156" s="61" t="s">
        <v>112</v>
      </c>
      <c r="AJ156" s="62"/>
      <c r="AK156" s="61" t="s">
        <v>10</v>
      </c>
      <c r="AL156" s="62"/>
      <c r="AM156" s="61" t="s">
        <v>10</v>
      </c>
      <c r="AN156" s="62"/>
      <c r="AO156" s="61" t="s">
        <v>10</v>
      </c>
      <c r="AP156" s="62"/>
      <c r="AQ156" s="61" t="s">
        <v>10</v>
      </c>
      <c r="AR156" s="62"/>
      <c r="AS156" s="63"/>
      <c r="AT156" s="63"/>
      <c r="AU156" s="61" t="s">
        <v>10</v>
      </c>
      <c r="AV156" s="62"/>
      <c r="AW156" s="61" t="s">
        <v>10</v>
      </c>
      <c r="AX156" s="62"/>
      <c r="AY156" s="61" t="s">
        <v>10</v>
      </c>
      <c r="AZ156" s="62"/>
      <c r="BA156" s="61" t="s">
        <v>10</v>
      </c>
      <c r="BB156" s="62"/>
      <c r="BC156" s="61" t="s">
        <v>10</v>
      </c>
      <c r="BD156" s="62"/>
      <c r="BE156" s="61" t="s">
        <v>49</v>
      </c>
      <c r="BF156" s="62"/>
      <c r="BG156" s="63"/>
      <c r="BH156" s="63"/>
      <c r="BI156" s="61" t="s">
        <v>10</v>
      </c>
      <c r="BJ156" s="62"/>
      <c r="BK156" s="61" t="s">
        <v>10</v>
      </c>
      <c r="BL156" s="62"/>
      <c r="BM156" s="61" t="s">
        <v>10</v>
      </c>
      <c r="BN156" s="62"/>
      <c r="BO156" s="61" t="s">
        <v>10</v>
      </c>
      <c r="BP156" s="62"/>
      <c r="BQ156" s="64">
        <f t="shared" si="252"/>
        <v>0</v>
      </c>
      <c r="BR156" s="64">
        <f t="shared" si="253"/>
        <v>25</v>
      </c>
      <c r="BS156" s="64">
        <f t="shared" si="254"/>
        <v>0</v>
      </c>
      <c r="BT156" s="64">
        <f t="shared" si="255"/>
        <v>0</v>
      </c>
      <c r="BU156" s="64">
        <f t="shared" si="256"/>
        <v>0</v>
      </c>
      <c r="BV156" s="64">
        <f t="shared" si="257"/>
        <v>0</v>
      </c>
      <c r="BW156" s="64">
        <f t="shared" si="258"/>
        <v>0</v>
      </c>
      <c r="BX156" s="64">
        <f t="shared" si="259"/>
        <v>1</v>
      </c>
      <c r="BY156" s="64">
        <f t="shared" si="260"/>
        <v>1</v>
      </c>
      <c r="BZ156" s="65">
        <f>SUBTOTAL(9,BQ156:BY156)</f>
        <v>27</v>
      </c>
      <c r="CA156" s="66">
        <f t="shared" si="261"/>
        <v>2</v>
      </c>
      <c r="CB156" s="67">
        <f t="shared" si="262"/>
        <v>8.5</v>
      </c>
      <c r="CC156" s="67">
        <v>0</v>
      </c>
      <c r="CD156" s="68">
        <f t="shared" si="263"/>
        <v>1</v>
      </c>
      <c r="CE156" s="69">
        <f t="shared" si="264"/>
        <v>0</v>
      </c>
      <c r="CF156" s="68">
        <f t="shared" si="265"/>
        <v>150</v>
      </c>
      <c r="CG156" s="70">
        <f t="shared" si="266"/>
        <v>6</v>
      </c>
      <c r="CH156" s="68">
        <f t="shared" si="267"/>
        <v>0</v>
      </c>
      <c r="CI156" s="71">
        <f>VLOOKUP(A156,[5]DATA!$A$6:$Q$660,17,0)</f>
        <v>150</v>
      </c>
      <c r="CJ156" s="71">
        <f t="shared" si="268"/>
        <v>10.5</v>
      </c>
      <c r="CK156" s="72">
        <f t="shared" si="269"/>
        <v>8.5</v>
      </c>
      <c r="CL156" s="73">
        <f t="shared" si="270"/>
        <v>0.80952380952380953</v>
      </c>
      <c r="CM156" s="72">
        <f t="shared" si="271"/>
        <v>0</v>
      </c>
      <c r="CN156" s="74">
        <f t="shared" si="272"/>
        <v>27</v>
      </c>
    </row>
    <row r="157" spans="1:92" s="77" customFormat="1" ht="24.75" customHeight="1" outlineLevel="1" x14ac:dyDescent="0.25">
      <c r="A157" s="55" t="s">
        <v>349</v>
      </c>
      <c r="B157" s="56" t="s">
        <v>350</v>
      </c>
      <c r="C157" s="57" t="s">
        <v>344</v>
      </c>
      <c r="D157" s="58">
        <v>5</v>
      </c>
      <c r="E157" s="75">
        <v>43591</v>
      </c>
      <c r="F157" s="60">
        <f>IFERROR(VLOOKUP(A157,'[5]PHEP NAM 2022'!$D$9:$AP$628,32,0),0)</f>
        <v>5</v>
      </c>
      <c r="G157" s="61" t="s">
        <v>10</v>
      </c>
      <c r="H157" s="62"/>
      <c r="I157" s="61" t="s">
        <v>10</v>
      </c>
      <c r="J157" s="62"/>
      <c r="K157" s="61" t="s">
        <v>10</v>
      </c>
      <c r="L157" s="62"/>
      <c r="M157" s="61" t="s">
        <v>10</v>
      </c>
      <c r="N157" s="62"/>
      <c r="O157" s="61" t="s">
        <v>10</v>
      </c>
      <c r="P157" s="62"/>
      <c r="Q157" s="63"/>
      <c r="R157" s="63"/>
      <c r="S157" s="61" t="s">
        <v>10</v>
      </c>
      <c r="T157" s="62"/>
      <c r="U157" s="61" t="s">
        <v>52</v>
      </c>
      <c r="V157" s="62"/>
      <c r="W157" s="61" t="s">
        <v>52</v>
      </c>
      <c r="X157" s="62"/>
      <c r="Y157" s="61" t="s">
        <v>52</v>
      </c>
      <c r="Z157" s="62"/>
      <c r="AA157" s="61" t="s">
        <v>10</v>
      </c>
      <c r="AB157" s="62"/>
      <c r="AC157" s="61" t="s">
        <v>49</v>
      </c>
      <c r="AD157" s="62"/>
      <c r="AE157" s="63"/>
      <c r="AF157" s="63"/>
      <c r="AG157" s="61" t="s">
        <v>10</v>
      </c>
      <c r="AH157" s="62"/>
      <c r="AI157" s="61" t="s">
        <v>10</v>
      </c>
      <c r="AJ157" s="62"/>
      <c r="AK157" s="61" t="s">
        <v>10</v>
      </c>
      <c r="AL157" s="62"/>
      <c r="AM157" s="61" t="s">
        <v>10</v>
      </c>
      <c r="AN157" s="62"/>
      <c r="AO157" s="61" t="s">
        <v>10</v>
      </c>
      <c r="AP157" s="62"/>
      <c r="AQ157" s="61" t="s">
        <v>10</v>
      </c>
      <c r="AR157" s="62"/>
      <c r="AS157" s="63"/>
      <c r="AT157" s="63"/>
      <c r="AU157" s="61" t="s">
        <v>10</v>
      </c>
      <c r="AV157" s="62"/>
      <c r="AW157" s="61" t="s">
        <v>10</v>
      </c>
      <c r="AX157" s="62"/>
      <c r="AY157" s="61" t="s">
        <v>10</v>
      </c>
      <c r="AZ157" s="62"/>
      <c r="BA157" s="61" t="s">
        <v>10</v>
      </c>
      <c r="BB157" s="62"/>
      <c r="BC157" s="61" t="s">
        <v>10</v>
      </c>
      <c r="BD157" s="62"/>
      <c r="BE157" s="61" t="s">
        <v>49</v>
      </c>
      <c r="BF157" s="62"/>
      <c r="BG157" s="63"/>
      <c r="BH157" s="63"/>
      <c r="BI157" s="61" t="s">
        <v>10</v>
      </c>
      <c r="BJ157" s="62"/>
      <c r="BK157" s="61" t="s">
        <v>10</v>
      </c>
      <c r="BL157" s="62"/>
      <c r="BM157" s="61" t="s">
        <v>10</v>
      </c>
      <c r="BN157" s="62"/>
      <c r="BO157" s="61" t="s">
        <v>10</v>
      </c>
      <c r="BP157" s="62"/>
      <c r="BQ157" s="64">
        <f t="shared" si="252"/>
        <v>0</v>
      </c>
      <c r="BR157" s="64">
        <f t="shared" si="253"/>
        <v>22</v>
      </c>
      <c r="BS157" s="64">
        <f t="shared" si="254"/>
        <v>0</v>
      </c>
      <c r="BT157" s="64">
        <f t="shared" si="255"/>
        <v>0</v>
      </c>
      <c r="BU157" s="64">
        <f t="shared" si="256"/>
        <v>0</v>
      </c>
      <c r="BV157" s="64">
        <f t="shared" si="257"/>
        <v>0</v>
      </c>
      <c r="BW157" s="64">
        <f t="shared" si="258"/>
        <v>0</v>
      </c>
      <c r="BX157" s="64">
        <f t="shared" si="259"/>
        <v>2</v>
      </c>
      <c r="BY157" s="64">
        <f t="shared" si="260"/>
        <v>3</v>
      </c>
      <c r="BZ157" s="65">
        <f>SUBTOTAL(9,BQ157:BY157)</f>
        <v>27</v>
      </c>
      <c r="CA157" s="66">
        <f t="shared" si="261"/>
        <v>0</v>
      </c>
      <c r="CB157" s="67">
        <f t="shared" si="262"/>
        <v>0</v>
      </c>
      <c r="CC157" s="67">
        <v>0</v>
      </c>
      <c r="CD157" s="68">
        <f t="shared" si="263"/>
        <v>0</v>
      </c>
      <c r="CE157" s="69">
        <f t="shared" si="264"/>
        <v>0</v>
      </c>
      <c r="CF157" s="68">
        <f t="shared" si="265"/>
        <v>0</v>
      </c>
      <c r="CG157" s="70">
        <f t="shared" si="266"/>
        <v>2</v>
      </c>
      <c r="CH157" s="68">
        <f t="shared" si="267"/>
        <v>0</v>
      </c>
      <c r="CI157" s="71">
        <f>VLOOKUP(A157,[5]DATA!$A$6:$Q$660,17,0)</f>
        <v>150</v>
      </c>
      <c r="CJ157" s="71">
        <f t="shared" si="268"/>
        <v>0</v>
      </c>
      <c r="CK157" s="72">
        <f t="shared" si="269"/>
        <v>0</v>
      </c>
      <c r="CL157" s="73" t="e">
        <f t="shared" si="270"/>
        <v>#DIV/0!</v>
      </c>
      <c r="CM157" s="72">
        <f t="shared" si="271"/>
        <v>0</v>
      </c>
      <c r="CN157" s="74">
        <f t="shared" si="272"/>
        <v>27</v>
      </c>
    </row>
    <row r="158" spans="1:92" s="77" customFormat="1" ht="24.75" customHeight="1" outlineLevel="1" x14ac:dyDescent="0.25">
      <c r="A158" s="55" t="s">
        <v>351</v>
      </c>
      <c r="B158" s="97" t="s">
        <v>352</v>
      </c>
      <c r="C158" s="57" t="s">
        <v>344</v>
      </c>
      <c r="D158" s="58">
        <v>10</v>
      </c>
      <c r="E158" s="59">
        <v>40603</v>
      </c>
      <c r="F158" s="60">
        <f>IFERROR(VLOOKUP(A158,'[5]PHEP NAM 2022'!$D$9:$AP$628,32,0),0)</f>
        <v>5</v>
      </c>
      <c r="G158" s="61" t="s">
        <v>9</v>
      </c>
      <c r="H158" s="62">
        <v>3</v>
      </c>
      <c r="I158" s="61" t="s">
        <v>9</v>
      </c>
      <c r="J158" s="62">
        <v>4</v>
      </c>
      <c r="K158" s="61" t="s">
        <v>9</v>
      </c>
      <c r="L158" s="62">
        <v>4</v>
      </c>
      <c r="M158" s="61" t="s">
        <v>9</v>
      </c>
      <c r="N158" s="62">
        <v>4</v>
      </c>
      <c r="O158" s="61" t="s">
        <v>9</v>
      </c>
      <c r="P158" s="62">
        <v>4</v>
      </c>
      <c r="Q158" s="63"/>
      <c r="R158" s="63">
        <v>12</v>
      </c>
      <c r="S158" s="61" t="s">
        <v>12</v>
      </c>
      <c r="T158" s="62">
        <v>3</v>
      </c>
      <c r="U158" s="61" t="s">
        <v>12</v>
      </c>
      <c r="V158" s="62">
        <v>3</v>
      </c>
      <c r="W158" s="61" t="s">
        <v>12</v>
      </c>
      <c r="X158" s="62">
        <v>4</v>
      </c>
      <c r="Y158" s="61" t="s">
        <v>12</v>
      </c>
      <c r="Z158" s="62">
        <v>4</v>
      </c>
      <c r="AA158" s="61" t="s">
        <v>171</v>
      </c>
      <c r="AB158" s="62"/>
      <c r="AC158" s="61" t="s">
        <v>171</v>
      </c>
      <c r="AD158" s="62"/>
      <c r="AE158" s="63"/>
      <c r="AF158" s="63">
        <v>7</v>
      </c>
      <c r="AG158" s="61" t="s">
        <v>9</v>
      </c>
      <c r="AH158" s="62">
        <v>4</v>
      </c>
      <c r="AI158" s="61" t="s">
        <v>9</v>
      </c>
      <c r="AJ158" s="62">
        <v>4</v>
      </c>
      <c r="AK158" s="61" t="s">
        <v>9</v>
      </c>
      <c r="AL158" s="62">
        <v>4</v>
      </c>
      <c r="AM158" s="61" t="s">
        <v>9</v>
      </c>
      <c r="AN158" s="62">
        <v>4</v>
      </c>
      <c r="AO158" s="61" t="s">
        <v>9</v>
      </c>
      <c r="AP158" s="62">
        <v>4</v>
      </c>
      <c r="AQ158" s="61" t="s">
        <v>9</v>
      </c>
      <c r="AR158" s="62">
        <v>4</v>
      </c>
      <c r="AS158" s="63"/>
      <c r="AT158" s="63">
        <v>12</v>
      </c>
      <c r="AU158" s="61" t="s">
        <v>12</v>
      </c>
      <c r="AV158" s="62">
        <v>4</v>
      </c>
      <c r="AW158" s="61" t="s">
        <v>12</v>
      </c>
      <c r="AX158" s="62">
        <v>4</v>
      </c>
      <c r="AY158" s="61" t="s">
        <v>12</v>
      </c>
      <c r="AZ158" s="62">
        <v>4</v>
      </c>
      <c r="BA158" s="61" t="s">
        <v>12</v>
      </c>
      <c r="BB158" s="62">
        <v>3.5</v>
      </c>
      <c r="BC158" s="61" t="s">
        <v>12</v>
      </c>
      <c r="BD158" s="62">
        <v>4</v>
      </c>
      <c r="BE158" s="61" t="s">
        <v>12</v>
      </c>
      <c r="BF158" s="62">
        <v>4</v>
      </c>
      <c r="BG158" s="63"/>
      <c r="BH158" s="63">
        <v>8</v>
      </c>
      <c r="BI158" s="61" t="s">
        <v>9</v>
      </c>
      <c r="BJ158" s="62">
        <v>4</v>
      </c>
      <c r="BK158" s="61" t="s">
        <v>9</v>
      </c>
      <c r="BL158" s="62">
        <v>4</v>
      </c>
      <c r="BM158" s="61" t="s">
        <v>9</v>
      </c>
      <c r="BN158" s="62">
        <v>4</v>
      </c>
      <c r="BO158" s="61" t="s">
        <v>9</v>
      </c>
      <c r="BP158" s="62">
        <v>2.5</v>
      </c>
      <c r="BQ158" s="64">
        <f t="shared" si="252"/>
        <v>15</v>
      </c>
      <c r="BR158" s="64">
        <f t="shared" si="253"/>
        <v>1</v>
      </c>
      <c r="BS158" s="64">
        <f t="shared" si="254"/>
        <v>0</v>
      </c>
      <c r="BT158" s="64">
        <f t="shared" si="255"/>
        <v>10</v>
      </c>
      <c r="BU158" s="64">
        <f t="shared" si="256"/>
        <v>0</v>
      </c>
      <c r="BV158" s="64">
        <f t="shared" si="257"/>
        <v>0</v>
      </c>
      <c r="BW158" s="64">
        <f t="shared" si="258"/>
        <v>0</v>
      </c>
      <c r="BX158" s="64">
        <f t="shared" si="259"/>
        <v>0</v>
      </c>
      <c r="BY158" s="64">
        <f t="shared" si="260"/>
        <v>0</v>
      </c>
      <c r="BZ158" s="65">
        <f t="shared" ref="BZ158:BZ170" si="273">SUBTOTAL(9,BQ158:BY158)</f>
        <v>26</v>
      </c>
      <c r="CA158" s="66">
        <f t="shared" si="261"/>
        <v>95</v>
      </c>
      <c r="CB158" s="67">
        <f t="shared" si="262"/>
        <v>39</v>
      </c>
      <c r="CC158" s="67">
        <v>0</v>
      </c>
      <c r="CD158" s="68">
        <f t="shared" si="263"/>
        <v>2</v>
      </c>
      <c r="CE158" s="69">
        <f t="shared" si="264"/>
        <v>22</v>
      </c>
      <c r="CF158" s="68">
        <f t="shared" si="265"/>
        <v>140</v>
      </c>
      <c r="CG158" s="70">
        <f t="shared" si="266"/>
        <v>5</v>
      </c>
      <c r="CH158" s="68">
        <f t="shared" si="267"/>
        <v>352</v>
      </c>
      <c r="CI158" s="71">
        <f>VLOOKUP(A158,[5]DATA!$A$6:$Q$660,17,0)</f>
        <v>70</v>
      </c>
      <c r="CJ158" s="71">
        <f t="shared" si="268"/>
        <v>134</v>
      </c>
      <c r="CK158" s="72">
        <f t="shared" si="269"/>
        <v>39</v>
      </c>
      <c r="CL158" s="73">
        <f t="shared" si="270"/>
        <v>0.29104477611940299</v>
      </c>
      <c r="CM158" s="72">
        <f t="shared" si="271"/>
        <v>0</v>
      </c>
      <c r="CN158" s="74">
        <f t="shared" si="272"/>
        <v>26</v>
      </c>
    </row>
    <row r="159" spans="1:92" s="77" customFormat="1" ht="24.75" customHeight="1" outlineLevel="1" x14ac:dyDescent="0.25">
      <c r="A159" s="55" t="s">
        <v>353</v>
      </c>
      <c r="B159" s="56" t="s">
        <v>290</v>
      </c>
      <c r="C159" s="57" t="s">
        <v>344</v>
      </c>
      <c r="D159" s="58">
        <v>10</v>
      </c>
      <c r="E159" s="59">
        <v>42088</v>
      </c>
      <c r="F159" s="60">
        <f>IFERROR(VLOOKUP(A159,'[5]PHEP NAM 2022'!$D$9:$AP$628,32,0),0)</f>
        <v>2</v>
      </c>
      <c r="G159" s="61" t="s">
        <v>12</v>
      </c>
      <c r="H159" s="62">
        <v>4</v>
      </c>
      <c r="I159" s="61" t="s">
        <v>12</v>
      </c>
      <c r="J159" s="62">
        <v>4</v>
      </c>
      <c r="K159" s="61" t="s">
        <v>12</v>
      </c>
      <c r="L159" s="62">
        <v>4</v>
      </c>
      <c r="M159" s="61" t="s">
        <v>12</v>
      </c>
      <c r="N159" s="62">
        <v>4</v>
      </c>
      <c r="O159" s="61" t="s">
        <v>171</v>
      </c>
      <c r="P159" s="62"/>
      <c r="Q159" s="63"/>
      <c r="R159" s="63">
        <v>8</v>
      </c>
      <c r="S159" s="61" t="s">
        <v>9</v>
      </c>
      <c r="T159" s="62"/>
      <c r="U159" s="61" t="s">
        <v>9</v>
      </c>
      <c r="V159" s="62">
        <v>4</v>
      </c>
      <c r="W159" s="61" t="s">
        <v>9</v>
      </c>
      <c r="X159" s="62">
        <v>4</v>
      </c>
      <c r="Y159" s="61" t="s">
        <v>9</v>
      </c>
      <c r="Z159" s="62">
        <v>4</v>
      </c>
      <c r="AA159" s="61" t="s">
        <v>9</v>
      </c>
      <c r="AB159" s="62">
        <v>4</v>
      </c>
      <c r="AC159" s="61" t="s">
        <v>9</v>
      </c>
      <c r="AD159" s="62">
        <v>2</v>
      </c>
      <c r="AE159" s="63"/>
      <c r="AF159" s="63">
        <v>15.5</v>
      </c>
      <c r="AG159" s="61" t="s">
        <v>12</v>
      </c>
      <c r="AH159" s="62">
        <v>4</v>
      </c>
      <c r="AI159" s="61" t="s">
        <v>12</v>
      </c>
      <c r="AJ159" s="62">
        <v>4</v>
      </c>
      <c r="AK159" s="61" t="s">
        <v>12</v>
      </c>
      <c r="AL159" s="62">
        <v>4</v>
      </c>
      <c r="AM159" s="61" t="s">
        <v>12</v>
      </c>
      <c r="AN159" s="62">
        <v>3.5</v>
      </c>
      <c r="AO159" s="61" t="s">
        <v>12</v>
      </c>
      <c r="AP159" s="62">
        <v>1.5</v>
      </c>
      <c r="AQ159" s="61" t="s">
        <v>171</v>
      </c>
      <c r="AR159" s="62">
        <v>0</v>
      </c>
      <c r="AS159" s="63"/>
      <c r="AT159" s="63">
        <v>4</v>
      </c>
      <c r="AU159" s="61" t="s">
        <v>9</v>
      </c>
      <c r="AV159" s="62">
        <v>4</v>
      </c>
      <c r="AW159" s="61" t="s">
        <v>9</v>
      </c>
      <c r="AX159" s="62">
        <v>4</v>
      </c>
      <c r="AY159" s="61" t="s">
        <v>9</v>
      </c>
      <c r="AZ159" s="62">
        <v>4</v>
      </c>
      <c r="BA159" s="61" t="s">
        <v>9</v>
      </c>
      <c r="BB159" s="62">
        <v>4</v>
      </c>
      <c r="BC159" s="61" t="s">
        <v>52</v>
      </c>
      <c r="BD159" s="62"/>
      <c r="BE159" s="61" t="s">
        <v>52</v>
      </c>
      <c r="BF159" s="62"/>
      <c r="BG159" s="63"/>
      <c r="BH159" s="63"/>
      <c r="BI159" s="61" t="s">
        <v>124</v>
      </c>
      <c r="BJ159" s="62"/>
      <c r="BK159" s="61" t="s">
        <v>12</v>
      </c>
      <c r="BL159" s="62">
        <v>4</v>
      </c>
      <c r="BM159" s="61" t="s">
        <v>12</v>
      </c>
      <c r="BN159" s="62">
        <v>4</v>
      </c>
      <c r="BO159" s="61" t="s">
        <v>12</v>
      </c>
      <c r="BP159" s="62">
        <v>4</v>
      </c>
      <c r="BQ159" s="64">
        <f t="shared" si="252"/>
        <v>10</v>
      </c>
      <c r="BR159" s="64">
        <f t="shared" si="253"/>
        <v>1</v>
      </c>
      <c r="BS159" s="64">
        <f t="shared" si="254"/>
        <v>0</v>
      </c>
      <c r="BT159" s="64">
        <f t="shared" si="255"/>
        <v>12</v>
      </c>
      <c r="BU159" s="64">
        <f t="shared" si="256"/>
        <v>0</v>
      </c>
      <c r="BV159" s="64">
        <f t="shared" si="257"/>
        <v>0</v>
      </c>
      <c r="BW159" s="64">
        <f t="shared" si="258"/>
        <v>0</v>
      </c>
      <c r="BX159" s="64">
        <f t="shared" si="259"/>
        <v>0</v>
      </c>
      <c r="BY159" s="64">
        <f t="shared" si="260"/>
        <v>2</v>
      </c>
      <c r="BZ159" s="65">
        <f t="shared" si="273"/>
        <v>25</v>
      </c>
      <c r="CA159" s="66">
        <f t="shared" si="261"/>
        <v>79</v>
      </c>
      <c r="CB159" s="67">
        <f t="shared" si="262"/>
        <v>27.5</v>
      </c>
      <c r="CC159" s="67">
        <v>0</v>
      </c>
      <c r="CD159" s="68">
        <f t="shared" si="263"/>
        <v>2</v>
      </c>
      <c r="CE159" s="69">
        <f t="shared" si="264"/>
        <v>19</v>
      </c>
      <c r="CF159" s="68">
        <f t="shared" si="265"/>
        <v>140</v>
      </c>
      <c r="CG159" s="70">
        <f t="shared" si="266"/>
        <v>0</v>
      </c>
      <c r="CH159" s="68">
        <f t="shared" si="267"/>
        <v>304</v>
      </c>
      <c r="CI159" s="71">
        <f>VLOOKUP(A159,[5]DATA!$A$6:$Q$660,17,0)</f>
        <v>70</v>
      </c>
      <c r="CJ159" s="71">
        <f t="shared" si="268"/>
        <v>106.5</v>
      </c>
      <c r="CK159" s="72">
        <f t="shared" si="269"/>
        <v>27.5</v>
      </c>
      <c r="CL159" s="73">
        <f t="shared" si="270"/>
        <v>0.25821596244131456</v>
      </c>
      <c r="CM159" s="72">
        <f t="shared" si="271"/>
        <v>0</v>
      </c>
      <c r="CN159" s="74">
        <f t="shared" si="272"/>
        <v>25</v>
      </c>
    </row>
    <row r="160" spans="1:92" s="77" customFormat="1" ht="24.75" customHeight="1" outlineLevel="1" x14ac:dyDescent="0.25">
      <c r="A160" s="55" t="s">
        <v>354</v>
      </c>
      <c r="B160" s="56" t="s">
        <v>355</v>
      </c>
      <c r="C160" s="57" t="s">
        <v>344</v>
      </c>
      <c r="D160" s="58">
        <v>10</v>
      </c>
      <c r="E160" s="75">
        <v>43444</v>
      </c>
      <c r="F160" s="60">
        <f>IFERROR(VLOOKUP(A160,'[5]PHEP NAM 2022'!$D$9:$AP$628,32,0),0)</f>
        <v>19.5</v>
      </c>
      <c r="G160" s="61" t="s">
        <v>9</v>
      </c>
      <c r="H160" s="62">
        <v>4</v>
      </c>
      <c r="I160" s="61" t="s">
        <v>9</v>
      </c>
      <c r="J160" s="62">
        <v>4</v>
      </c>
      <c r="K160" s="61" t="s">
        <v>9</v>
      </c>
      <c r="L160" s="62">
        <v>4</v>
      </c>
      <c r="M160" s="61" t="s">
        <v>9</v>
      </c>
      <c r="N160" s="62">
        <v>4</v>
      </c>
      <c r="O160" s="61" t="s">
        <v>9</v>
      </c>
      <c r="P160" s="62">
        <v>4</v>
      </c>
      <c r="Q160" s="63"/>
      <c r="R160" s="63">
        <v>12</v>
      </c>
      <c r="S160" s="61" t="s">
        <v>12</v>
      </c>
      <c r="T160" s="62">
        <v>4</v>
      </c>
      <c r="U160" s="61" t="s">
        <v>12</v>
      </c>
      <c r="V160" s="62">
        <v>4</v>
      </c>
      <c r="W160" s="61" t="s">
        <v>12</v>
      </c>
      <c r="X160" s="62">
        <v>4</v>
      </c>
      <c r="Y160" s="61" t="s">
        <v>12</v>
      </c>
      <c r="Z160" s="62">
        <v>4</v>
      </c>
      <c r="AA160" s="61" t="s">
        <v>12</v>
      </c>
      <c r="AB160" s="62">
        <v>4</v>
      </c>
      <c r="AC160" s="61" t="s">
        <v>52</v>
      </c>
      <c r="AD160" s="62"/>
      <c r="AE160" s="63"/>
      <c r="AF160" s="63"/>
      <c r="AG160" s="61" t="s">
        <v>9</v>
      </c>
      <c r="AH160" s="62"/>
      <c r="AI160" s="61" t="s">
        <v>9</v>
      </c>
      <c r="AJ160" s="62"/>
      <c r="AK160" s="61" t="s">
        <v>171</v>
      </c>
      <c r="AL160" s="62"/>
      <c r="AM160" s="61" t="s">
        <v>9</v>
      </c>
      <c r="AN160" s="62">
        <v>4</v>
      </c>
      <c r="AO160" s="61" t="s">
        <v>9</v>
      </c>
      <c r="AP160" s="62">
        <v>4</v>
      </c>
      <c r="AQ160" s="61" t="s">
        <v>9</v>
      </c>
      <c r="AR160" s="62">
        <v>4</v>
      </c>
      <c r="AS160" s="63"/>
      <c r="AT160" s="63">
        <v>12</v>
      </c>
      <c r="AU160" s="61" t="s">
        <v>12</v>
      </c>
      <c r="AV160" s="62">
        <v>4</v>
      </c>
      <c r="AW160" s="61" t="s">
        <v>12</v>
      </c>
      <c r="AX160" s="62">
        <v>4</v>
      </c>
      <c r="AY160" s="61" t="s">
        <v>12</v>
      </c>
      <c r="AZ160" s="62">
        <v>4</v>
      </c>
      <c r="BA160" s="61" t="s">
        <v>12</v>
      </c>
      <c r="BB160" s="62">
        <v>4</v>
      </c>
      <c r="BC160" s="61" t="s">
        <v>171</v>
      </c>
      <c r="BD160" s="62"/>
      <c r="BE160" s="61" t="s">
        <v>171</v>
      </c>
      <c r="BF160" s="62"/>
      <c r="BG160" s="63"/>
      <c r="BH160" s="63">
        <v>7.5</v>
      </c>
      <c r="BI160" s="61" t="s">
        <v>171</v>
      </c>
      <c r="BJ160" s="62"/>
      <c r="BK160" s="61" t="s">
        <v>9</v>
      </c>
      <c r="BL160" s="62">
        <v>4</v>
      </c>
      <c r="BM160" s="61" t="s">
        <v>9</v>
      </c>
      <c r="BN160" s="62">
        <v>4</v>
      </c>
      <c r="BO160" s="61" t="s">
        <v>9</v>
      </c>
      <c r="BP160" s="62">
        <v>4</v>
      </c>
      <c r="BQ160" s="64">
        <f t="shared" si="252"/>
        <v>13</v>
      </c>
      <c r="BR160" s="64">
        <f t="shared" si="253"/>
        <v>2</v>
      </c>
      <c r="BS160" s="64">
        <f t="shared" si="254"/>
        <v>0</v>
      </c>
      <c r="BT160" s="64">
        <f t="shared" si="255"/>
        <v>9</v>
      </c>
      <c r="BU160" s="64">
        <f t="shared" si="256"/>
        <v>0</v>
      </c>
      <c r="BV160" s="64">
        <f t="shared" si="257"/>
        <v>0</v>
      </c>
      <c r="BW160" s="64">
        <f t="shared" si="258"/>
        <v>0</v>
      </c>
      <c r="BX160" s="64">
        <f t="shared" si="259"/>
        <v>0</v>
      </c>
      <c r="BY160" s="64">
        <f t="shared" si="260"/>
        <v>1</v>
      </c>
      <c r="BZ160" s="65">
        <f t="shared" si="273"/>
        <v>25</v>
      </c>
      <c r="CA160" s="66">
        <f t="shared" si="261"/>
        <v>80</v>
      </c>
      <c r="CB160" s="67">
        <f t="shared" si="262"/>
        <v>31.5</v>
      </c>
      <c r="CC160" s="67">
        <v>0</v>
      </c>
      <c r="CD160" s="68">
        <f t="shared" si="263"/>
        <v>2</v>
      </c>
      <c r="CE160" s="69">
        <f t="shared" si="264"/>
        <v>22</v>
      </c>
      <c r="CF160" s="68">
        <f t="shared" si="265"/>
        <v>140</v>
      </c>
      <c r="CG160" s="70">
        <f t="shared" si="266"/>
        <v>18.5</v>
      </c>
      <c r="CH160" s="68">
        <f t="shared" si="267"/>
        <v>352</v>
      </c>
      <c r="CI160" s="71">
        <f>VLOOKUP(A160,[5]DATA!$A$6:$Q$660,17,0)</f>
        <v>70</v>
      </c>
      <c r="CJ160" s="71">
        <f t="shared" si="268"/>
        <v>111.5</v>
      </c>
      <c r="CK160" s="72">
        <f t="shared" si="269"/>
        <v>31.5</v>
      </c>
      <c r="CL160" s="73">
        <f t="shared" si="270"/>
        <v>0.28251121076233182</v>
      </c>
      <c r="CM160" s="72">
        <f t="shared" si="271"/>
        <v>0</v>
      </c>
      <c r="CN160" s="74">
        <f t="shared" si="272"/>
        <v>25</v>
      </c>
    </row>
    <row r="161" spans="1:92" s="77" customFormat="1" ht="24.75" customHeight="1" outlineLevel="1" x14ac:dyDescent="0.25">
      <c r="A161" s="55" t="s">
        <v>356</v>
      </c>
      <c r="B161" s="56" t="s">
        <v>357</v>
      </c>
      <c r="C161" s="57" t="s">
        <v>344</v>
      </c>
      <c r="D161" s="58">
        <v>10</v>
      </c>
      <c r="E161" s="75">
        <v>43538</v>
      </c>
      <c r="F161" s="60">
        <f>IFERROR(VLOOKUP(A161,'[5]PHEP NAM 2022'!$D$9:$AP$628,32,0),0)</f>
        <v>19</v>
      </c>
      <c r="G161" s="61" t="s">
        <v>12</v>
      </c>
      <c r="H161" s="62">
        <v>4</v>
      </c>
      <c r="I161" s="61" t="s">
        <v>12</v>
      </c>
      <c r="J161" s="62">
        <v>4</v>
      </c>
      <c r="K161" s="61" t="s">
        <v>12</v>
      </c>
      <c r="L161" s="62">
        <v>4</v>
      </c>
      <c r="M161" s="61" t="s">
        <v>12</v>
      </c>
      <c r="N161" s="62">
        <v>4</v>
      </c>
      <c r="O161" s="61" t="s">
        <v>12</v>
      </c>
      <c r="P161" s="62">
        <v>4</v>
      </c>
      <c r="Q161" s="63"/>
      <c r="R161" s="63">
        <v>12</v>
      </c>
      <c r="S161" s="61" t="s">
        <v>9</v>
      </c>
      <c r="T161" s="62">
        <v>4</v>
      </c>
      <c r="U161" s="61" t="s">
        <v>9</v>
      </c>
      <c r="V161" s="62">
        <v>4</v>
      </c>
      <c r="W161" s="61" t="s">
        <v>9</v>
      </c>
      <c r="X161" s="62">
        <v>4</v>
      </c>
      <c r="Y161" s="61" t="s">
        <v>9</v>
      </c>
      <c r="Z161" s="62">
        <v>4</v>
      </c>
      <c r="AA161" s="61" t="s">
        <v>9</v>
      </c>
      <c r="AB161" s="62">
        <v>4</v>
      </c>
      <c r="AC161" s="61" t="s">
        <v>52</v>
      </c>
      <c r="AD161" s="62"/>
      <c r="AE161" s="63"/>
      <c r="AF161" s="63">
        <v>12</v>
      </c>
      <c r="AG161" s="61" t="s">
        <v>12</v>
      </c>
      <c r="AH161" s="62">
        <v>4</v>
      </c>
      <c r="AI161" s="61" t="s">
        <v>12</v>
      </c>
      <c r="AJ161" s="62">
        <v>4</v>
      </c>
      <c r="AK161" s="61" t="s">
        <v>12</v>
      </c>
      <c r="AL161" s="62">
        <v>8</v>
      </c>
      <c r="AM161" s="61" t="s">
        <v>12</v>
      </c>
      <c r="AN161" s="62">
        <v>4</v>
      </c>
      <c r="AO161" s="61" t="s">
        <v>12</v>
      </c>
      <c r="AP161" s="62">
        <v>4</v>
      </c>
      <c r="AQ161" s="61" t="s">
        <v>12</v>
      </c>
      <c r="AR161" s="62">
        <v>4</v>
      </c>
      <c r="AS161" s="63"/>
      <c r="AT161" s="63">
        <v>12</v>
      </c>
      <c r="AU161" s="61" t="s">
        <v>9</v>
      </c>
      <c r="AV161" s="62">
        <v>4</v>
      </c>
      <c r="AW161" s="61" t="s">
        <v>9</v>
      </c>
      <c r="AX161" s="62">
        <v>4</v>
      </c>
      <c r="AY161" s="61" t="s">
        <v>9</v>
      </c>
      <c r="AZ161" s="62">
        <v>3</v>
      </c>
      <c r="BA161" s="61" t="s">
        <v>9</v>
      </c>
      <c r="BB161" s="62">
        <v>4</v>
      </c>
      <c r="BC161" s="61" t="s">
        <v>9</v>
      </c>
      <c r="BD161" s="62">
        <v>4</v>
      </c>
      <c r="BE161" s="61" t="s">
        <v>9</v>
      </c>
      <c r="BF161" s="62">
        <v>4</v>
      </c>
      <c r="BG161" s="63"/>
      <c r="BH161" s="63">
        <v>12</v>
      </c>
      <c r="BI161" s="61" t="s">
        <v>12</v>
      </c>
      <c r="BJ161" s="62">
        <v>4</v>
      </c>
      <c r="BK161" s="61" t="s">
        <v>12</v>
      </c>
      <c r="BL161" s="62">
        <v>4</v>
      </c>
      <c r="BM161" s="61" t="s">
        <v>12</v>
      </c>
      <c r="BN161" s="62">
        <v>4</v>
      </c>
      <c r="BO161" s="61" t="s">
        <v>12</v>
      </c>
      <c r="BP161" s="62">
        <v>4</v>
      </c>
      <c r="BQ161" s="64">
        <f t="shared" si="252"/>
        <v>11</v>
      </c>
      <c r="BR161" s="64">
        <f t="shared" si="253"/>
        <v>0</v>
      </c>
      <c r="BS161" s="64">
        <f t="shared" si="254"/>
        <v>0</v>
      </c>
      <c r="BT161" s="64">
        <f t="shared" si="255"/>
        <v>15</v>
      </c>
      <c r="BU161" s="64">
        <f t="shared" si="256"/>
        <v>0</v>
      </c>
      <c r="BV161" s="64">
        <f t="shared" si="257"/>
        <v>0</v>
      </c>
      <c r="BW161" s="64">
        <f t="shared" si="258"/>
        <v>0</v>
      </c>
      <c r="BX161" s="64">
        <f t="shared" si="259"/>
        <v>0</v>
      </c>
      <c r="BY161" s="64">
        <f t="shared" si="260"/>
        <v>1</v>
      </c>
      <c r="BZ161" s="65">
        <f t="shared" si="273"/>
        <v>27</v>
      </c>
      <c r="CA161" s="66">
        <f t="shared" si="261"/>
        <v>107</v>
      </c>
      <c r="CB161" s="67">
        <f t="shared" si="262"/>
        <v>48</v>
      </c>
      <c r="CC161" s="67">
        <v>0</v>
      </c>
      <c r="CD161" s="68">
        <f t="shared" si="263"/>
        <v>2</v>
      </c>
      <c r="CE161" s="69">
        <f t="shared" si="264"/>
        <v>29</v>
      </c>
      <c r="CF161" s="68">
        <f t="shared" si="265"/>
        <v>140</v>
      </c>
      <c r="CG161" s="70">
        <f t="shared" si="266"/>
        <v>18</v>
      </c>
      <c r="CH161" s="68">
        <f t="shared" si="267"/>
        <v>464</v>
      </c>
      <c r="CI161" s="71">
        <f>VLOOKUP(A161,[5]DATA!$A$6:$Q$660,17,0)</f>
        <v>70</v>
      </c>
      <c r="CJ161" s="71">
        <f t="shared" si="268"/>
        <v>155</v>
      </c>
      <c r="CK161" s="72">
        <f t="shared" si="269"/>
        <v>52</v>
      </c>
      <c r="CL161" s="73">
        <f t="shared" si="270"/>
        <v>0.33548387096774196</v>
      </c>
      <c r="CM161" s="72">
        <f t="shared" si="271"/>
        <v>4</v>
      </c>
      <c r="CN161" s="74">
        <f t="shared" si="272"/>
        <v>27</v>
      </c>
    </row>
    <row r="162" spans="1:92" s="77" customFormat="1" ht="24.75" customHeight="1" outlineLevel="1" x14ac:dyDescent="0.25">
      <c r="A162" s="55" t="s">
        <v>358</v>
      </c>
      <c r="B162" s="56" t="s">
        <v>359</v>
      </c>
      <c r="C162" s="57" t="s">
        <v>344</v>
      </c>
      <c r="D162" s="58">
        <v>10</v>
      </c>
      <c r="E162" s="59">
        <v>43993</v>
      </c>
      <c r="F162" s="60">
        <f>IFERROR(VLOOKUP(A162,'[5]PHEP NAM 2022'!$D$9:$AP$628,32,0),0)</f>
        <v>20</v>
      </c>
      <c r="G162" s="61" t="s">
        <v>9</v>
      </c>
      <c r="H162" s="62">
        <v>4</v>
      </c>
      <c r="I162" s="61" t="s">
        <v>9</v>
      </c>
      <c r="J162" s="62">
        <v>4</v>
      </c>
      <c r="K162" s="61" t="s">
        <v>9</v>
      </c>
      <c r="L162" s="62">
        <v>4</v>
      </c>
      <c r="M162" s="61" t="s">
        <v>9</v>
      </c>
      <c r="N162" s="62">
        <v>4</v>
      </c>
      <c r="O162" s="61" t="s">
        <v>9</v>
      </c>
      <c r="P162" s="62">
        <v>4</v>
      </c>
      <c r="Q162" s="63"/>
      <c r="R162" s="63">
        <v>12</v>
      </c>
      <c r="S162" s="61" t="s">
        <v>12</v>
      </c>
      <c r="T162" s="62">
        <v>4</v>
      </c>
      <c r="U162" s="61" t="s">
        <v>12</v>
      </c>
      <c r="V162" s="62">
        <v>4</v>
      </c>
      <c r="W162" s="61" t="s">
        <v>12</v>
      </c>
      <c r="X162" s="62">
        <v>4</v>
      </c>
      <c r="Y162" s="61" t="s">
        <v>12</v>
      </c>
      <c r="Z162" s="62">
        <v>4</v>
      </c>
      <c r="AA162" s="61" t="s">
        <v>12</v>
      </c>
      <c r="AB162" s="62">
        <v>4</v>
      </c>
      <c r="AC162" s="61" t="s">
        <v>12</v>
      </c>
      <c r="AD162" s="62">
        <v>3</v>
      </c>
      <c r="AE162" s="63"/>
      <c r="AF162" s="63">
        <v>12</v>
      </c>
      <c r="AG162" s="61" t="s">
        <v>9</v>
      </c>
      <c r="AH162" s="62">
        <v>4</v>
      </c>
      <c r="AI162" s="61" t="s">
        <v>9</v>
      </c>
      <c r="AJ162" s="62">
        <v>4</v>
      </c>
      <c r="AK162" s="61" t="s">
        <v>9</v>
      </c>
      <c r="AL162" s="62">
        <v>4</v>
      </c>
      <c r="AM162" s="61" t="s">
        <v>9</v>
      </c>
      <c r="AN162" s="62">
        <v>4</v>
      </c>
      <c r="AO162" s="61" t="s">
        <v>9</v>
      </c>
      <c r="AP162" s="62">
        <v>4</v>
      </c>
      <c r="AQ162" s="61" t="s">
        <v>9</v>
      </c>
      <c r="AR162" s="62">
        <v>4</v>
      </c>
      <c r="AS162" s="63"/>
      <c r="AT162" s="63">
        <v>12</v>
      </c>
      <c r="AU162" s="61" t="s">
        <v>12</v>
      </c>
      <c r="AV162" s="62">
        <v>4</v>
      </c>
      <c r="AW162" s="61" t="s">
        <v>52</v>
      </c>
      <c r="AX162" s="62"/>
      <c r="AY162" s="61" t="s">
        <v>12</v>
      </c>
      <c r="AZ162" s="62">
        <v>4</v>
      </c>
      <c r="BA162" s="61" t="s">
        <v>12</v>
      </c>
      <c r="BB162" s="62">
        <v>4</v>
      </c>
      <c r="BC162" s="61" t="s">
        <v>12</v>
      </c>
      <c r="BD162" s="62">
        <v>4</v>
      </c>
      <c r="BE162" s="61" t="s">
        <v>12</v>
      </c>
      <c r="BF162" s="62">
        <v>4</v>
      </c>
      <c r="BG162" s="63"/>
      <c r="BH162" s="63">
        <v>12</v>
      </c>
      <c r="BI162" s="61" t="s">
        <v>9</v>
      </c>
      <c r="BJ162" s="62">
        <v>4</v>
      </c>
      <c r="BK162" s="61" t="s">
        <v>9</v>
      </c>
      <c r="BL162" s="62">
        <v>4</v>
      </c>
      <c r="BM162" s="61" t="s">
        <v>9</v>
      </c>
      <c r="BN162" s="62">
        <v>4</v>
      </c>
      <c r="BO162" s="61" t="s">
        <v>9</v>
      </c>
      <c r="BP162" s="62">
        <v>4</v>
      </c>
      <c r="BQ162" s="64">
        <f t="shared" si="252"/>
        <v>15</v>
      </c>
      <c r="BR162" s="64">
        <f t="shared" si="253"/>
        <v>0</v>
      </c>
      <c r="BS162" s="64">
        <f t="shared" si="254"/>
        <v>0</v>
      </c>
      <c r="BT162" s="64">
        <f t="shared" si="255"/>
        <v>11</v>
      </c>
      <c r="BU162" s="64">
        <f t="shared" si="256"/>
        <v>0</v>
      </c>
      <c r="BV162" s="64">
        <f t="shared" si="257"/>
        <v>0</v>
      </c>
      <c r="BW162" s="64">
        <f t="shared" si="258"/>
        <v>0</v>
      </c>
      <c r="BX162" s="64">
        <f t="shared" si="259"/>
        <v>0</v>
      </c>
      <c r="BY162" s="64">
        <f t="shared" si="260"/>
        <v>1</v>
      </c>
      <c r="BZ162" s="65">
        <f t="shared" si="273"/>
        <v>27</v>
      </c>
      <c r="CA162" s="66">
        <f t="shared" si="261"/>
        <v>103</v>
      </c>
      <c r="CB162" s="67">
        <f t="shared" si="262"/>
        <v>48</v>
      </c>
      <c r="CC162" s="67">
        <v>0</v>
      </c>
      <c r="CD162" s="68">
        <f t="shared" si="263"/>
        <v>2</v>
      </c>
      <c r="CE162" s="69">
        <f t="shared" si="264"/>
        <v>29</v>
      </c>
      <c r="CF162" s="68">
        <f t="shared" si="265"/>
        <v>140</v>
      </c>
      <c r="CG162" s="70">
        <f t="shared" si="266"/>
        <v>19</v>
      </c>
      <c r="CH162" s="68">
        <f t="shared" si="267"/>
        <v>464</v>
      </c>
      <c r="CI162" s="71">
        <f>VLOOKUP(A162,[5]DATA!$A$6:$Q$660,17,0)</f>
        <v>70</v>
      </c>
      <c r="CJ162" s="71">
        <f t="shared" si="268"/>
        <v>151</v>
      </c>
      <c r="CK162" s="72">
        <f t="shared" si="269"/>
        <v>48</v>
      </c>
      <c r="CL162" s="73">
        <f t="shared" si="270"/>
        <v>0.31788079470198677</v>
      </c>
      <c r="CM162" s="72">
        <f t="shared" si="271"/>
        <v>0</v>
      </c>
      <c r="CN162" s="74">
        <f t="shared" si="272"/>
        <v>27</v>
      </c>
    </row>
    <row r="163" spans="1:92" s="77" customFormat="1" ht="24.75" customHeight="1" outlineLevel="1" x14ac:dyDescent="0.25">
      <c r="A163" s="55" t="s">
        <v>360</v>
      </c>
      <c r="B163" s="56" t="s">
        <v>361</v>
      </c>
      <c r="C163" s="57" t="s">
        <v>344</v>
      </c>
      <c r="D163" s="58">
        <v>10</v>
      </c>
      <c r="E163" s="75">
        <v>43538</v>
      </c>
      <c r="F163" s="60">
        <f>IFERROR(VLOOKUP(A163,'[5]PHEP NAM 2022'!$D$9:$AP$628,32,0),0)</f>
        <v>19.5</v>
      </c>
      <c r="G163" s="61" t="s">
        <v>12</v>
      </c>
      <c r="H163" s="62">
        <v>4</v>
      </c>
      <c r="I163" s="61" t="s">
        <v>12</v>
      </c>
      <c r="J163" s="62">
        <v>4</v>
      </c>
      <c r="K163" s="61" t="s">
        <v>12</v>
      </c>
      <c r="L163" s="62">
        <v>4</v>
      </c>
      <c r="M163" s="61" t="s">
        <v>12</v>
      </c>
      <c r="N163" s="62">
        <v>4</v>
      </c>
      <c r="O163" s="61" t="s">
        <v>171</v>
      </c>
      <c r="P163" s="62"/>
      <c r="Q163" s="63"/>
      <c r="R163" s="63">
        <v>8</v>
      </c>
      <c r="S163" s="61" t="s">
        <v>9</v>
      </c>
      <c r="T163" s="62">
        <v>3</v>
      </c>
      <c r="U163" s="61" t="s">
        <v>9</v>
      </c>
      <c r="V163" s="62">
        <v>2</v>
      </c>
      <c r="W163" s="61" t="s">
        <v>9</v>
      </c>
      <c r="X163" s="62">
        <v>4</v>
      </c>
      <c r="Y163" s="61" t="s">
        <v>9</v>
      </c>
      <c r="Z163" s="62">
        <v>4</v>
      </c>
      <c r="AA163" s="61" t="s">
        <v>9</v>
      </c>
      <c r="AB163" s="62">
        <v>4</v>
      </c>
      <c r="AC163" s="61" t="s">
        <v>9</v>
      </c>
      <c r="AD163" s="62">
        <v>4</v>
      </c>
      <c r="AE163" s="63"/>
      <c r="AF163" s="63"/>
      <c r="AG163" s="61" t="s">
        <v>52</v>
      </c>
      <c r="AH163" s="62"/>
      <c r="AI163" s="61" t="s">
        <v>52</v>
      </c>
      <c r="AJ163" s="62"/>
      <c r="AK163" s="61" t="s">
        <v>12</v>
      </c>
      <c r="AL163" s="62">
        <v>4</v>
      </c>
      <c r="AM163" s="61" t="s">
        <v>12</v>
      </c>
      <c r="AN163" s="62">
        <v>4</v>
      </c>
      <c r="AO163" s="61" t="s">
        <v>12</v>
      </c>
      <c r="AP163" s="62">
        <v>4</v>
      </c>
      <c r="AQ163" s="61" t="s">
        <v>171</v>
      </c>
      <c r="AR163" s="62"/>
      <c r="AS163" s="63"/>
      <c r="AT163" s="63">
        <v>8</v>
      </c>
      <c r="AU163" s="61" t="s">
        <v>9</v>
      </c>
      <c r="AV163" s="62">
        <v>2</v>
      </c>
      <c r="AW163" s="61" t="s">
        <v>9</v>
      </c>
      <c r="AX163" s="62">
        <v>3</v>
      </c>
      <c r="AY163" s="61" t="s">
        <v>171</v>
      </c>
      <c r="AZ163" s="62"/>
      <c r="BA163" s="61" t="s">
        <v>9</v>
      </c>
      <c r="BB163" s="62">
        <v>4</v>
      </c>
      <c r="BC163" s="61" t="s">
        <v>9</v>
      </c>
      <c r="BD163" s="62">
        <v>3.5</v>
      </c>
      <c r="BE163" s="61" t="s">
        <v>9</v>
      </c>
      <c r="BF163" s="62">
        <v>4</v>
      </c>
      <c r="BG163" s="63"/>
      <c r="BH163" s="63">
        <v>8</v>
      </c>
      <c r="BI163" s="61" t="s">
        <v>12</v>
      </c>
      <c r="BJ163" s="62">
        <v>4</v>
      </c>
      <c r="BK163" s="61" t="s">
        <v>12</v>
      </c>
      <c r="BL163" s="62">
        <v>3</v>
      </c>
      <c r="BM163" s="61" t="s">
        <v>12</v>
      </c>
      <c r="BN163" s="62">
        <v>4</v>
      </c>
      <c r="BO163" s="61" t="s">
        <v>12</v>
      </c>
      <c r="BP163" s="62">
        <v>4</v>
      </c>
      <c r="BQ163" s="64">
        <f t="shared" si="252"/>
        <v>11</v>
      </c>
      <c r="BR163" s="64">
        <f t="shared" si="253"/>
        <v>1.5</v>
      </c>
      <c r="BS163" s="64">
        <f t="shared" si="254"/>
        <v>0</v>
      </c>
      <c r="BT163" s="64">
        <f t="shared" si="255"/>
        <v>11</v>
      </c>
      <c r="BU163" s="64">
        <f t="shared" si="256"/>
        <v>0</v>
      </c>
      <c r="BV163" s="64">
        <f t="shared" si="257"/>
        <v>0</v>
      </c>
      <c r="BW163" s="64">
        <f t="shared" si="258"/>
        <v>0</v>
      </c>
      <c r="BX163" s="64">
        <f t="shared" si="259"/>
        <v>0</v>
      </c>
      <c r="BY163" s="64">
        <f t="shared" si="260"/>
        <v>2</v>
      </c>
      <c r="BZ163" s="65">
        <f t="shared" si="273"/>
        <v>25.5</v>
      </c>
      <c r="CA163" s="66">
        <f t="shared" si="261"/>
        <v>80.5</v>
      </c>
      <c r="CB163" s="67">
        <f t="shared" si="262"/>
        <v>24</v>
      </c>
      <c r="CC163" s="67">
        <v>0</v>
      </c>
      <c r="CD163" s="68">
        <f>IF(BZ163&gt;=25,4,IF(BZ163&gt;=18,3,IF(BZ163&gt;=12,2,IF(BZ163&gt;=4,1,0))))-BX163-2+1</f>
        <v>3</v>
      </c>
      <c r="CE163" s="69">
        <f t="shared" si="264"/>
        <v>16</v>
      </c>
      <c r="CF163" s="68">
        <f t="shared" si="265"/>
        <v>210</v>
      </c>
      <c r="CG163" s="70">
        <f t="shared" si="266"/>
        <v>17.5</v>
      </c>
      <c r="CH163" s="68">
        <f t="shared" si="267"/>
        <v>256</v>
      </c>
      <c r="CI163" s="71">
        <f>VLOOKUP(A163,[5]DATA!$A$6:$Q$660,17,0)</f>
        <v>70</v>
      </c>
      <c r="CJ163" s="71">
        <f t="shared" si="268"/>
        <v>104.5</v>
      </c>
      <c r="CK163" s="72">
        <f t="shared" si="269"/>
        <v>24</v>
      </c>
      <c r="CL163" s="73">
        <f t="shared" si="270"/>
        <v>0.22966507177033493</v>
      </c>
      <c r="CM163" s="72">
        <f t="shared" si="271"/>
        <v>0</v>
      </c>
      <c r="CN163" s="74">
        <f t="shared" si="272"/>
        <v>25.5</v>
      </c>
    </row>
    <row r="164" spans="1:92" s="77" customFormat="1" ht="24.75" customHeight="1" outlineLevel="1" x14ac:dyDescent="0.25">
      <c r="A164" s="55" t="s">
        <v>362</v>
      </c>
      <c r="B164" s="96" t="s">
        <v>363</v>
      </c>
      <c r="C164" s="57" t="s">
        <v>344</v>
      </c>
      <c r="D164" s="58">
        <v>6</v>
      </c>
      <c r="E164" s="59">
        <v>44348</v>
      </c>
      <c r="F164" s="60">
        <f>IFERROR(VLOOKUP(A164,'[5]PHEP NAM 2022'!$D$9:$AP$628,32,0),0)</f>
        <v>0.5</v>
      </c>
      <c r="G164" s="61" t="s">
        <v>10</v>
      </c>
      <c r="H164" s="62"/>
      <c r="I164" s="61" t="s">
        <v>10</v>
      </c>
      <c r="J164" s="62"/>
      <c r="K164" s="61" t="s">
        <v>10</v>
      </c>
      <c r="L164" s="62"/>
      <c r="M164" s="61" t="s">
        <v>112</v>
      </c>
      <c r="N164" s="62"/>
      <c r="O164" s="61" t="s">
        <v>10</v>
      </c>
      <c r="P164" s="62"/>
      <c r="Q164" s="196" t="s">
        <v>223</v>
      </c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197"/>
      <c r="AG164" s="197"/>
      <c r="AH164" s="197"/>
      <c r="AI164" s="197"/>
      <c r="AJ164" s="197"/>
      <c r="AK164" s="197"/>
      <c r="AL164" s="197"/>
      <c r="AM164" s="197"/>
      <c r="AN164" s="197"/>
      <c r="AO164" s="197"/>
      <c r="AP164" s="197"/>
      <c r="AQ164" s="197"/>
      <c r="AR164" s="197"/>
      <c r="AS164" s="197"/>
      <c r="AT164" s="197"/>
      <c r="AU164" s="197"/>
      <c r="AV164" s="197"/>
      <c r="AW164" s="197"/>
      <c r="AX164" s="197"/>
      <c r="AY164" s="197"/>
      <c r="AZ164" s="197"/>
      <c r="BA164" s="197"/>
      <c r="BB164" s="197"/>
      <c r="BC164" s="197"/>
      <c r="BD164" s="197"/>
      <c r="BE164" s="197"/>
      <c r="BF164" s="197"/>
      <c r="BG164" s="197"/>
      <c r="BH164" s="197"/>
      <c r="BI164" s="197"/>
      <c r="BJ164" s="197"/>
      <c r="BK164" s="197"/>
      <c r="BL164" s="197"/>
      <c r="BM164" s="197"/>
      <c r="BN164" s="197"/>
      <c r="BO164" s="197"/>
      <c r="BP164" s="198"/>
      <c r="BQ164" s="64">
        <f t="shared" si="252"/>
        <v>0</v>
      </c>
      <c r="BR164" s="64">
        <f t="shared" si="253"/>
        <v>4.5</v>
      </c>
      <c r="BS164" s="64">
        <f t="shared" si="254"/>
        <v>0</v>
      </c>
      <c r="BT164" s="64">
        <f t="shared" si="255"/>
        <v>0</v>
      </c>
      <c r="BU164" s="64">
        <f t="shared" si="256"/>
        <v>0</v>
      </c>
      <c r="BV164" s="64">
        <f t="shared" si="257"/>
        <v>0</v>
      </c>
      <c r="BW164" s="64">
        <f t="shared" si="258"/>
        <v>0</v>
      </c>
      <c r="BX164" s="64">
        <f t="shared" si="259"/>
        <v>0</v>
      </c>
      <c r="BY164" s="64">
        <f t="shared" si="260"/>
        <v>0.5</v>
      </c>
      <c r="BZ164" s="65">
        <f t="shared" si="273"/>
        <v>5</v>
      </c>
      <c r="CA164" s="66">
        <f t="shared" si="261"/>
        <v>0</v>
      </c>
      <c r="CB164" s="67">
        <f t="shared" si="262"/>
        <v>0</v>
      </c>
      <c r="CC164" s="67">
        <v>0</v>
      </c>
      <c r="CD164" s="68">
        <f t="shared" ref="CD164:CD166" si="274">IF(BZ164&gt;=25,4,IF(BZ164&gt;=18,3,IF(BZ164&gt;=12,2,IF(BZ164&gt;=4,1,0))))-BX164-2+1</f>
        <v>0</v>
      </c>
      <c r="CE164" s="69">
        <f t="shared" si="264"/>
        <v>0</v>
      </c>
      <c r="CF164" s="68">
        <f t="shared" si="265"/>
        <v>0</v>
      </c>
      <c r="CG164" s="70">
        <f t="shared" si="266"/>
        <v>0</v>
      </c>
      <c r="CH164" s="68">
        <f t="shared" si="267"/>
        <v>0</v>
      </c>
      <c r="CI164" s="71">
        <f>VLOOKUP(A164,[5]DATA!$A$6:$Q$660,17,0)</f>
        <v>150</v>
      </c>
      <c r="CJ164" s="71">
        <f t="shared" si="268"/>
        <v>0</v>
      </c>
      <c r="CK164" s="72">
        <f t="shared" si="269"/>
        <v>0</v>
      </c>
      <c r="CL164" s="73" t="e">
        <f t="shared" si="270"/>
        <v>#DIV/0!</v>
      </c>
      <c r="CM164" s="72">
        <f t="shared" si="271"/>
        <v>0</v>
      </c>
      <c r="CN164" s="74">
        <f t="shared" si="272"/>
        <v>5</v>
      </c>
    </row>
    <row r="165" spans="1:92" s="77" customFormat="1" ht="24.75" customHeight="1" outlineLevel="1" x14ac:dyDescent="0.25">
      <c r="A165" s="55" t="s">
        <v>364</v>
      </c>
      <c r="B165" s="56" t="s">
        <v>365</v>
      </c>
      <c r="C165" s="57" t="s">
        <v>344</v>
      </c>
      <c r="D165" s="58">
        <v>6</v>
      </c>
      <c r="E165" s="59">
        <v>44501</v>
      </c>
      <c r="F165" s="60">
        <f>IFERROR(VLOOKUP(A165,'[5]PHEP NAM 2022'!$D$9:$AP$628,32,0),0)</f>
        <v>1</v>
      </c>
      <c r="G165" s="61" t="s">
        <v>10</v>
      </c>
      <c r="H165" s="62"/>
      <c r="I165" s="61" t="s">
        <v>10</v>
      </c>
      <c r="J165" s="62"/>
      <c r="K165" s="61" t="s">
        <v>10</v>
      </c>
      <c r="L165" s="62"/>
      <c r="M165" s="61" t="s">
        <v>10</v>
      </c>
      <c r="N165" s="62"/>
      <c r="O165" s="61" t="s">
        <v>10</v>
      </c>
      <c r="P165" s="62"/>
      <c r="Q165" s="63"/>
      <c r="R165" s="63"/>
      <c r="S165" s="61" t="s">
        <v>10</v>
      </c>
      <c r="T165" s="62"/>
      <c r="U165" s="61" t="s">
        <v>10</v>
      </c>
      <c r="V165" s="62"/>
      <c r="W165" s="61" t="s">
        <v>10</v>
      </c>
      <c r="X165" s="62"/>
      <c r="Y165" s="61" t="s">
        <v>10</v>
      </c>
      <c r="Z165" s="62"/>
      <c r="AA165" s="61" t="s">
        <v>79</v>
      </c>
      <c r="AB165" s="62"/>
      <c r="AC165" s="61" t="s">
        <v>49</v>
      </c>
      <c r="AD165" s="62"/>
      <c r="AE165" s="63"/>
      <c r="AF165" s="63"/>
      <c r="AG165" s="61" t="s">
        <v>79</v>
      </c>
      <c r="AH165" s="62"/>
      <c r="AI165" s="61" t="s">
        <v>79</v>
      </c>
      <c r="AJ165" s="62"/>
      <c r="AK165" s="61" t="s">
        <v>79</v>
      </c>
      <c r="AL165" s="62"/>
      <c r="AM165" s="61" t="s">
        <v>79</v>
      </c>
      <c r="AN165" s="62"/>
      <c r="AO165" s="61" t="s">
        <v>79</v>
      </c>
      <c r="AP165" s="62"/>
      <c r="AQ165" s="61" t="s">
        <v>79</v>
      </c>
      <c r="AR165" s="62"/>
      <c r="AS165" s="63"/>
      <c r="AT165" s="63"/>
      <c r="AU165" s="61" t="s">
        <v>10</v>
      </c>
      <c r="AV165" s="62"/>
      <c r="AW165" s="61" t="s">
        <v>10</v>
      </c>
      <c r="AX165" s="62"/>
      <c r="AY165" s="61" t="s">
        <v>10</v>
      </c>
      <c r="AZ165" s="62"/>
      <c r="BA165" s="61" t="s">
        <v>10</v>
      </c>
      <c r="BB165" s="62"/>
      <c r="BC165" s="61" t="s">
        <v>10</v>
      </c>
      <c r="BD165" s="62"/>
      <c r="BE165" s="61" t="s">
        <v>49</v>
      </c>
      <c r="BF165" s="62"/>
      <c r="BG165" s="63"/>
      <c r="BH165" s="63"/>
      <c r="BI165" s="61" t="s">
        <v>10</v>
      </c>
      <c r="BJ165" s="62"/>
      <c r="BK165" s="61" t="s">
        <v>10</v>
      </c>
      <c r="BL165" s="62"/>
      <c r="BM165" s="61" t="s">
        <v>10</v>
      </c>
      <c r="BN165" s="62"/>
      <c r="BO165" s="61" t="s">
        <v>10</v>
      </c>
      <c r="BP165" s="62"/>
      <c r="BQ165" s="64">
        <f t="shared" si="252"/>
        <v>0</v>
      </c>
      <c r="BR165" s="64">
        <f t="shared" si="253"/>
        <v>18</v>
      </c>
      <c r="BS165" s="64">
        <f t="shared" si="254"/>
        <v>0</v>
      </c>
      <c r="BT165" s="64">
        <f t="shared" si="255"/>
        <v>0</v>
      </c>
      <c r="BU165" s="64">
        <f t="shared" si="256"/>
        <v>0</v>
      </c>
      <c r="BV165" s="64">
        <f t="shared" si="257"/>
        <v>0</v>
      </c>
      <c r="BW165" s="64">
        <f t="shared" si="258"/>
        <v>0</v>
      </c>
      <c r="BX165" s="64">
        <f t="shared" si="259"/>
        <v>2</v>
      </c>
      <c r="BY165" s="64">
        <f t="shared" si="260"/>
        <v>0</v>
      </c>
      <c r="BZ165" s="65">
        <f t="shared" si="273"/>
        <v>20</v>
      </c>
      <c r="CA165" s="66">
        <f t="shared" si="261"/>
        <v>0</v>
      </c>
      <c r="CB165" s="67">
        <f t="shared" si="262"/>
        <v>0</v>
      </c>
      <c r="CC165" s="67">
        <v>0</v>
      </c>
      <c r="CD165" s="68">
        <f t="shared" si="274"/>
        <v>0</v>
      </c>
      <c r="CE165" s="69">
        <f t="shared" si="264"/>
        <v>0</v>
      </c>
      <c r="CF165" s="68">
        <f t="shared" si="265"/>
        <v>0</v>
      </c>
      <c r="CG165" s="70">
        <f t="shared" si="266"/>
        <v>1</v>
      </c>
      <c r="CH165" s="68">
        <f t="shared" si="267"/>
        <v>0</v>
      </c>
      <c r="CI165" s="71">
        <f>VLOOKUP(A165,[5]DATA!$A$6:$Q$660,17,0)</f>
        <v>150</v>
      </c>
      <c r="CJ165" s="71">
        <f t="shared" si="268"/>
        <v>0</v>
      </c>
      <c r="CK165" s="72">
        <f t="shared" si="269"/>
        <v>0</v>
      </c>
      <c r="CL165" s="73" t="e">
        <f t="shared" si="270"/>
        <v>#DIV/0!</v>
      </c>
      <c r="CM165" s="72">
        <f t="shared" si="271"/>
        <v>0</v>
      </c>
      <c r="CN165" s="74">
        <f t="shared" si="272"/>
        <v>20</v>
      </c>
    </row>
    <row r="166" spans="1:92" s="77" customFormat="1" ht="24.75" customHeight="1" outlineLevel="1" x14ac:dyDescent="0.25">
      <c r="A166" s="55" t="s">
        <v>366</v>
      </c>
      <c r="B166" s="56" t="s">
        <v>367</v>
      </c>
      <c r="C166" s="57" t="s">
        <v>344</v>
      </c>
      <c r="D166" s="58">
        <v>6</v>
      </c>
      <c r="E166" s="75">
        <v>44501</v>
      </c>
      <c r="F166" s="60">
        <f>IFERROR(VLOOKUP(A166,'[5]PHEP NAM 2022'!$D$9:$AP$628,32,0),0)</f>
        <v>1</v>
      </c>
      <c r="G166" s="61" t="s">
        <v>10</v>
      </c>
      <c r="H166" s="62"/>
      <c r="I166" s="61" t="s">
        <v>10</v>
      </c>
      <c r="J166" s="62"/>
      <c r="K166" s="61" t="s">
        <v>10</v>
      </c>
      <c r="L166" s="62"/>
      <c r="M166" s="61" t="s">
        <v>10</v>
      </c>
      <c r="N166" s="62"/>
      <c r="O166" s="61" t="s">
        <v>10</v>
      </c>
      <c r="P166" s="62"/>
      <c r="Q166" s="63"/>
      <c r="R166" s="63"/>
      <c r="S166" s="61" t="s">
        <v>10</v>
      </c>
      <c r="T166" s="62"/>
      <c r="U166" s="61" t="s">
        <v>10</v>
      </c>
      <c r="V166" s="62"/>
      <c r="W166" s="61" t="s">
        <v>10</v>
      </c>
      <c r="X166" s="62"/>
      <c r="Y166" s="61" t="s">
        <v>10</v>
      </c>
      <c r="Z166" s="62"/>
      <c r="AA166" s="61" t="s">
        <v>79</v>
      </c>
      <c r="AB166" s="62"/>
      <c r="AC166" s="61" t="s">
        <v>49</v>
      </c>
      <c r="AD166" s="62"/>
      <c r="AE166" s="63"/>
      <c r="AF166" s="63"/>
      <c r="AG166" s="61" t="s">
        <v>79</v>
      </c>
      <c r="AH166" s="62"/>
      <c r="AI166" s="61" t="s">
        <v>79</v>
      </c>
      <c r="AJ166" s="62"/>
      <c r="AK166" s="61" t="s">
        <v>79</v>
      </c>
      <c r="AL166" s="62"/>
      <c r="AM166" s="61" t="s">
        <v>10</v>
      </c>
      <c r="AN166" s="62"/>
      <c r="AO166" s="61" t="s">
        <v>10</v>
      </c>
      <c r="AP166" s="62"/>
      <c r="AQ166" s="61" t="s">
        <v>10</v>
      </c>
      <c r="AR166" s="62"/>
      <c r="AS166" s="63"/>
      <c r="AT166" s="63"/>
      <c r="AU166" s="61" t="s">
        <v>10</v>
      </c>
      <c r="AV166" s="62"/>
      <c r="AW166" s="61" t="s">
        <v>10</v>
      </c>
      <c r="AX166" s="62"/>
      <c r="AY166" s="61" t="s">
        <v>10</v>
      </c>
      <c r="AZ166" s="62"/>
      <c r="BA166" s="61" t="s">
        <v>10</v>
      </c>
      <c r="BB166" s="62"/>
      <c r="BC166" s="61" t="s">
        <v>10</v>
      </c>
      <c r="BD166" s="62"/>
      <c r="BE166" s="61" t="s">
        <v>49</v>
      </c>
      <c r="BF166" s="62"/>
      <c r="BG166" s="63"/>
      <c r="BH166" s="63"/>
      <c r="BI166" s="61" t="s">
        <v>10</v>
      </c>
      <c r="BJ166" s="62"/>
      <c r="BK166" s="61" t="s">
        <v>10</v>
      </c>
      <c r="BL166" s="62"/>
      <c r="BM166" s="61" t="s">
        <v>10</v>
      </c>
      <c r="BN166" s="62"/>
      <c r="BO166" s="61" t="s">
        <v>10</v>
      </c>
      <c r="BP166" s="62"/>
      <c r="BQ166" s="64">
        <f t="shared" si="252"/>
        <v>0</v>
      </c>
      <c r="BR166" s="64">
        <f t="shared" si="253"/>
        <v>21</v>
      </c>
      <c r="BS166" s="64">
        <f t="shared" si="254"/>
        <v>0</v>
      </c>
      <c r="BT166" s="64">
        <f t="shared" si="255"/>
        <v>0</v>
      </c>
      <c r="BU166" s="64">
        <f t="shared" si="256"/>
        <v>0</v>
      </c>
      <c r="BV166" s="64">
        <f t="shared" si="257"/>
        <v>0</v>
      </c>
      <c r="BW166" s="64">
        <f t="shared" si="258"/>
        <v>0</v>
      </c>
      <c r="BX166" s="64">
        <f t="shared" si="259"/>
        <v>2</v>
      </c>
      <c r="BY166" s="64">
        <f t="shared" si="260"/>
        <v>0</v>
      </c>
      <c r="BZ166" s="65">
        <f t="shared" si="273"/>
        <v>23</v>
      </c>
      <c r="CA166" s="66">
        <f t="shared" si="261"/>
        <v>0</v>
      </c>
      <c r="CB166" s="67">
        <f t="shared" si="262"/>
        <v>0</v>
      </c>
      <c r="CC166" s="67">
        <v>0</v>
      </c>
      <c r="CD166" s="68">
        <f t="shared" si="274"/>
        <v>0</v>
      </c>
      <c r="CE166" s="69">
        <f t="shared" si="264"/>
        <v>0</v>
      </c>
      <c r="CF166" s="68">
        <f t="shared" si="265"/>
        <v>0</v>
      </c>
      <c r="CG166" s="70">
        <f t="shared" si="266"/>
        <v>1</v>
      </c>
      <c r="CH166" s="68">
        <f t="shared" si="267"/>
        <v>0</v>
      </c>
      <c r="CI166" s="71">
        <f>VLOOKUP(A166,[5]DATA!$A$6:$Q$660,17,0)</f>
        <v>150</v>
      </c>
      <c r="CJ166" s="71">
        <f t="shared" si="268"/>
        <v>0</v>
      </c>
      <c r="CK166" s="72">
        <f t="shared" si="269"/>
        <v>0</v>
      </c>
      <c r="CL166" s="73" t="e">
        <f t="shared" si="270"/>
        <v>#DIV/0!</v>
      </c>
      <c r="CM166" s="72">
        <f t="shared" si="271"/>
        <v>0</v>
      </c>
      <c r="CN166" s="74">
        <f>BQ166+BR166+BS166+BT166+BU166+BY166+BX166</f>
        <v>23</v>
      </c>
    </row>
    <row r="167" spans="1:92" s="77" customFormat="1" ht="24.75" customHeight="1" outlineLevel="1" x14ac:dyDescent="0.25">
      <c r="A167" s="55" t="s">
        <v>368</v>
      </c>
      <c r="B167" s="56" t="s">
        <v>369</v>
      </c>
      <c r="C167" s="57" t="s">
        <v>344</v>
      </c>
      <c r="D167" s="58">
        <v>6</v>
      </c>
      <c r="E167" s="59">
        <v>44503</v>
      </c>
      <c r="F167" s="60">
        <f>IFERROR(VLOOKUP(A167,'[5]PHEP NAM 2022'!$D$9:$AP$628,32,0),0)</f>
        <v>4</v>
      </c>
      <c r="G167" s="61" t="s">
        <v>10</v>
      </c>
      <c r="H167" s="62"/>
      <c r="I167" s="61" t="s">
        <v>10</v>
      </c>
      <c r="J167" s="62"/>
      <c r="K167" s="61" t="s">
        <v>10</v>
      </c>
      <c r="L167" s="62"/>
      <c r="M167" s="61" t="s">
        <v>10</v>
      </c>
      <c r="N167" s="62"/>
      <c r="O167" s="61" t="s">
        <v>10</v>
      </c>
      <c r="P167" s="62"/>
      <c r="Q167" s="63"/>
      <c r="R167" s="63"/>
      <c r="S167" s="61" t="s">
        <v>10</v>
      </c>
      <c r="T167" s="62"/>
      <c r="U167" s="61" t="s">
        <v>10</v>
      </c>
      <c r="V167" s="62"/>
      <c r="W167" s="61" t="s">
        <v>10</v>
      </c>
      <c r="X167" s="62"/>
      <c r="Y167" s="61" t="s">
        <v>10</v>
      </c>
      <c r="Z167" s="62"/>
      <c r="AA167" s="61" t="s">
        <v>10</v>
      </c>
      <c r="AB167" s="62"/>
      <c r="AC167" s="61" t="s">
        <v>10</v>
      </c>
      <c r="AD167" s="62"/>
      <c r="AE167" s="63"/>
      <c r="AF167" s="63"/>
      <c r="AG167" s="61" t="s">
        <v>10</v>
      </c>
      <c r="AH167" s="62"/>
      <c r="AI167" s="61" t="s">
        <v>10</v>
      </c>
      <c r="AJ167" s="62"/>
      <c r="AK167" s="61" t="s">
        <v>10</v>
      </c>
      <c r="AL167" s="62"/>
      <c r="AM167" s="61" t="s">
        <v>10</v>
      </c>
      <c r="AN167" s="62"/>
      <c r="AO167" s="61" t="s">
        <v>10</v>
      </c>
      <c r="AP167" s="62"/>
      <c r="AQ167" s="61" t="s">
        <v>10</v>
      </c>
      <c r="AR167" s="62"/>
      <c r="AS167" s="63"/>
      <c r="AT167" s="63"/>
      <c r="AU167" s="61" t="s">
        <v>10</v>
      </c>
      <c r="AV167" s="62"/>
      <c r="AW167" s="61" t="s">
        <v>10</v>
      </c>
      <c r="AX167" s="62"/>
      <c r="AY167" s="61" t="s">
        <v>10</v>
      </c>
      <c r="AZ167" s="62"/>
      <c r="BA167" s="61" t="s">
        <v>10</v>
      </c>
      <c r="BB167" s="62"/>
      <c r="BC167" s="61" t="s">
        <v>10</v>
      </c>
      <c r="BD167" s="62"/>
      <c r="BE167" s="61" t="s">
        <v>10</v>
      </c>
      <c r="BF167" s="62"/>
      <c r="BG167" s="63"/>
      <c r="BH167" s="63"/>
      <c r="BI167" s="61" t="s">
        <v>10</v>
      </c>
      <c r="BJ167" s="62"/>
      <c r="BK167" s="61" t="s">
        <v>10</v>
      </c>
      <c r="BL167" s="62"/>
      <c r="BM167" s="61" t="s">
        <v>10</v>
      </c>
      <c r="BN167" s="62"/>
      <c r="BO167" s="61" t="s">
        <v>10</v>
      </c>
      <c r="BP167" s="62"/>
      <c r="BQ167" s="64">
        <f t="shared" si="252"/>
        <v>0</v>
      </c>
      <c r="BR167" s="64">
        <f t="shared" si="253"/>
        <v>27</v>
      </c>
      <c r="BS167" s="64">
        <f t="shared" si="254"/>
        <v>0</v>
      </c>
      <c r="BT167" s="64">
        <f t="shared" si="255"/>
        <v>0</v>
      </c>
      <c r="BU167" s="64">
        <f t="shared" si="256"/>
        <v>0</v>
      </c>
      <c r="BV167" s="64">
        <f t="shared" si="257"/>
        <v>0</v>
      </c>
      <c r="BW167" s="64">
        <f t="shared" si="258"/>
        <v>0</v>
      </c>
      <c r="BX167" s="64">
        <f t="shared" si="259"/>
        <v>0</v>
      </c>
      <c r="BY167" s="64">
        <f t="shared" si="260"/>
        <v>0</v>
      </c>
      <c r="BZ167" s="65">
        <f t="shared" si="273"/>
        <v>27</v>
      </c>
      <c r="CA167" s="66">
        <f t="shared" si="261"/>
        <v>0</v>
      </c>
      <c r="CB167" s="67">
        <f t="shared" si="262"/>
        <v>0</v>
      </c>
      <c r="CC167" s="67">
        <v>0</v>
      </c>
      <c r="CD167" s="68">
        <f>IF(BZ167&gt;=25,4,IF(BZ167&gt;=18,3,IF(BZ167&gt;=12,2,IF(BZ167&gt;=4,1,0))))-BX167-2</f>
        <v>2</v>
      </c>
      <c r="CE167" s="69">
        <f>COUNTIF(G167:P167,"&gt;=4")+COUNTIF(S167:AD167,"&gt;=4")+COUNTIF(AG167:AR167,"&gt;=4")+COUNTIF(AU167:BF167,"&gt;=4")+COUNTIF(BI167:BP167,"&gt;=4")+ROUND(IF(R167&gt;=12,1,0)+IF(AF167&gt;=12,1,0)+IF(AT167&gt;=12,1,0)+IF(BH167&gt;=12,1,0),0)</f>
        <v>0</v>
      </c>
      <c r="CF167" s="68">
        <f>CD167*CI167</f>
        <v>300</v>
      </c>
      <c r="CG167" s="70">
        <f>F167-BY167</f>
        <v>4</v>
      </c>
      <c r="CH167" s="68">
        <f>CE167*16</f>
        <v>0</v>
      </c>
      <c r="CI167" s="71">
        <f>VLOOKUP(A167,[5]DATA!$A$6:$Q$660,17,0)</f>
        <v>150</v>
      </c>
      <c r="CJ167" s="71">
        <f>SUM(CA167:CC167)</f>
        <v>0</v>
      </c>
      <c r="CK167" s="72">
        <f>(SUM(IF(H167&gt;4,H167-4,0),IF(J167&gt;4,J167-4,0),IF(L167&gt;4,L167-4,0),IF(N167&gt;4,N167-4,0),IF(P167&gt;4,P167-4,0),IF(T167&gt;4,T167-4,0),IF(V167&gt;4,V167-4,0),IF(X167&gt;4,X167-4,0),IF(Z167&gt;4,Z167-4,0),IF(AB167&gt;4,AB167-4,0),IF(AD167&gt;4,AD167-4,0),IF(AH167&gt;4,AH167-4,0),IF(AJ167&gt;4,AJ167-4,0),IF(AL167&gt;4,AL167-4,0),IF(AN167&gt;4,AN167-4,0),IF(AP167&gt;4,AP167-4,0),IF(AR167&gt;4,AR167-4,0),IF(AV167&gt;4,AV167-4,0),IF(AX167&gt;4,AX167-4,0),IF(AZ167&gt;4,AZ167-4,0),IF(BB167&gt;4,BB167-4,0),IF(BD167&gt;4,BD167-4,0),IF(BF167&gt;4,BF167-4,0),IF(BJ167&gt;4,BJ167-4,0),IF(BL167&gt;4,BL167-4,0),IF(BN167&gt;4,BN167-4,0),IF(BP167&gt;4,BP167-4,0))+CB167+CC167)</f>
        <v>0</v>
      </c>
      <c r="CL167" s="73" t="e">
        <f>CK167/CJ167</f>
        <v>#DIV/0!</v>
      </c>
      <c r="CM167" s="72">
        <f>(SUM(IF(H167&gt;4,H167-4,0),IF(J167&gt;4,J167-4,0),IF(L167&gt;4,L167-4,0),IF(N167&gt;4,N167-4,0),IF(P167&gt;4,P167-4,0),IF(T167&gt;4,T167-4,0),IF(V167&gt;4,V167-4,0),IF(X167&gt;4,X167-4,0),IF(Z167&gt;4,Z167-4,0),IF(AB167&gt;4,AB167-4,0),IF(AD167&gt;4,AD167-4,0),IF(AH167&gt;4,AH167-4,0),IF(AJ167&gt;4,AJ167-4,0),IF(AL167&gt;4,AL167-4,0),IF(AN167&gt;4,AN167-4,0),IF(AP167&gt;4,AP167-4,0),IF(AR167&gt;4,AR167-4,0),IF(AV167&gt;4,AV167-4,0),IF(AX167&gt;4,AX167-4,0),IF(AZ167&gt;4,AZ167-4,0),IF(BB167&gt;4,BB167-4,0),IF(BD167&gt;4,BD167-4,0),IF(BF167&gt;4,BF167-4,0),IF(BJ167&gt;4,BJ167-4,0),IF(BL167&gt;4,BL167-4,0),IF(BN167&gt;4,BN167-4,0),IF(BP167&gt;4,BP167-4,0))+CC167)</f>
        <v>0</v>
      </c>
      <c r="CN167" s="74">
        <f>BQ167+BR167+BS167+BT167+BU167+BY167+BX167</f>
        <v>27</v>
      </c>
    </row>
    <row r="168" spans="1:92" s="77" customFormat="1" ht="24.75" customHeight="1" outlineLevel="1" x14ac:dyDescent="0.25">
      <c r="A168" s="55" t="s">
        <v>370</v>
      </c>
      <c r="B168" s="56" t="s">
        <v>371</v>
      </c>
      <c r="C168" s="57" t="s">
        <v>344</v>
      </c>
      <c r="D168" s="58">
        <v>6</v>
      </c>
      <c r="E168" s="59">
        <v>44504</v>
      </c>
      <c r="F168" s="60">
        <f>IFERROR(VLOOKUP(A168,'[5]PHEP NAM 2022'!$D$9:$AP$628,32,0),0)</f>
        <v>4</v>
      </c>
      <c r="G168" s="61" t="s">
        <v>10</v>
      </c>
      <c r="H168" s="62"/>
      <c r="I168" s="61" t="s">
        <v>10</v>
      </c>
      <c r="J168" s="62"/>
      <c r="K168" s="61" t="s">
        <v>10</v>
      </c>
      <c r="L168" s="62"/>
      <c r="M168" s="61" t="s">
        <v>10</v>
      </c>
      <c r="N168" s="62"/>
      <c r="O168" s="61" t="s">
        <v>10</v>
      </c>
      <c r="P168" s="62"/>
      <c r="Q168" s="63"/>
      <c r="R168" s="63"/>
      <c r="S168" s="61" t="s">
        <v>10</v>
      </c>
      <c r="T168" s="62"/>
      <c r="U168" s="61" t="s">
        <v>10</v>
      </c>
      <c r="V168" s="62"/>
      <c r="W168" s="61" t="s">
        <v>10</v>
      </c>
      <c r="X168" s="62"/>
      <c r="Y168" s="61" t="s">
        <v>10</v>
      </c>
      <c r="Z168" s="62"/>
      <c r="AA168" s="61" t="s">
        <v>10</v>
      </c>
      <c r="AB168" s="62"/>
      <c r="AC168" s="61" t="s">
        <v>10</v>
      </c>
      <c r="AD168" s="62"/>
      <c r="AE168" s="63"/>
      <c r="AF168" s="63"/>
      <c r="AG168" s="61" t="s">
        <v>10</v>
      </c>
      <c r="AH168" s="62"/>
      <c r="AI168" s="61" t="s">
        <v>10</v>
      </c>
      <c r="AJ168" s="62"/>
      <c r="AK168" s="61" t="s">
        <v>10</v>
      </c>
      <c r="AL168" s="62"/>
      <c r="AM168" s="61" t="s">
        <v>10</v>
      </c>
      <c r="AN168" s="62"/>
      <c r="AO168" s="61" t="s">
        <v>10</v>
      </c>
      <c r="AP168" s="62"/>
      <c r="AQ168" s="61" t="s">
        <v>10</v>
      </c>
      <c r="AR168" s="62"/>
      <c r="AS168" s="63"/>
      <c r="AT168" s="63"/>
      <c r="AU168" s="61" t="s">
        <v>10</v>
      </c>
      <c r="AV168" s="62"/>
      <c r="AW168" s="61" t="s">
        <v>10</v>
      </c>
      <c r="AX168" s="62"/>
      <c r="AY168" s="61" t="s">
        <v>10</v>
      </c>
      <c r="AZ168" s="62"/>
      <c r="BA168" s="61" t="s">
        <v>10</v>
      </c>
      <c r="BB168" s="62"/>
      <c r="BC168" s="61" t="s">
        <v>10</v>
      </c>
      <c r="BD168" s="62"/>
      <c r="BE168" s="61" t="s">
        <v>10</v>
      </c>
      <c r="BF168" s="62"/>
      <c r="BG168" s="63"/>
      <c r="BH168" s="63"/>
      <c r="BI168" s="61" t="s">
        <v>10</v>
      </c>
      <c r="BJ168" s="62"/>
      <c r="BK168" s="61" t="s">
        <v>10</v>
      </c>
      <c r="BL168" s="62"/>
      <c r="BM168" s="61" t="s">
        <v>10</v>
      </c>
      <c r="BN168" s="62"/>
      <c r="BO168" s="61" t="s">
        <v>10</v>
      </c>
      <c r="BP168" s="62"/>
      <c r="BQ168" s="64">
        <f t="shared" si="252"/>
        <v>0</v>
      </c>
      <c r="BR168" s="64">
        <f t="shared" si="253"/>
        <v>27</v>
      </c>
      <c r="BS168" s="64">
        <f t="shared" si="254"/>
        <v>0</v>
      </c>
      <c r="BT168" s="64">
        <f t="shared" si="255"/>
        <v>0</v>
      </c>
      <c r="BU168" s="64">
        <f t="shared" si="256"/>
        <v>0</v>
      </c>
      <c r="BV168" s="64">
        <f t="shared" si="257"/>
        <v>0</v>
      </c>
      <c r="BW168" s="64">
        <f t="shared" si="258"/>
        <v>0</v>
      </c>
      <c r="BX168" s="64">
        <f t="shared" si="259"/>
        <v>0</v>
      </c>
      <c r="BY168" s="64">
        <f t="shared" si="260"/>
        <v>0</v>
      </c>
      <c r="BZ168" s="65">
        <f t="shared" si="273"/>
        <v>27</v>
      </c>
      <c r="CA168" s="66">
        <f t="shared" si="261"/>
        <v>0</v>
      </c>
      <c r="CB168" s="67">
        <f t="shared" si="262"/>
        <v>0</v>
      </c>
      <c r="CC168" s="67">
        <v>0</v>
      </c>
      <c r="CD168" s="68">
        <f>IF(BZ168&gt;=25,4,IF(BZ168&gt;=18,3,IF(BZ168&gt;=12,2,IF(BZ168&gt;=4,1,0))))-BX168-2</f>
        <v>2</v>
      </c>
      <c r="CE168" s="69">
        <f>COUNTIF(G168:P168,"&gt;=4")+COUNTIF(S168:AD168,"&gt;=4")+COUNTIF(AG168:AR168,"&gt;=4")+COUNTIF(AU168:BF168,"&gt;=4")+COUNTIF(BI168:BP168,"&gt;=4")+ROUND(IF(R168&gt;=12,1,0)+IF(AF168&gt;=12,1,0)+IF(AT168&gt;=12,1,0)+IF(BH168&gt;=12,1,0),0)</f>
        <v>0</v>
      </c>
      <c r="CF168" s="68">
        <f>CD168*CI168</f>
        <v>300</v>
      </c>
      <c r="CG168" s="70">
        <f>F168-BY168</f>
        <v>4</v>
      </c>
      <c r="CH168" s="68">
        <f>CE168*16</f>
        <v>0</v>
      </c>
      <c r="CI168" s="71">
        <f>VLOOKUP(A168,[5]DATA!$A$6:$Q$660,17,0)</f>
        <v>150</v>
      </c>
      <c r="CJ168" s="71">
        <f>SUM(CA168:CC168)</f>
        <v>0</v>
      </c>
      <c r="CK168" s="72">
        <f>(SUM(IF(H168&gt;4,H168-4,0),IF(J168&gt;4,J168-4,0),IF(L168&gt;4,L168-4,0),IF(N168&gt;4,N168-4,0),IF(P168&gt;4,P168-4,0),IF(T168&gt;4,T168-4,0),IF(V168&gt;4,V168-4,0),IF(X168&gt;4,X168-4,0),IF(Z168&gt;4,Z168-4,0),IF(AB168&gt;4,AB168-4,0),IF(AD168&gt;4,AD168-4,0),IF(AH168&gt;4,AH168-4,0),IF(AJ168&gt;4,AJ168-4,0),IF(AL168&gt;4,AL168-4,0),IF(AN168&gt;4,AN168-4,0),IF(AP168&gt;4,AP168-4,0),IF(AR168&gt;4,AR168-4,0),IF(AV168&gt;4,AV168-4,0),IF(AX168&gt;4,AX168-4,0),IF(AZ168&gt;4,AZ168-4,0),IF(BB168&gt;4,BB168-4,0),IF(BD168&gt;4,BD168-4,0),IF(BF168&gt;4,BF168-4,0),IF(BJ168&gt;4,BJ168-4,0),IF(BL168&gt;4,BL168-4,0),IF(BN168&gt;4,BN168-4,0),IF(BP168&gt;4,BP168-4,0))+CB168+CC168)</f>
        <v>0</v>
      </c>
      <c r="CL168" s="73" t="e">
        <f>CK168/CJ168</f>
        <v>#DIV/0!</v>
      </c>
      <c r="CM168" s="72">
        <f>(SUM(IF(H168&gt;4,H168-4,0),IF(J168&gt;4,J168-4,0),IF(L168&gt;4,L168-4,0),IF(N168&gt;4,N168-4,0),IF(P168&gt;4,P168-4,0),IF(T168&gt;4,T168-4,0),IF(V168&gt;4,V168-4,0),IF(X168&gt;4,X168-4,0),IF(Z168&gt;4,Z168-4,0),IF(AB168&gt;4,AB168-4,0),IF(AD168&gt;4,AD168-4,0),IF(AH168&gt;4,AH168-4,0),IF(AJ168&gt;4,AJ168-4,0),IF(AL168&gt;4,AL168-4,0),IF(AN168&gt;4,AN168-4,0),IF(AP168&gt;4,AP168-4,0),IF(AR168&gt;4,AR168-4,0),IF(AV168&gt;4,AV168-4,0),IF(AX168&gt;4,AX168-4,0),IF(AZ168&gt;4,AZ168-4,0),IF(BB168&gt;4,BB168-4,0),IF(BD168&gt;4,BD168-4,0),IF(BF168&gt;4,BF168-4,0),IF(BJ168&gt;4,BJ168-4,0),IF(BL168&gt;4,BL168-4,0),IF(BN168&gt;4,BN168-4,0),IF(BP168&gt;4,BP168-4,0))+CC168)</f>
        <v>0</v>
      </c>
      <c r="CN168" s="74">
        <f>BQ168+BR168+BS168+BT168+BU168+BY168+BX168</f>
        <v>27</v>
      </c>
    </row>
    <row r="169" spans="1:92" s="77" customFormat="1" ht="24.75" customHeight="1" outlineLevel="1" x14ac:dyDescent="0.25">
      <c r="A169" s="55" t="s">
        <v>372</v>
      </c>
      <c r="B169" s="56" t="s">
        <v>373</v>
      </c>
      <c r="C169" s="57" t="s">
        <v>344</v>
      </c>
      <c r="D169" s="58">
        <v>6</v>
      </c>
      <c r="E169" s="75">
        <v>44545</v>
      </c>
      <c r="F169" s="60">
        <f>IFERROR(VLOOKUP(A169,'[5]PHEP NAM 2022'!$D$9:$AP$628,32,0),0)</f>
        <v>1</v>
      </c>
      <c r="G169" s="61" t="s">
        <v>10</v>
      </c>
      <c r="H169" s="62"/>
      <c r="I169" s="61" t="s">
        <v>10</v>
      </c>
      <c r="J169" s="62"/>
      <c r="K169" s="61" t="s">
        <v>10</v>
      </c>
      <c r="L169" s="62"/>
      <c r="M169" s="61" t="s">
        <v>10</v>
      </c>
      <c r="N169" s="62"/>
      <c r="O169" s="61" t="s">
        <v>10</v>
      </c>
      <c r="P169" s="62"/>
      <c r="Q169" s="63"/>
      <c r="R169" s="63"/>
      <c r="S169" s="61" t="s">
        <v>10</v>
      </c>
      <c r="T169" s="62"/>
      <c r="U169" s="61" t="s">
        <v>10</v>
      </c>
      <c r="V169" s="62"/>
      <c r="W169" s="61" t="s">
        <v>10</v>
      </c>
      <c r="X169" s="62"/>
      <c r="Y169" s="61" t="s">
        <v>52</v>
      </c>
      <c r="Z169" s="62"/>
      <c r="AA169" s="61" t="s">
        <v>10</v>
      </c>
      <c r="AB169" s="62"/>
      <c r="AC169" s="61" t="s">
        <v>49</v>
      </c>
      <c r="AD169" s="62"/>
      <c r="AE169" s="63"/>
      <c r="AF169" s="63"/>
      <c r="AG169" s="61" t="s">
        <v>124</v>
      </c>
      <c r="AH169" s="62"/>
      <c r="AI169" s="61" t="s">
        <v>124</v>
      </c>
      <c r="AJ169" s="62"/>
      <c r="AK169" s="61" t="s">
        <v>124</v>
      </c>
      <c r="AL169" s="62"/>
      <c r="AM169" s="61" t="s">
        <v>124</v>
      </c>
      <c r="AN169" s="62"/>
      <c r="AO169" s="61" t="s">
        <v>124</v>
      </c>
      <c r="AP169" s="62"/>
      <c r="AQ169" s="61" t="s">
        <v>124</v>
      </c>
      <c r="AR169" s="62"/>
      <c r="AS169" s="63"/>
      <c r="AT169" s="63"/>
      <c r="AU169" s="61" t="s">
        <v>10</v>
      </c>
      <c r="AV169" s="62"/>
      <c r="AW169" s="61" t="s">
        <v>10</v>
      </c>
      <c r="AX169" s="62"/>
      <c r="AY169" s="61" t="s">
        <v>10</v>
      </c>
      <c r="AZ169" s="62"/>
      <c r="BA169" s="61" t="s">
        <v>124</v>
      </c>
      <c r="BB169" s="62"/>
      <c r="BC169" s="61" t="s">
        <v>124</v>
      </c>
      <c r="BD169" s="62"/>
      <c r="BE169" s="61" t="s">
        <v>49</v>
      </c>
      <c r="BF169" s="62"/>
      <c r="BG169" s="63"/>
      <c r="BH169" s="63"/>
      <c r="BI169" s="61" t="s">
        <v>10</v>
      </c>
      <c r="BJ169" s="62"/>
      <c r="BK169" s="61" t="s">
        <v>10</v>
      </c>
      <c r="BL169" s="62"/>
      <c r="BM169" s="61" t="s">
        <v>10</v>
      </c>
      <c r="BN169" s="62"/>
      <c r="BO169" s="61" t="s">
        <v>10</v>
      </c>
      <c r="BP169" s="62"/>
      <c r="BQ169" s="64">
        <f t="shared" si="252"/>
        <v>0</v>
      </c>
      <c r="BR169" s="64">
        <f t="shared" si="253"/>
        <v>16</v>
      </c>
      <c r="BS169" s="64">
        <f t="shared" si="254"/>
        <v>0</v>
      </c>
      <c r="BT169" s="64">
        <f t="shared" si="255"/>
        <v>0</v>
      </c>
      <c r="BU169" s="64">
        <f t="shared" si="256"/>
        <v>0</v>
      </c>
      <c r="BV169" s="64">
        <f t="shared" si="257"/>
        <v>0</v>
      </c>
      <c r="BW169" s="64">
        <f t="shared" si="258"/>
        <v>0</v>
      </c>
      <c r="BX169" s="64">
        <f t="shared" si="259"/>
        <v>2</v>
      </c>
      <c r="BY169" s="64">
        <f t="shared" si="260"/>
        <v>1</v>
      </c>
      <c r="BZ169" s="65">
        <f t="shared" si="273"/>
        <v>19</v>
      </c>
      <c r="CA169" s="66">
        <f t="shared" si="261"/>
        <v>0</v>
      </c>
      <c r="CB169" s="67">
        <f t="shared" si="262"/>
        <v>0</v>
      </c>
      <c r="CC169" s="67">
        <v>0</v>
      </c>
      <c r="CD169" s="68">
        <f>IF(BZ169&gt;=25,4,IF(BZ169&gt;=18,3,IF(BZ169&gt;=12,2,IF(BZ169&gt;=4,1,0))))-BX169-2+1</f>
        <v>0</v>
      </c>
      <c r="CE169" s="69">
        <f>COUNTIF(G169:P169,"&gt;=4")+COUNTIF(S169:AD169,"&gt;=4")+COUNTIF(AG169:AR169,"&gt;=4")+COUNTIF(AU169:BF169,"&gt;=4")+COUNTIF(BI169:BP169,"&gt;=4")+ROUND(IF(R169&gt;=12,1,0)+IF(AF169&gt;=12,1,0)+IF(AT169&gt;=12,1,0)+IF(BH169&gt;=12,1,0),0)</f>
        <v>0</v>
      </c>
      <c r="CF169" s="68">
        <f>CD169*CI169</f>
        <v>0</v>
      </c>
      <c r="CG169" s="70">
        <f>F169-BY169</f>
        <v>0</v>
      </c>
      <c r="CH169" s="68">
        <f>CE169*16</f>
        <v>0</v>
      </c>
      <c r="CI169" s="71">
        <f>VLOOKUP(A169,[5]DATA!$A$6:$Q$660,17,0)</f>
        <v>150</v>
      </c>
      <c r="CJ169" s="71">
        <f>SUM(CA169:CC169)</f>
        <v>0</v>
      </c>
      <c r="CK169" s="72">
        <f>(SUM(IF(H169&gt;4,H169-4,0),IF(J169&gt;4,J169-4,0),IF(L169&gt;4,L169-4,0),IF(N169&gt;4,N169-4,0),IF(P169&gt;4,P169-4,0),IF(T169&gt;4,T169-4,0),IF(V169&gt;4,V169-4,0),IF(X169&gt;4,X169-4,0),IF(Z169&gt;4,Z169-4,0),IF(AB169&gt;4,AB169-4,0),IF(AD169&gt;4,AD169-4,0),IF(AH169&gt;4,AH169-4,0),IF(AJ169&gt;4,AJ169-4,0),IF(AL169&gt;4,AL169-4,0),IF(AN169&gt;4,AN169-4,0),IF(AP169&gt;4,AP169-4,0),IF(AR169&gt;4,AR169-4,0),IF(AV169&gt;4,AV169-4,0),IF(AX169&gt;4,AX169-4,0),IF(AZ169&gt;4,AZ169-4,0),IF(BB169&gt;4,BB169-4,0),IF(BD169&gt;4,BD169-4,0),IF(BF169&gt;4,BF169-4,0),IF(BJ169&gt;4,BJ169-4,0),IF(BL169&gt;4,BL169-4,0),IF(BN169&gt;4,BN169-4,0),IF(BP169&gt;4,BP169-4,0))+CB169+CC169)</f>
        <v>0</v>
      </c>
      <c r="CL169" s="73" t="e">
        <f>CK169/CJ169</f>
        <v>#DIV/0!</v>
      </c>
      <c r="CM169" s="72">
        <f>(SUM(IF(H169&gt;4,H169-4,0),IF(J169&gt;4,J169-4,0),IF(L169&gt;4,L169-4,0),IF(N169&gt;4,N169-4,0),IF(P169&gt;4,P169-4,0),IF(T169&gt;4,T169-4,0),IF(V169&gt;4,V169-4,0),IF(X169&gt;4,X169-4,0),IF(Z169&gt;4,Z169-4,0),IF(AB169&gt;4,AB169-4,0),IF(AD169&gt;4,AD169-4,0),IF(AH169&gt;4,AH169-4,0),IF(AJ169&gt;4,AJ169-4,0),IF(AL169&gt;4,AL169-4,0),IF(AN169&gt;4,AN169-4,0),IF(AP169&gt;4,AP169-4,0),IF(AR169&gt;4,AR169-4,0),IF(AV169&gt;4,AV169-4,0),IF(AX169&gt;4,AX169-4,0),IF(AZ169&gt;4,AZ169-4,0),IF(BB169&gt;4,BB169-4,0),IF(BD169&gt;4,BD169-4,0),IF(BF169&gt;4,BF169-4,0),IF(BJ169&gt;4,BJ169-4,0),IF(BL169&gt;4,BL169-4,0),IF(BN169&gt;4,BN169-4,0),IF(BP169&gt;4,BP169-4,0))+CC169)</f>
        <v>0</v>
      </c>
      <c r="CN169" s="74">
        <f>BQ169+BR169+BS169+BT169+BU169+BY169+BX169</f>
        <v>19</v>
      </c>
    </row>
    <row r="170" spans="1:92" s="77" customFormat="1" ht="24.75" customHeight="1" outlineLevel="1" x14ac:dyDescent="0.25">
      <c r="A170" s="55" t="s">
        <v>374</v>
      </c>
      <c r="B170" s="56" t="s">
        <v>375</v>
      </c>
      <c r="C170" s="57" t="s">
        <v>344</v>
      </c>
      <c r="D170" s="58">
        <v>6</v>
      </c>
      <c r="E170" s="59">
        <v>44552</v>
      </c>
      <c r="F170" s="60">
        <f>IFERROR(VLOOKUP(A170,'[5]PHEP NAM 2022'!$D$9:$AP$628,32,0),0)</f>
        <v>1.5</v>
      </c>
      <c r="G170" s="61" t="s">
        <v>10</v>
      </c>
      <c r="H170" s="62"/>
      <c r="I170" s="61" t="s">
        <v>10</v>
      </c>
      <c r="J170" s="62"/>
      <c r="K170" s="61" t="s">
        <v>10</v>
      </c>
      <c r="L170" s="62"/>
      <c r="M170" s="61" t="s">
        <v>10</v>
      </c>
      <c r="N170" s="62"/>
      <c r="O170" s="61" t="s">
        <v>10</v>
      </c>
      <c r="P170" s="62"/>
      <c r="Q170" s="63"/>
      <c r="R170" s="63"/>
      <c r="S170" s="61" t="s">
        <v>10</v>
      </c>
      <c r="T170" s="62"/>
      <c r="U170" s="61" t="s">
        <v>10</v>
      </c>
      <c r="V170" s="62"/>
      <c r="W170" s="61" t="s">
        <v>10</v>
      </c>
      <c r="X170" s="62"/>
      <c r="Y170" s="61" t="s">
        <v>10</v>
      </c>
      <c r="Z170" s="62"/>
      <c r="AA170" s="61" t="s">
        <v>10</v>
      </c>
      <c r="AB170" s="62"/>
      <c r="AC170" s="61" t="s">
        <v>10</v>
      </c>
      <c r="AD170" s="62">
        <v>2.5</v>
      </c>
      <c r="AE170" s="63"/>
      <c r="AF170" s="63"/>
      <c r="AG170" s="61" t="s">
        <v>10</v>
      </c>
      <c r="AH170" s="62"/>
      <c r="AI170" s="61" t="s">
        <v>10</v>
      </c>
      <c r="AJ170" s="62"/>
      <c r="AK170" s="61" t="s">
        <v>10</v>
      </c>
      <c r="AL170" s="62"/>
      <c r="AM170" s="61" t="s">
        <v>10</v>
      </c>
      <c r="AN170" s="62"/>
      <c r="AO170" s="61" t="s">
        <v>10</v>
      </c>
      <c r="AP170" s="62"/>
      <c r="AQ170" s="61" t="s">
        <v>10</v>
      </c>
      <c r="AR170" s="62"/>
      <c r="AS170" s="63"/>
      <c r="AT170" s="63"/>
      <c r="AU170" s="61" t="s">
        <v>10</v>
      </c>
      <c r="AV170" s="62"/>
      <c r="AW170" s="61" t="s">
        <v>10</v>
      </c>
      <c r="AX170" s="62"/>
      <c r="AY170" s="61" t="s">
        <v>10</v>
      </c>
      <c r="AZ170" s="62"/>
      <c r="BA170" s="61" t="s">
        <v>10</v>
      </c>
      <c r="BB170" s="62"/>
      <c r="BC170" s="61" t="s">
        <v>10</v>
      </c>
      <c r="BD170" s="62"/>
      <c r="BE170" s="61" t="s">
        <v>49</v>
      </c>
      <c r="BF170" s="62"/>
      <c r="BG170" s="63"/>
      <c r="BH170" s="63"/>
      <c r="BI170" s="61" t="s">
        <v>10</v>
      </c>
      <c r="BJ170" s="62"/>
      <c r="BK170" s="61" t="s">
        <v>10</v>
      </c>
      <c r="BL170" s="62"/>
      <c r="BM170" s="61" t="s">
        <v>10</v>
      </c>
      <c r="BN170" s="62"/>
      <c r="BO170" s="61" t="s">
        <v>10</v>
      </c>
      <c r="BP170" s="62"/>
      <c r="BQ170" s="64">
        <f t="shared" si="252"/>
        <v>0</v>
      </c>
      <c r="BR170" s="64">
        <f t="shared" si="253"/>
        <v>26</v>
      </c>
      <c r="BS170" s="64">
        <f t="shared" si="254"/>
        <v>0</v>
      </c>
      <c r="BT170" s="64">
        <f t="shared" si="255"/>
        <v>0</v>
      </c>
      <c r="BU170" s="64">
        <f t="shared" si="256"/>
        <v>0</v>
      </c>
      <c r="BV170" s="64">
        <f t="shared" si="257"/>
        <v>0</v>
      </c>
      <c r="BW170" s="64">
        <f t="shared" si="258"/>
        <v>0</v>
      </c>
      <c r="BX170" s="64">
        <f t="shared" si="259"/>
        <v>1</v>
      </c>
      <c r="BY170" s="64">
        <f t="shared" si="260"/>
        <v>0</v>
      </c>
      <c r="BZ170" s="65">
        <f t="shared" si="273"/>
        <v>27</v>
      </c>
      <c r="CA170" s="66">
        <f t="shared" si="261"/>
        <v>2.5</v>
      </c>
      <c r="CB170" s="67">
        <f t="shared" si="262"/>
        <v>0</v>
      </c>
      <c r="CC170" s="67">
        <v>0</v>
      </c>
      <c r="CD170" s="68">
        <f t="shared" si="263"/>
        <v>1</v>
      </c>
      <c r="CE170" s="69">
        <f t="shared" si="264"/>
        <v>0</v>
      </c>
      <c r="CF170" s="68">
        <f t="shared" si="265"/>
        <v>150</v>
      </c>
      <c r="CG170" s="70">
        <f t="shared" si="266"/>
        <v>1.5</v>
      </c>
      <c r="CH170" s="68">
        <f t="shared" si="267"/>
        <v>0</v>
      </c>
      <c r="CI170" s="71">
        <f>VLOOKUP(A170,[5]DATA!$A$6:$Q$660,17,0)</f>
        <v>150</v>
      </c>
      <c r="CJ170" s="71">
        <f t="shared" si="268"/>
        <v>2.5</v>
      </c>
      <c r="CK170" s="72">
        <f t="shared" si="269"/>
        <v>0</v>
      </c>
      <c r="CL170" s="73">
        <f t="shared" si="270"/>
        <v>0</v>
      </c>
      <c r="CM170" s="72">
        <f t="shared" si="271"/>
        <v>0</v>
      </c>
      <c r="CN170" s="74">
        <f t="shared" ref="CN170" si="275">BQ170+BR170+BS170+BT170+BU170+BY170+BX170</f>
        <v>27</v>
      </c>
    </row>
    <row r="171" spans="1:92" s="76" customFormat="1" ht="24.75" customHeight="1" x14ac:dyDescent="0.2">
      <c r="A171" s="99">
        <f>A172+A195+A200+A243+A250+A282+A299+A302+A309</f>
        <v>130</v>
      </c>
      <c r="B171" s="51" t="s">
        <v>376</v>
      </c>
      <c r="C171" s="51"/>
      <c r="D171" s="51"/>
      <c r="E171" s="51"/>
      <c r="F171" s="60"/>
      <c r="G171" s="78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80"/>
      <c r="BQ171" s="89">
        <f t="shared" ref="BQ171:CI171" si="276">BQ172+BQ195+BQ200+BQ243+BQ250+BQ282+BQ299+BQ302+BQ309</f>
        <v>1224</v>
      </c>
      <c r="BR171" s="89">
        <f t="shared" si="276"/>
        <v>549</v>
      </c>
      <c r="BS171" s="89">
        <f t="shared" si="276"/>
        <v>0</v>
      </c>
      <c r="BT171" s="89">
        <f t="shared" si="276"/>
        <v>728</v>
      </c>
      <c r="BU171" s="89">
        <f t="shared" si="276"/>
        <v>0</v>
      </c>
      <c r="BV171" s="89">
        <f t="shared" si="276"/>
        <v>0</v>
      </c>
      <c r="BW171" s="89">
        <f t="shared" si="276"/>
        <v>13</v>
      </c>
      <c r="BX171" s="89">
        <f t="shared" si="276"/>
        <v>3</v>
      </c>
      <c r="BY171" s="89">
        <f t="shared" si="276"/>
        <v>107.5</v>
      </c>
      <c r="BZ171" s="89">
        <f t="shared" si="276"/>
        <v>2624.5</v>
      </c>
      <c r="CA171" s="89">
        <f t="shared" si="276"/>
        <v>7941</v>
      </c>
      <c r="CB171" s="89">
        <f t="shared" si="276"/>
        <v>2054.5</v>
      </c>
      <c r="CC171" s="89">
        <f t="shared" si="276"/>
        <v>0</v>
      </c>
      <c r="CD171" s="89">
        <f t="shared" si="276"/>
        <v>169</v>
      </c>
      <c r="CE171" s="89">
        <f t="shared" si="276"/>
        <v>1852</v>
      </c>
      <c r="CF171" s="89">
        <f t="shared" si="276"/>
        <v>14150</v>
      </c>
      <c r="CG171" s="89">
        <f t="shared" si="276"/>
        <v>222.5</v>
      </c>
      <c r="CH171" s="89">
        <f t="shared" si="276"/>
        <v>29632</v>
      </c>
      <c r="CI171" s="89">
        <f t="shared" si="276"/>
        <v>10790</v>
      </c>
      <c r="CJ171" s="89"/>
      <c r="CK171" s="89">
        <f>CK172+CK195+CK200+CK243+CK250+CK282+CK299+CK302+CK309</f>
        <v>2201.5</v>
      </c>
      <c r="CL171" s="89" t="e">
        <f>CL172+CL195+CL200+CL243+CL250+CL282+CL299+CL302+CL309</f>
        <v>#DIV/0!</v>
      </c>
      <c r="CM171" s="89">
        <f>CM172+CM195+CM200+CM243+CM250+CM282+CM299+CM302+CM309</f>
        <v>147</v>
      </c>
    </row>
    <row r="172" spans="1:92" s="76" customFormat="1" ht="24.75" customHeight="1" outlineLevel="1" x14ac:dyDescent="0.2">
      <c r="A172" s="102">
        <f>COUNTA(A173:A194)</f>
        <v>22</v>
      </c>
      <c r="B172" s="103" t="s">
        <v>377</v>
      </c>
      <c r="C172" s="103"/>
      <c r="D172" s="103"/>
      <c r="E172" s="103"/>
      <c r="F172" s="103"/>
      <c r="G172" s="104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5"/>
      <c r="BI172" s="105"/>
      <c r="BJ172" s="105"/>
      <c r="BK172" s="105"/>
      <c r="BL172" s="105"/>
      <c r="BM172" s="105"/>
      <c r="BN172" s="105"/>
      <c r="BO172" s="105"/>
      <c r="BP172" s="106"/>
      <c r="BQ172" s="107">
        <f t="shared" ref="BQ172:CI172" si="277">SUM(BQ173:BQ194)</f>
        <v>20</v>
      </c>
      <c r="BR172" s="107">
        <f t="shared" si="277"/>
        <v>418.5</v>
      </c>
      <c r="BS172" s="107">
        <f t="shared" si="277"/>
        <v>0</v>
      </c>
      <c r="BT172" s="107">
        <f t="shared" si="277"/>
        <v>0</v>
      </c>
      <c r="BU172" s="107">
        <f t="shared" si="277"/>
        <v>0</v>
      </c>
      <c r="BV172" s="107">
        <f t="shared" si="277"/>
        <v>0</v>
      </c>
      <c r="BW172" s="107">
        <f t="shared" si="277"/>
        <v>13</v>
      </c>
      <c r="BX172" s="107">
        <f t="shared" si="277"/>
        <v>3</v>
      </c>
      <c r="BY172" s="107">
        <f t="shared" si="277"/>
        <v>19.5</v>
      </c>
      <c r="BZ172" s="107">
        <f t="shared" si="277"/>
        <v>474</v>
      </c>
      <c r="CA172" s="107">
        <f t="shared" si="277"/>
        <v>345.5</v>
      </c>
      <c r="CB172" s="107">
        <f t="shared" si="277"/>
        <v>0</v>
      </c>
      <c r="CC172" s="107">
        <f t="shared" si="277"/>
        <v>0</v>
      </c>
      <c r="CD172" s="107">
        <f t="shared" si="277"/>
        <v>27</v>
      </c>
      <c r="CE172" s="107">
        <f t="shared" si="277"/>
        <v>4</v>
      </c>
      <c r="CF172" s="107">
        <f t="shared" si="277"/>
        <v>4050</v>
      </c>
      <c r="CG172" s="107">
        <f t="shared" si="277"/>
        <v>52</v>
      </c>
      <c r="CH172" s="107">
        <f t="shared" si="277"/>
        <v>64</v>
      </c>
      <c r="CI172" s="107">
        <f t="shared" si="277"/>
        <v>3150</v>
      </c>
      <c r="CJ172" s="107"/>
      <c r="CK172" s="107">
        <f>SUM(CK173:CK194)</f>
        <v>0</v>
      </c>
      <c r="CL172" s="107" t="e">
        <f>SUM(CL173:CL194)</f>
        <v>#DIV/0!</v>
      </c>
      <c r="CM172" s="107">
        <f>SUM(CM173:CM194)</f>
        <v>0</v>
      </c>
    </row>
    <row r="173" spans="1:92" s="77" customFormat="1" ht="24.75" customHeight="1" outlineLevel="2" x14ac:dyDescent="0.25">
      <c r="A173" s="55" t="s">
        <v>378</v>
      </c>
      <c r="B173" s="56" t="s">
        <v>379</v>
      </c>
      <c r="C173" s="57" t="s">
        <v>380</v>
      </c>
      <c r="D173" s="58">
        <v>3</v>
      </c>
      <c r="E173" s="59">
        <v>41183</v>
      </c>
      <c r="F173" s="60">
        <f>IFERROR(VLOOKUP(A173,'[5]PHEP NAM 2022'!$D$9:$AP$628,32,0),0)</f>
        <v>20</v>
      </c>
      <c r="G173" s="61" t="s">
        <v>10</v>
      </c>
      <c r="H173" s="62"/>
      <c r="I173" s="61" t="s">
        <v>52</v>
      </c>
      <c r="J173" s="62"/>
      <c r="K173" s="61" t="s">
        <v>10</v>
      </c>
      <c r="L173" s="62"/>
      <c r="M173" s="61" t="s">
        <v>10</v>
      </c>
      <c r="N173" s="62"/>
      <c r="O173" s="61" t="s">
        <v>52</v>
      </c>
      <c r="P173" s="62"/>
      <c r="Q173" s="63"/>
      <c r="R173" s="63"/>
      <c r="S173" s="61" t="s">
        <v>10</v>
      </c>
      <c r="T173" s="62"/>
      <c r="U173" s="61" t="s">
        <v>10</v>
      </c>
      <c r="V173" s="62"/>
      <c r="W173" s="61" t="s">
        <v>10</v>
      </c>
      <c r="X173" s="62"/>
      <c r="Y173" s="61" t="s">
        <v>10</v>
      </c>
      <c r="Z173" s="62"/>
      <c r="AA173" s="61" t="s">
        <v>10</v>
      </c>
      <c r="AB173" s="62"/>
      <c r="AC173" s="61" t="s">
        <v>49</v>
      </c>
      <c r="AD173" s="62"/>
      <c r="AE173" s="63"/>
      <c r="AF173" s="63"/>
      <c r="AG173" s="61" t="s">
        <v>10</v>
      </c>
      <c r="AH173" s="62"/>
      <c r="AI173" s="61" t="s">
        <v>10</v>
      </c>
      <c r="AJ173" s="62"/>
      <c r="AK173" s="61" t="s">
        <v>10</v>
      </c>
      <c r="AL173" s="62"/>
      <c r="AM173" s="61" t="s">
        <v>10</v>
      </c>
      <c r="AN173" s="62"/>
      <c r="AO173" s="61" t="s">
        <v>10</v>
      </c>
      <c r="AP173" s="62"/>
      <c r="AQ173" s="61" t="s">
        <v>10</v>
      </c>
      <c r="AR173" s="62"/>
      <c r="AS173" s="63"/>
      <c r="AT173" s="63"/>
      <c r="AU173" s="61" t="s">
        <v>10</v>
      </c>
      <c r="AV173" s="62"/>
      <c r="AW173" s="61" t="s">
        <v>10</v>
      </c>
      <c r="AX173" s="62"/>
      <c r="AY173" s="61" t="s">
        <v>10</v>
      </c>
      <c r="AZ173" s="62"/>
      <c r="BA173" s="61" t="s">
        <v>10</v>
      </c>
      <c r="BB173" s="62"/>
      <c r="BC173" s="61" t="s">
        <v>10</v>
      </c>
      <c r="BD173" s="62"/>
      <c r="BE173" s="61" t="s">
        <v>49</v>
      </c>
      <c r="BF173" s="62"/>
      <c r="BG173" s="63"/>
      <c r="BH173" s="63"/>
      <c r="BI173" s="61" t="s">
        <v>10</v>
      </c>
      <c r="BJ173" s="62"/>
      <c r="BK173" s="61" t="s">
        <v>10</v>
      </c>
      <c r="BL173" s="62"/>
      <c r="BM173" s="61" t="s">
        <v>10</v>
      </c>
      <c r="BN173" s="62"/>
      <c r="BO173" s="61" t="s">
        <v>10</v>
      </c>
      <c r="BP173" s="62"/>
      <c r="BQ173" s="64">
        <f t="shared" ref="BQ173:BQ186" si="278">COUNTIF($G173:$BP173,"a")+COUNTIF($G173:$BP173,"r0,a5")/2+COUNTIF($G173:$BP173,"p5,a5")/2+COUNTIF($G173:$BP173,"Ro,p5")/2+COUNTIF($G173:$BP173,"H5,A5")/2+COUNTIF($G173:$BP173,"p0,a5")/2</f>
        <v>0</v>
      </c>
      <c r="BR173" s="64">
        <f t="shared" ref="BR173:BR186" si="279">COUNTIF($G173:$BP173,"d")+COUNTIF($G173:$BP173,"r0,d5")/2+COUNTIF($G173:$BP173,"p5,d5")/2+COUNTIF($G173:$BP173,"Ro,P5")/2+COUNTIF($G173:$BP173,"H5,D5")/2+COUNTIF($G173:$BP173,"p0,d5")/2</f>
        <v>23</v>
      </c>
      <c r="BS173" s="64">
        <f t="shared" ref="BS173:BS186" si="280">COUNTIF($G173:$BP173,"b")+COUNTIF($G173:$BP173,"r0,b5")/2+COUNTIF($G173:$BP173,"p5,b5")/2+COUNTIF($G173:$BP173,"Ro,P5")/2+COUNTIF($G173:$BP173,"H5,B5")/2+COUNTIF($G173:$BP173,"p0,b5")/2</f>
        <v>0</v>
      </c>
      <c r="BT173" s="64">
        <f t="shared" ref="BT173:BT186" si="281">COUNTIF($G173:$BP173,"c")+COUNTIF($G173:$BP173,"r0,c5")/2+COUNTIF($G173:$BP173,"p5,c5")/2+COUNTIF($G173:$BP173,"Ro,P5")/2+COUNTIF($G173:$BP173,"H5,C5")/2+COUNTIF($G173:$BP173,"p0,c5")/2</f>
        <v>0</v>
      </c>
      <c r="BU173" s="64">
        <f t="shared" ref="BU173:BU186" si="282">COUNTIF($G173:$BP173,"KH")+COUNTIF($G173:$BP173,"TL")+COUNTIF($G173:$BP173,"L")</f>
        <v>0</v>
      </c>
      <c r="BV173" s="64">
        <f t="shared" ref="BV173:BV186" si="283">COUNTIF($G173:$BP173,"NL")</f>
        <v>0</v>
      </c>
      <c r="BW173" s="64">
        <f t="shared" ref="BW173:BW186" si="284">COUNTIF($G173:$BP173,"hh")+COUNTIF(G173:BP173,"H5,D5")/2</f>
        <v>0</v>
      </c>
      <c r="BX173" s="64">
        <f t="shared" ref="BX173:BX186" si="285">COUNTIF($G173:$BP173,"nt7")</f>
        <v>2</v>
      </c>
      <c r="BY173" s="64">
        <f t="shared" ref="BY173:BY186" si="286">COUNTIF($G173:$BP173,"P")+COUNTIF($G173:$BP173,"p5,a5")/2+COUNTIF($G173:$BP173,"p5,b5")/2+COUNTIF($G173:$BP173,"p5,c5")/2+COUNTIF($G173:$BP173,"p5,d5")/2+COUNTIF($G173:$BP173,"R0,P5")/2</f>
        <v>2</v>
      </c>
      <c r="BZ173" s="65">
        <f t="shared" ref="BZ173:BZ186" si="287">SUBTOTAL(9,BQ173:BY173)</f>
        <v>27</v>
      </c>
      <c r="CA173" s="66">
        <f t="shared" ref="CA173:CA194" si="288">SUM(H173,J173,L173,N173,P173,T173,V173,X173,Z173,AB173,AD173,AH173,AJ173,AL173,AN173,AP173,AR173,AV173,AX173,AZ173,BB173,BD173,BF173,BJ173,BL173,BN173,BP173)</f>
        <v>0</v>
      </c>
      <c r="CB173" s="67">
        <f t="shared" ref="CB173:CB194" si="289">SUM(R173,AF173,AT173,BH173)</f>
        <v>0</v>
      </c>
      <c r="CC173" s="67">
        <v>0</v>
      </c>
      <c r="CD173" s="68">
        <f t="shared" ref="CD173:CD187" si="290">IF(BZ173&gt;=25,4,IF(BZ173&gt;=18,3,IF(BZ173&gt;=12,2,IF(BZ173&gt;=4,1,0))))-BX173-2</f>
        <v>0</v>
      </c>
      <c r="CE173" s="69">
        <f t="shared" ref="CE173:CE188" si="291">COUNTIF(G173:P173,"&gt;=4")+COUNTIF(S173:AD173,"&gt;=4")+COUNTIF(AG173:AR173,"&gt;=4")+COUNTIF(AU173:BF173,"&gt;=4")+COUNTIF(BI173:BP173,"&gt;=4")+ROUND(IF(R173&gt;=12,1,0)+IF(AF173&gt;=12,1,0)+IF(AT173&gt;=12,1,0)+IF(BH173&gt;=12,1,0),0)</f>
        <v>0</v>
      </c>
      <c r="CF173" s="68">
        <f t="shared" ref="CF173:CF188" si="292">CD173*CI173</f>
        <v>0</v>
      </c>
      <c r="CG173" s="70">
        <f t="shared" ref="CG173:CG188" si="293">F173-BY173</f>
        <v>18</v>
      </c>
      <c r="CH173" s="68">
        <f t="shared" ref="CH173:CH188" si="294">CE173*16</f>
        <v>0</v>
      </c>
      <c r="CI173" s="71">
        <f>VLOOKUP(A173,[5]DATA!$A$6:$Q$660,17,0)</f>
        <v>0</v>
      </c>
      <c r="CJ173" s="71">
        <f t="shared" ref="CJ173:CJ188" si="295">SUM(CA173:CC173)</f>
        <v>0</v>
      </c>
      <c r="CK173" s="72">
        <f t="shared" ref="CK173:CK188" si="296">(SUM(IF(H173&gt;4,H173-4,0),IF(J173&gt;4,J173-4,0),IF(L173&gt;4,L173-4,0),IF(N173&gt;4,N173-4,0),IF(P173&gt;4,P173-4,0),IF(T173&gt;4,T173-4,0),IF(V173&gt;4,V173-4,0),IF(X173&gt;4,X173-4,0),IF(Z173&gt;4,Z173-4,0),IF(AB173&gt;4,AB173-4,0),IF(AD173&gt;4,AD173-4,0),IF(AH173&gt;4,AH173-4,0),IF(AJ173&gt;4,AJ173-4,0),IF(AL173&gt;4,AL173-4,0),IF(AN173&gt;4,AN173-4,0),IF(AP173&gt;4,AP173-4,0),IF(AR173&gt;4,AR173-4,0),IF(AV173&gt;4,AV173-4,0),IF(AX173&gt;4,AX173-4,0),IF(AZ173&gt;4,AZ173-4,0),IF(BB173&gt;4,BB173-4,0),IF(BD173&gt;4,BD173-4,0),IF(BF173&gt;4,BF173-4,0),IF(BJ173&gt;4,BJ173-4,0),IF(BL173&gt;4,BL173-4,0),IF(BN173&gt;4,BN173-4,0),IF(BP173&gt;4,BP173-4,0))+CB173+CC173)</f>
        <v>0</v>
      </c>
      <c r="CL173" s="73" t="e">
        <f t="shared" ref="CL173:CL188" si="297">CK173/CJ173</f>
        <v>#DIV/0!</v>
      </c>
      <c r="CM173" s="72">
        <f t="shared" ref="CM173:CM188" si="298">(SUM(IF(H173&gt;4,H173-4,0),IF(J173&gt;4,J173-4,0),IF(L173&gt;4,L173-4,0),IF(N173&gt;4,N173-4,0),IF(P173&gt;4,P173-4,0),IF(T173&gt;4,T173-4,0),IF(V173&gt;4,V173-4,0),IF(X173&gt;4,X173-4,0),IF(Z173&gt;4,Z173-4,0),IF(AB173&gt;4,AB173-4,0),IF(AD173&gt;4,AD173-4,0),IF(AH173&gt;4,AH173-4,0),IF(AJ173&gt;4,AJ173-4,0),IF(AL173&gt;4,AL173-4,0),IF(AN173&gt;4,AN173-4,0),IF(AP173&gt;4,AP173-4,0),IF(AR173&gt;4,AR173-4,0),IF(AV173&gt;4,AV173-4,0),IF(AX173&gt;4,AX173-4,0),IF(AZ173&gt;4,AZ173-4,0),IF(BB173&gt;4,BB173-4,0),IF(BD173&gt;4,BD173-4,0),IF(BF173&gt;4,BF173-4,0),IF(BJ173&gt;4,BJ173-4,0),IF(BL173&gt;4,BL173-4,0),IF(BN173&gt;4,BN173-4,0),IF(BP173&gt;4,BP173-4,0))+CC173)</f>
        <v>0</v>
      </c>
      <c r="CN173" s="74">
        <f t="shared" ref="CN173:CN186" si="299">BQ173+BR173+BS173+BT173+BU173+BY173+BX173</f>
        <v>27</v>
      </c>
    </row>
    <row r="174" spans="1:92" s="77" customFormat="1" ht="24.75" customHeight="1" outlineLevel="2" x14ac:dyDescent="0.25">
      <c r="A174" s="55" t="s">
        <v>381</v>
      </c>
      <c r="B174" s="108" t="s">
        <v>382</v>
      </c>
      <c r="C174" s="57" t="s">
        <v>380</v>
      </c>
      <c r="D174" s="58">
        <v>5</v>
      </c>
      <c r="E174" s="59">
        <v>42807</v>
      </c>
      <c r="F174" s="60">
        <f>IFERROR(VLOOKUP(A174,'[5]PHEP NAM 2022'!$D$9:$AP$628,32,0),0)</f>
        <v>5.5</v>
      </c>
      <c r="G174" s="61" t="s">
        <v>52</v>
      </c>
      <c r="H174" s="62"/>
      <c r="I174" s="61" t="s">
        <v>10</v>
      </c>
      <c r="J174" s="62">
        <v>2</v>
      </c>
      <c r="K174" s="61" t="s">
        <v>10</v>
      </c>
      <c r="L174" s="62">
        <v>1.5</v>
      </c>
      <c r="M174" s="61" t="s">
        <v>10</v>
      </c>
      <c r="N174" s="62">
        <v>2.5</v>
      </c>
      <c r="O174" s="61" t="s">
        <v>10</v>
      </c>
      <c r="P174" s="62">
        <v>1</v>
      </c>
      <c r="Q174" s="63"/>
      <c r="R174" s="63"/>
      <c r="S174" s="61" t="s">
        <v>10</v>
      </c>
      <c r="T174" s="62">
        <v>2.5</v>
      </c>
      <c r="U174" s="61" t="s">
        <v>10</v>
      </c>
      <c r="V174" s="62">
        <v>2</v>
      </c>
      <c r="W174" s="61" t="s">
        <v>10</v>
      </c>
      <c r="X174" s="62">
        <v>2</v>
      </c>
      <c r="Y174" s="61" t="s">
        <v>10</v>
      </c>
      <c r="Z174" s="62">
        <v>3</v>
      </c>
      <c r="AA174" s="61" t="s">
        <v>10</v>
      </c>
      <c r="AB174" s="62">
        <v>2</v>
      </c>
      <c r="AC174" s="61" t="s">
        <v>10</v>
      </c>
      <c r="AD174" s="62">
        <v>1</v>
      </c>
      <c r="AE174" s="63"/>
      <c r="AF174" s="63"/>
      <c r="AG174" s="61" t="s">
        <v>10</v>
      </c>
      <c r="AH174" s="62">
        <v>2.5</v>
      </c>
      <c r="AI174" s="61" t="s">
        <v>10</v>
      </c>
      <c r="AJ174" s="62">
        <v>1</v>
      </c>
      <c r="AK174" s="61" t="s">
        <v>10</v>
      </c>
      <c r="AL174" s="62">
        <v>2.5</v>
      </c>
      <c r="AM174" s="61" t="s">
        <v>10</v>
      </c>
      <c r="AN174" s="62">
        <v>2</v>
      </c>
      <c r="AO174" s="61" t="s">
        <v>10</v>
      </c>
      <c r="AP174" s="62">
        <v>2.5</v>
      </c>
      <c r="AQ174" s="61" t="s">
        <v>10</v>
      </c>
      <c r="AR174" s="62">
        <v>1</v>
      </c>
      <c r="AS174" s="63"/>
      <c r="AT174" s="63"/>
      <c r="AU174" s="61" t="s">
        <v>10</v>
      </c>
      <c r="AV174" s="62">
        <v>2</v>
      </c>
      <c r="AW174" s="61" t="s">
        <v>10</v>
      </c>
      <c r="AX174" s="62">
        <v>1.5</v>
      </c>
      <c r="AY174" s="61" t="s">
        <v>10</v>
      </c>
      <c r="AZ174" s="62">
        <v>1.5</v>
      </c>
      <c r="BA174" s="61" t="s">
        <v>124</v>
      </c>
      <c r="BB174" s="62"/>
      <c r="BC174" s="61" t="s">
        <v>52</v>
      </c>
      <c r="BD174" s="62"/>
      <c r="BE174" s="61" t="s">
        <v>52</v>
      </c>
      <c r="BF174" s="62"/>
      <c r="BG174" s="63"/>
      <c r="BH174" s="63"/>
      <c r="BI174" s="61" t="s">
        <v>10</v>
      </c>
      <c r="BJ174" s="62">
        <v>2</v>
      </c>
      <c r="BK174" s="61" t="s">
        <v>10</v>
      </c>
      <c r="BL174" s="62">
        <v>1</v>
      </c>
      <c r="BM174" s="61" t="s">
        <v>10</v>
      </c>
      <c r="BN174" s="62">
        <v>2.5</v>
      </c>
      <c r="BO174" s="61" t="s">
        <v>10</v>
      </c>
      <c r="BP174" s="62">
        <v>2</v>
      </c>
      <c r="BQ174" s="64">
        <f t="shared" si="278"/>
        <v>0</v>
      </c>
      <c r="BR174" s="64">
        <f t="shared" si="279"/>
        <v>23</v>
      </c>
      <c r="BS174" s="64">
        <f t="shared" si="280"/>
        <v>0</v>
      </c>
      <c r="BT174" s="64">
        <f t="shared" si="281"/>
        <v>0</v>
      </c>
      <c r="BU174" s="64">
        <f t="shared" si="282"/>
        <v>0</v>
      </c>
      <c r="BV174" s="64">
        <f t="shared" si="283"/>
        <v>0</v>
      </c>
      <c r="BW174" s="64">
        <f t="shared" si="284"/>
        <v>0</v>
      </c>
      <c r="BX174" s="64">
        <f t="shared" si="285"/>
        <v>0</v>
      </c>
      <c r="BY174" s="64">
        <f t="shared" si="286"/>
        <v>3</v>
      </c>
      <c r="BZ174" s="65">
        <f t="shared" si="287"/>
        <v>26</v>
      </c>
      <c r="CA174" s="66">
        <f t="shared" si="288"/>
        <v>43.5</v>
      </c>
      <c r="CB174" s="67">
        <f t="shared" si="289"/>
        <v>0</v>
      </c>
      <c r="CC174" s="67">
        <v>0</v>
      </c>
      <c r="CD174" s="68">
        <f t="shared" si="290"/>
        <v>2</v>
      </c>
      <c r="CE174" s="69">
        <f t="shared" si="291"/>
        <v>0</v>
      </c>
      <c r="CF174" s="68">
        <f t="shared" si="292"/>
        <v>300</v>
      </c>
      <c r="CG174" s="70">
        <f t="shared" si="293"/>
        <v>2.5</v>
      </c>
      <c r="CH174" s="68">
        <f t="shared" si="294"/>
        <v>0</v>
      </c>
      <c r="CI174" s="71">
        <f>VLOOKUP(A174,[5]DATA!$A$6:$Q$660,17,0)</f>
        <v>150</v>
      </c>
      <c r="CJ174" s="71">
        <f t="shared" si="295"/>
        <v>43.5</v>
      </c>
      <c r="CK174" s="72">
        <f t="shared" si="296"/>
        <v>0</v>
      </c>
      <c r="CL174" s="73">
        <f t="shared" si="297"/>
        <v>0</v>
      </c>
      <c r="CM174" s="72">
        <f t="shared" si="298"/>
        <v>0</v>
      </c>
      <c r="CN174" s="74">
        <f t="shared" si="299"/>
        <v>26</v>
      </c>
    </row>
    <row r="175" spans="1:92" s="77" customFormat="1" ht="24.75" customHeight="1" outlineLevel="2" x14ac:dyDescent="0.25">
      <c r="A175" s="55" t="s">
        <v>383</v>
      </c>
      <c r="B175" s="56" t="s">
        <v>384</v>
      </c>
      <c r="C175" s="57" t="s">
        <v>380</v>
      </c>
      <c r="D175" s="58">
        <v>6</v>
      </c>
      <c r="E175" s="59">
        <v>43066</v>
      </c>
      <c r="F175" s="60">
        <f>IFERROR(VLOOKUP(A175,'[5]PHEP NAM 2022'!$D$9:$AP$628,32,0),0)</f>
        <v>7.5</v>
      </c>
      <c r="G175" s="61" t="s">
        <v>79</v>
      </c>
      <c r="H175" s="62"/>
      <c r="I175" s="61" t="s">
        <v>79</v>
      </c>
      <c r="J175" s="62"/>
      <c r="K175" s="61" t="s">
        <v>79</v>
      </c>
      <c r="L175" s="62"/>
      <c r="M175" s="61" t="s">
        <v>79</v>
      </c>
      <c r="N175" s="62"/>
      <c r="O175" s="61" t="s">
        <v>79</v>
      </c>
      <c r="P175" s="62"/>
      <c r="Q175" s="63"/>
      <c r="R175" s="63"/>
      <c r="S175" s="61" t="s">
        <v>79</v>
      </c>
      <c r="T175" s="62"/>
      <c r="U175" s="61" t="s">
        <v>79</v>
      </c>
      <c r="V175" s="62"/>
      <c r="W175" s="61" t="s">
        <v>79</v>
      </c>
      <c r="X175" s="62"/>
      <c r="Y175" s="61" t="s">
        <v>79</v>
      </c>
      <c r="Z175" s="62"/>
      <c r="AA175" s="61" t="s">
        <v>79</v>
      </c>
      <c r="AB175" s="62"/>
      <c r="AC175" s="61" t="s">
        <v>79</v>
      </c>
      <c r="AD175" s="62"/>
      <c r="AE175" s="63"/>
      <c r="AF175" s="63"/>
      <c r="AG175" s="61" t="s">
        <v>79</v>
      </c>
      <c r="AH175" s="62"/>
      <c r="AI175" s="61" t="s">
        <v>79</v>
      </c>
      <c r="AJ175" s="62"/>
      <c r="AK175" s="61" t="s">
        <v>79</v>
      </c>
      <c r="AL175" s="62"/>
      <c r="AM175" s="61" t="s">
        <v>79</v>
      </c>
      <c r="AN175" s="62"/>
      <c r="AO175" s="61" t="s">
        <v>79</v>
      </c>
      <c r="AP175" s="62"/>
      <c r="AQ175" s="61" t="s">
        <v>79</v>
      </c>
      <c r="AR175" s="62"/>
      <c r="AS175" s="63"/>
      <c r="AT175" s="63"/>
      <c r="AU175" s="61" t="s">
        <v>0</v>
      </c>
      <c r="AV175" s="62"/>
      <c r="AW175" s="61" t="s">
        <v>0</v>
      </c>
      <c r="AX175" s="62"/>
      <c r="AY175" s="61" t="s">
        <v>0</v>
      </c>
      <c r="AZ175" s="62"/>
      <c r="BA175" s="61" t="s">
        <v>0</v>
      </c>
      <c r="BB175" s="62"/>
      <c r="BC175" s="61" t="s">
        <v>0</v>
      </c>
      <c r="BD175" s="62"/>
      <c r="BE175" s="61" t="s">
        <v>0</v>
      </c>
      <c r="BF175" s="62"/>
      <c r="BG175" s="63"/>
      <c r="BH175" s="63"/>
      <c r="BI175" s="61" t="s">
        <v>0</v>
      </c>
      <c r="BJ175" s="62"/>
      <c r="BK175" s="61" t="s">
        <v>0</v>
      </c>
      <c r="BL175" s="62"/>
      <c r="BM175" s="61" t="s">
        <v>0</v>
      </c>
      <c r="BN175" s="62"/>
      <c r="BO175" s="61" t="s">
        <v>0</v>
      </c>
      <c r="BP175" s="62"/>
      <c r="BQ175" s="64">
        <f t="shared" si="278"/>
        <v>0</v>
      </c>
      <c r="BR175" s="64">
        <f t="shared" si="279"/>
        <v>0</v>
      </c>
      <c r="BS175" s="64">
        <f t="shared" si="280"/>
        <v>0</v>
      </c>
      <c r="BT175" s="64">
        <f t="shared" si="281"/>
        <v>0</v>
      </c>
      <c r="BU175" s="64">
        <f t="shared" si="282"/>
        <v>0</v>
      </c>
      <c r="BV175" s="64">
        <f t="shared" si="283"/>
        <v>0</v>
      </c>
      <c r="BW175" s="64">
        <f t="shared" si="284"/>
        <v>10</v>
      </c>
      <c r="BX175" s="64">
        <f t="shared" si="285"/>
        <v>0</v>
      </c>
      <c r="BY175" s="64">
        <f t="shared" si="286"/>
        <v>0</v>
      </c>
      <c r="BZ175" s="65">
        <f t="shared" si="287"/>
        <v>10</v>
      </c>
      <c r="CA175" s="66">
        <f t="shared" si="288"/>
        <v>0</v>
      </c>
      <c r="CB175" s="67">
        <f t="shared" si="289"/>
        <v>0</v>
      </c>
      <c r="CC175" s="67">
        <v>0</v>
      </c>
      <c r="CD175" s="68">
        <f>IF(BZ175&gt;=25,4,IF(BZ175&gt;=18,3,IF(BZ175&gt;=12,2,IF(BZ175&gt;=4,1,0))))-BX175-2+1</f>
        <v>0</v>
      </c>
      <c r="CE175" s="69">
        <f t="shared" si="291"/>
        <v>0</v>
      </c>
      <c r="CF175" s="68">
        <f t="shared" si="292"/>
        <v>0</v>
      </c>
      <c r="CG175" s="70">
        <f t="shared" si="293"/>
        <v>7.5</v>
      </c>
      <c r="CH175" s="68">
        <f t="shared" si="294"/>
        <v>0</v>
      </c>
      <c r="CI175" s="71">
        <f>VLOOKUP(A175,[5]DATA!$A$6:$Q$660,17,0)</f>
        <v>150</v>
      </c>
      <c r="CJ175" s="71">
        <f t="shared" si="295"/>
        <v>0</v>
      </c>
      <c r="CK175" s="72">
        <f t="shared" si="296"/>
        <v>0</v>
      </c>
      <c r="CL175" s="73" t="e">
        <f t="shared" si="297"/>
        <v>#DIV/0!</v>
      </c>
      <c r="CM175" s="72">
        <f t="shared" si="298"/>
        <v>0</v>
      </c>
      <c r="CN175" s="74">
        <f t="shared" si="299"/>
        <v>0</v>
      </c>
    </row>
    <row r="176" spans="1:92" s="77" customFormat="1" ht="24.75" customHeight="1" outlineLevel="2" x14ac:dyDescent="0.25">
      <c r="A176" s="55" t="s">
        <v>385</v>
      </c>
      <c r="B176" s="56" t="s">
        <v>386</v>
      </c>
      <c r="C176" s="57" t="s">
        <v>380</v>
      </c>
      <c r="D176" s="58">
        <v>6</v>
      </c>
      <c r="E176" s="75">
        <v>43367</v>
      </c>
      <c r="F176" s="60">
        <f>IFERROR(VLOOKUP(A176,'[5]PHEP NAM 2022'!$D$9:$AP$628,32,0),0)</f>
        <v>2</v>
      </c>
      <c r="G176" s="61" t="s">
        <v>0</v>
      </c>
      <c r="H176" s="62"/>
      <c r="I176" s="61" t="s">
        <v>0</v>
      </c>
      <c r="J176" s="62"/>
      <c r="K176" s="61" t="s">
        <v>0</v>
      </c>
      <c r="L176" s="62"/>
      <c r="M176" s="61" t="s">
        <v>10</v>
      </c>
      <c r="N176" s="62">
        <v>1</v>
      </c>
      <c r="O176" s="61" t="s">
        <v>10</v>
      </c>
      <c r="P176" s="62"/>
      <c r="Q176" s="63"/>
      <c r="R176" s="63"/>
      <c r="S176" s="61" t="s">
        <v>10</v>
      </c>
      <c r="T176" s="62">
        <v>1.5</v>
      </c>
      <c r="U176" s="61" t="s">
        <v>10</v>
      </c>
      <c r="V176" s="62">
        <v>1</v>
      </c>
      <c r="W176" s="61" t="s">
        <v>10</v>
      </c>
      <c r="X176" s="62"/>
      <c r="Y176" s="61" t="s">
        <v>10</v>
      </c>
      <c r="Z176" s="62">
        <v>1.5</v>
      </c>
      <c r="AA176" s="61" t="s">
        <v>10</v>
      </c>
      <c r="AB176" s="62">
        <v>1.5</v>
      </c>
      <c r="AC176" s="61" t="s">
        <v>10</v>
      </c>
      <c r="AD176" s="62">
        <v>1</v>
      </c>
      <c r="AE176" s="63"/>
      <c r="AF176" s="63"/>
      <c r="AG176" s="61" t="s">
        <v>10</v>
      </c>
      <c r="AH176" s="62">
        <v>1</v>
      </c>
      <c r="AI176" s="61" t="s">
        <v>10</v>
      </c>
      <c r="AJ176" s="62">
        <v>1.5</v>
      </c>
      <c r="AK176" s="61" t="s">
        <v>10</v>
      </c>
      <c r="AL176" s="62"/>
      <c r="AM176" s="61" t="s">
        <v>10</v>
      </c>
      <c r="AN176" s="62">
        <v>1</v>
      </c>
      <c r="AO176" s="61" t="s">
        <v>10</v>
      </c>
      <c r="AP176" s="62">
        <v>2</v>
      </c>
      <c r="AQ176" s="61" t="s">
        <v>10</v>
      </c>
      <c r="AR176" s="62">
        <v>1</v>
      </c>
      <c r="AS176" s="63"/>
      <c r="AT176" s="63"/>
      <c r="AU176" s="61" t="s">
        <v>10</v>
      </c>
      <c r="AV176" s="62">
        <v>2.5</v>
      </c>
      <c r="AW176" s="61" t="s">
        <v>10</v>
      </c>
      <c r="AX176" s="62">
        <v>1.5</v>
      </c>
      <c r="AY176" s="61" t="s">
        <v>10</v>
      </c>
      <c r="AZ176" s="62">
        <v>1</v>
      </c>
      <c r="BA176" s="61" t="s">
        <v>10</v>
      </c>
      <c r="BB176" s="62">
        <v>1</v>
      </c>
      <c r="BC176" s="61" t="s">
        <v>10</v>
      </c>
      <c r="BD176" s="62"/>
      <c r="BE176" s="61" t="s">
        <v>10</v>
      </c>
      <c r="BF176" s="62"/>
      <c r="BG176" s="63"/>
      <c r="BH176" s="63"/>
      <c r="BI176" s="61" t="s">
        <v>10</v>
      </c>
      <c r="BJ176" s="62">
        <v>1</v>
      </c>
      <c r="BK176" s="61" t="s">
        <v>10</v>
      </c>
      <c r="BL176" s="62"/>
      <c r="BM176" s="61" t="s">
        <v>10</v>
      </c>
      <c r="BN176" s="62">
        <v>1.5</v>
      </c>
      <c r="BO176" s="61" t="s">
        <v>10</v>
      </c>
      <c r="BP176" s="62">
        <v>1</v>
      </c>
      <c r="BQ176" s="64">
        <f t="shared" si="278"/>
        <v>0</v>
      </c>
      <c r="BR176" s="64">
        <f t="shared" si="279"/>
        <v>24</v>
      </c>
      <c r="BS176" s="64">
        <f t="shared" si="280"/>
        <v>0</v>
      </c>
      <c r="BT176" s="64">
        <f t="shared" si="281"/>
        <v>0</v>
      </c>
      <c r="BU176" s="64">
        <f t="shared" si="282"/>
        <v>0</v>
      </c>
      <c r="BV176" s="64">
        <f t="shared" si="283"/>
        <v>0</v>
      </c>
      <c r="BW176" s="64">
        <f t="shared" si="284"/>
        <v>3</v>
      </c>
      <c r="BX176" s="64">
        <f t="shared" si="285"/>
        <v>0</v>
      </c>
      <c r="BY176" s="64">
        <f t="shared" si="286"/>
        <v>0</v>
      </c>
      <c r="BZ176" s="65">
        <f t="shared" si="287"/>
        <v>27</v>
      </c>
      <c r="CA176" s="66">
        <f t="shared" si="288"/>
        <v>23.5</v>
      </c>
      <c r="CB176" s="67">
        <f t="shared" si="289"/>
        <v>0</v>
      </c>
      <c r="CC176" s="67">
        <v>0</v>
      </c>
      <c r="CD176" s="68">
        <f t="shared" si="290"/>
        <v>2</v>
      </c>
      <c r="CE176" s="69">
        <f t="shared" si="291"/>
        <v>0</v>
      </c>
      <c r="CF176" s="68">
        <f t="shared" si="292"/>
        <v>300</v>
      </c>
      <c r="CG176" s="70">
        <f t="shared" si="293"/>
        <v>2</v>
      </c>
      <c r="CH176" s="68">
        <f t="shared" si="294"/>
        <v>0</v>
      </c>
      <c r="CI176" s="71">
        <f>VLOOKUP(A176,[5]DATA!$A$6:$Q$660,17,0)</f>
        <v>150</v>
      </c>
      <c r="CJ176" s="71">
        <f t="shared" si="295"/>
        <v>23.5</v>
      </c>
      <c r="CK176" s="72">
        <f t="shared" si="296"/>
        <v>0</v>
      </c>
      <c r="CL176" s="73">
        <f t="shared" si="297"/>
        <v>0</v>
      </c>
      <c r="CM176" s="72">
        <f t="shared" si="298"/>
        <v>0</v>
      </c>
      <c r="CN176" s="74">
        <f t="shared" si="299"/>
        <v>24</v>
      </c>
    </row>
    <row r="177" spans="1:92" s="77" customFormat="1" ht="24.75" customHeight="1" outlineLevel="2" x14ac:dyDescent="0.25">
      <c r="A177" s="55" t="s">
        <v>387</v>
      </c>
      <c r="B177" s="56" t="s">
        <v>388</v>
      </c>
      <c r="C177" s="57" t="s">
        <v>380</v>
      </c>
      <c r="D177" s="58">
        <v>6</v>
      </c>
      <c r="E177" s="75">
        <v>43626</v>
      </c>
      <c r="F177" s="60">
        <f>IFERROR(VLOOKUP(A177,'[5]PHEP NAM 2022'!$D$9:$AP$628,32,0),0)</f>
        <v>5</v>
      </c>
      <c r="G177" s="61" t="s">
        <v>10</v>
      </c>
      <c r="H177" s="62">
        <v>2.5</v>
      </c>
      <c r="I177" s="61" t="s">
        <v>10</v>
      </c>
      <c r="J177" s="62"/>
      <c r="K177" s="61" t="s">
        <v>10</v>
      </c>
      <c r="L177" s="62">
        <v>3</v>
      </c>
      <c r="M177" s="61" t="s">
        <v>10</v>
      </c>
      <c r="N177" s="62"/>
      <c r="O177" s="61" t="s">
        <v>10</v>
      </c>
      <c r="P177" s="62"/>
      <c r="Q177" s="63"/>
      <c r="R177" s="63"/>
      <c r="S177" s="61" t="s">
        <v>10</v>
      </c>
      <c r="T177" s="62"/>
      <c r="U177" s="61" t="s">
        <v>10</v>
      </c>
      <c r="V177" s="62">
        <v>1</v>
      </c>
      <c r="W177" s="61" t="s">
        <v>10</v>
      </c>
      <c r="X177" s="62"/>
      <c r="Y177" s="61" t="s">
        <v>10</v>
      </c>
      <c r="Z177" s="62">
        <v>1.5</v>
      </c>
      <c r="AA177" s="61" t="s">
        <v>10</v>
      </c>
      <c r="AB177" s="62"/>
      <c r="AC177" s="61" t="s">
        <v>79</v>
      </c>
      <c r="AD177" s="62"/>
      <c r="AE177" s="63"/>
      <c r="AF177" s="63"/>
      <c r="AG177" s="61" t="s">
        <v>79</v>
      </c>
      <c r="AH177" s="62"/>
      <c r="AI177" s="61" t="s">
        <v>79</v>
      </c>
      <c r="AJ177" s="62"/>
      <c r="AK177" s="61" t="s">
        <v>79</v>
      </c>
      <c r="AL177" s="62"/>
      <c r="AM177" s="61" t="s">
        <v>79</v>
      </c>
      <c r="AN177" s="62"/>
      <c r="AO177" s="61" t="s">
        <v>79</v>
      </c>
      <c r="AP177" s="62"/>
      <c r="AQ177" s="61" t="s">
        <v>10</v>
      </c>
      <c r="AR177" s="62"/>
      <c r="AS177" s="63"/>
      <c r="AT177" s="63"/>
      <c r="AU177" s="61" t="s">
        <v>10</v>
      </c>
      <c r="AV177" s="62"/>
      <c r="AW177" s="61" t="s">
        <v>10</v>
      </c>
      <c r="AX177" s="62"/>
      <c r="AY177" s="61" t="s">
        <v>10</v>
      </c>
      <c r="AZ177" s="62"/>
      <c r="BA177" s="61" t="s">
        <v>10</v>
      </c>
      <c r="BB177" s="62">
        <v>3</v>
      </c>
      <c r="BC177" s="61" t="s">
        <v>10</v>
      </c>
      <c r="BD177" s="62"/>
      <c r="BE177" s="61" t="s">
        <v>10</v>
      </c>
      <c r="BF177" s="62">
        <v>2</v>
      </c>
      <c r="BG177" s="63"/>
      <c r="BH177" s="63"/>
      <c r="BI177" s="61" t="s">
        <v>10</v>
      </c>
      <c r="BJ177" s="62"/>
      <c r="BK177" s="61" t="s">
        <v>10</v>
      </c>
      <c r="BL177" s="62"/>
      <c r="BM177" s="61" t="s">
        <v>10</v>
      </c>
      <c r="BN177" s="62"/>
      <c r="BO177" s="61" t="s">
        <v>10</v>
      </c>
      <c r="BP177" s="62"/>
      <c r="BQ177" s="64">
        <f t="shared" si="278"/>
        <v>0</v>
      </c>
      <c r="BR177" s="64">
        <f t="shared" si="279"/>
        <v>21</v>
      </c>
      <c r="BS177" s="64">
        <f t="shared" si="280"/>
        <v>0</v>
      </c>
      <c r="BT177" s="64">
        <f t="shared" si="281"/>
        <v>0</v>
      </c>
      <c r="BU177" s="64">
        <f t="shared" si="282"/>
        <v>0</v>
      </c>
      <c r="BV177" s="64">
        <f t="shared" si="283"/>
        <v>0</v>
      </c>
      <c r="BW177" s="64">
        <f t="shared" si="284"/>
        <v>0</v>
      </c>
      <c r="BX177" s="64">
        <f t="shared" si="285"/>
        <v>0</v>
      </c>
      <c r="BY177" s="64">
        <f t="shared" si="286"/>
        <v>0</v>
      </c>
      <c r="BZ177" s="65">
        <f t="shared" si="287"/>
        <v>21</v>
      </c>
      <c r="CA177" s="66">
        <f t="shared" si="288"/>
        <v>13</v>
      </c>
      <c r="CB177" s="67">
        <f t="shared" si="289"/>
        <v>0</v>
      </c>
      <c r="CC177" s="67">
        <v>0</v>
      </c>
      <c r="CD177" s="68">
        <f t="shared" si="290"/>
        <v>1</v>
      </c>
      <c r="CE177" s="69">
        <f t="shared" si="291"/>
        <v>0</v>
      </c>
      <c r="CF177" s="68">
        <f t="shared" si="292"/>
        <v>150</v>
      </c>
      <c r="CG177" s="70">
        <f t="shared" si="293"/>
        <v>5</v>
      </c>
      <c r="CH177" s="68">
        <f t="shared" si="294"/>
        <v>0</v>
      </c>
      <c r="CI177" s="71">
        <f>VLOOKUP(A177,[5]DATA!$A$6:$Q$660,17,0)</f>
        <v>150</v>
      </c>
      <c r="CJ177" s="71">
        <f t="shared" si="295"/>
        <v>13</v>
      </c>
      <c r="CK177" s="72">
        <f t="shared" si="296"/>
        <v>0</v>
      </c>
      <c r="CL177" s="73">
        <f t="shared" si="297"/>
        <v>0</v>
      </c>
      <c r="CM177" s="72">
        <f t="shared" si="298"/>
        <v>0</v>
      </c>
      <c r="CN177" s="74">
        <f t="shared" si="299"/>
        <v>21</v>
      </c>
    </row>
    <row r="178" spans="1:92" s="77" customFormat="1" ht="24.75" customHeight="1" outlineLevel="2" x14ac:dyDescent="0.25">
      <c r="A178" s="55" t="s">
        <v>389</v>
      </c>
      <c r="B178" s="56" t="s">
        <v>390</v>
      </c>
      <c r="C178" s="57" t="s">
        <v>380</v>
      </c>
      <c r="D178" s="58">
        <v>6</v>
      </c>
      <c r="E178" s="59">
        <v>43636</v>
      </c>
      <c r="F178" s="60">
        <f>IFERROR(VLOOKUP(A178,'[5]PHEP NAM 2022'!$D$9:$AP$628,32,0),0)</f>
        <v>7</v>
      </c>
      <c r="G178" s="61" t="s">
        <v>10</v>
      </c>
      <c r="H178" s="62"/>
      <c r="I178" s="61" t="s">
        <v>10</v>
      </c>
      <c r="J178" s="62"/>
      <c r="K178" s="61" t="s">
        <v>52</v>
      </c>
      <c r="L178" s="62"/>
      <c r="M178" s="61" t="s">
        <v>10</v>
      </c>
      <c r="N178" s="62">
        <v>3</v>
      </c>
      <c r="O178" s="61" t="s">
        <v>10</v>
      </c>
      <c r="P178" s="62"/>
      <c r="Q178" s="63"/>
      <c r="R178" s="63"/>
      <c r="S178" s="61" t="s">
        <v>10</v>
      </c>
      <c r="T178" s="62">
        <v>2.5</v>
      </c>
      <c r="U178" s="61" t="s">
        <v>10</v>
      </c>
      <c r="V178" s="62">
        <v>2.5</v>
      </c>
      <c r="W178" s="61" t="s">
        <v>10</v>
      </c>
      <c r="X178" s="62">
        <v>3</v>
      </c>
      <c r="Y178" s="61" t="s">
        <v>10</v>
      </c>
      <c r="Z178" s="62">
        <v>2.5</v>
      </c>
      <c r="AA178" s="61" t="s">
        <v>10</v>
      </c>
      <c r="AB178" s="62">
        <v>3.5</v>
      </c>
      <c r="AC178" s="61" t="s">
        <v>10</v>
      </c>
      <c r="AD178" s="62">
        <v>2</v>
      </c>
      <c r="AE178" s="63"/>
      <c r="AF178" s="63"/>
      <c r="AG178" s="61" t="s">
        <v>10</v>
      </c>
      <c r="AH178" s="62">
        <v>3</v>
      </c>
      <c r="AI178" s="61" t="s">
        <v>10</v>
      </c>
      <c r="AJ178" s="62">
        <v>4</v>
      </c>
      <c r="AK178" s="61" t="s">
        <v>10</v>
      </c>
      <c r="AL178" s="62">
        <v>4</v>
      </c>
      <c r="AM178" s="61" t="s">
        <v>52</v>
      </c>
      <c r="AN178" s="62"/>
      <c r="AO178" s="61" t="s">
        <v>10</v>
      </c>
      <c r="AP178" s="62">
        <v>2.5</v>
      </c>
      <c r="AQ178" s="61" t="s">
        <v>10</v>
      </c>
      <c r="AR178" s="62">
        <v>4</v>
      </c>
      <c r="AS178" s="63"/>
      <c r="AT178" s="63"/>
      <c r="AU178" s="61" t="s">
        <v>112</v>
      </c>
      <c r="AV178" s="62"/>
      <c r="AW178" s="61" t="s">
        <v>10</v>
      </c>
      <c r="AX178" s="62">
        <v>3</v>
      </c>
      <c r="AY178" s="61" t="s">
        <v>10</v>
      </c>
      <c r="AZ178" s="62">
        <v>3.5</v>
      </c>
      <c r="BA178" s="61" t="s">
        <v>10</v>
      </c>
      <c r="BB178" s="62">
        <v>3.5</v>
      </c>
      <c r="BC178" s="61" t="s">
        <v>10</v>
      </c>
      <c r="BD178" s="62">
        <v>1</v>
      </c>
      <c r="BE178" s="61" t="s">
        <v>10</v>
      </c>
      <c r="BF178" s="62">
        <v>2</v>
      </c>
      <c r="BG178" s="63"/>
      <c r="BH178" s="63"/>
      <c r="BI178" s="61" t="s">
        <v>10</v>
      </c>
      <c r="BJ178" s="62">
        <v>3.5</v>
      </c>
      <c r="BK178" s="61" t="s">
        <v>10</v>
      </c>
      <c r="BL178" s="62">
        <v>1.5</v>
      </c>
      <c r="BM178" s="61" t="s">
        <v>10</v>
      </c>
      <c r="BN178" s="62">
        <v>1.5</v>
      </c>
      <c r="BO178" s="61" t="s">
        <v>10</v>
      </c>
      <c r="BP178" s="62">
        <v>3</v>
      </c>
      <c r="BQ178" s="64">
        <f t="shared" si="278"/>
        <v>0</v>
      </c>
      <c r="BR178" s="64">
        <f t="shared" si="279"/>
        <v>24.5</v>
      </c>
      <c r="BS178" s="64">
        <f t="shared" si="280"/>
        <v>0</v>
      </c>
      <c r="BT178" s="64">
        <f t="shared" si="281"/>
        <v>0</v>
      </c>
      <c r="BU178" s="64">
        <f t="shared" si="282"/>
        <v>0</v>
      </c>
      <c r="BV178" s="64">
        <f t="shared" si="283"/>
        <v>0</v>
      </c>
      <c r="BW178" s="64">
        <f t="shared" si="284"/>
        <v>0</v>
      </c>
      <c r="BX178" s="64">
        <f t="shared" si="285"/>
        <v>0</v>
      </c>
      <c r="BY178" s="64">
        <f t="shared" si="286"/>
        <v>2.5</v>
      </c>
      <c r="BZ178" s="65">
        <f t="shared" si="287"/>
        <v>27</v>
      </c>
      <c r="CA178" s="66">
        <f t="shared" si="288"/>
        <v>59</v>
      </c>
      <c r="CB178" s="67">
        <f t="shared" si="289"/>
        <v>0</v>
      </c>
      <c r="CC178" s="67">
        <v>0</v>
      </c>
      <c r="CD178" s="68">
        <f t="shared" si="290"/>
        <v>2</v>
      </c>
      <c r="CE178" s="69">
        <f t="shared" si="291"/>
        <v>3</v>
      </c>
      <c r="CF178" s="68">
        <f t="shared" si="292"/>
        <v>300</v>
      </c>
      <c r="CG178" s="70">
        <f t="shared" si="293"/>
        <v>4.5</v>
      </c>
      <c r="CH178" s="68">
        <f t="shared" si="294"/>
        <v>48</v>
      </c>
      <c r="CI178" s="71">
        <f>VLOOKUP(A178,[5]DATA!$A$6:$Q$660,17,0)</f>
        <v>150</v>
      </c>
      <c r="CJ178" s="71">
        <f t="shared" si="295"/>
        <v>59</v>
      </c>
      <c r="CK178" s="72">
        <f t="shared" si="296"/>
        <v>0</v>
      </c>
      <c r="CL178" s="73">
        <f t="shared" si="297"/>
        <v>0</v>
      </c>
      <c r="CM178" s="72">
        <f t="shared" si="298"/>
        <v>0</v>
      </c>
      <c r="CN178" s="74">
        <f t="shared" si="299"/>
        <v>27</v>
      </c>
    </row>
    <row r="179" spans="1:92" s="77" customFormat="1" ht="24.75" customHeight="1" outlineLevel="2" x14ac:dyDescent="0.25">
      <c r="A179" s="55" t="s">
        <v>391</v>
      </c>
      <c r="B179" s="56" t="s">
        <v>392</v>
      </c>
      <c r="C179" s="57" t="s">
        <v>380</v>
      </c>
      <c r="D179" s="58">
        <v>5</v>
      </c>
      <c r="E179" s="59">
        <v>44098</v>
      </c>
      <c r="F179" s="60">
        <f>IFERROR(VLOOKUP(A179,'[5]PHEP NAM 2022'!$D$9:$AP$628,32,0),0)</f>
        <v>6</v>
      </c>
      <c r="G179" s="61" t="s">
        <v>10</v>
      </c>
      <c r="H179" s="62"/>
      <c r="I179" s="61" t="s">
        <v>10</v>
      </c>
      <c r="J179" s="62"/>
      <c r="K179" s="61" t="s">
        <v>10</v>
      </c>
      <c r="L179" s="62"/>
      <c r="M179" s="61" t="s">
        <v>10</v>
      </c>
      <c r="N179" s="62"/>
      <c r="O179" s="61" t="s">
        <v>10</v>
      </c>
      <c r="P179" s="62"/>
      <c r="Q179" s="63"/>
      <c r="R179" s="63"/>
      <c r="S179" s="61" t="s">
        <v>10</v>
      </c>
      <c r="T179" s="62"/>
      <c r="U179" s="61" t="s">
        <v>10</v>
      </c>
      <c r="V179" s="62"/>
      <c r="W179" s="61" t="s">
        <v>10</v>
      </c>
      <c r="X179" s="62"/>
      <c r="Y179" s="61" t="s">
        <v>10</v>
      </c>
      <c r="Z179" s="62"/>
      <c r="AA179" s="61" t="s">
        <v>10</v>
      </c>
      <c r="AB179" s="62"/>
      <c r="AC179" s="61" t="s">
        <v>10</v>
      </c>
      <c r="AD179" s="62"/>
      <c r="AE179" s="63"/>
      <c r="AF179" s="63"/>
      <c r="AG179" s="61" t="s">
        <v>10</v>
      </c>
      <c r="AH179" s="62"/>
      <c r="AI179" s="61" t="s">
        <v>10</v>
      </c>
      <c r="AJ179" s="62"/>
      <c r="AK179" s="61" t="s">
        <v>10</v>
      </c>
      <c r="AL179" s="62"/>
      <c r="AM179" s="61" t="s">
        <v>10</v>
      </c>
      <c r="AN179" s="62"/>
      <c r="AO179" s="61" t="s">
        <v>10</v>
      </c>
      <c r="AP179" s="62"/>
      <c r="AQ179" s="61" t="s">
        <v>10</v>
      </c>
      <c r="AR179" s="62"/>
      <c r="AS179" s="63"/>
      <c r="AT179" s="63"/>
      <c r="AU179" s="61" t="s">
        <v>10</v>
      </c>
      <c r="AV179" s="62"/>
      <c r="AW179" s="61" t="s">
        <v>10</v>
      </c>
      <c r="AX179" s="62"/>
      <c r="AY179" s="61" t="s">
        <v>10</v>
      </c>
      <c r="AZ179" s="62"/>
      <c r="BA179" s="61" t="s">
        <v>10</v>
      </c>
      <c r="BB179" s="62"/>
      <c r="BC179" s="61" t="s">
        <v>10</v>
      </c>
      <c r="BD179" s="62"/>
      <c r="BE179" s="61" t="s">
        <v>49</v>
      </c>
      <c r="BF179" s="62"/>
      <c r="BG179" s="63"/>
      <c r="BH179" s="63"/>
      <c r="BI179" s="61" t="s">
        <v>10</v>
      </c>
      <c r="BJ179" s="62"/>
      <c r="BK179" s="61" t="s">
        <v>10</v>
      </c>
      <c r="BL179" s="62"/>
      <c r="BM179" s="61" t="s">
        <v>10</v>
      </c>
      <c r="BN179" s="62"/>
      <c r="BO179" s="61" t="s">
        <v>10</v>
      </c>
      <c r="BP179" s="62"/>
      <c r="BQ179" s="64">
        <f t="shared" si="278"/>
        <v>0</v>
      </c>
      <c r="BR179" s="64">
        <f t="shared" si="279"/>
        <v>26</v>
      </c>
      <c r="BS179" s="64">
        <f t="shared" si="280"/>
        <v>0</v>
      </c>
      <c r="BT179" s="64">
        <f t="shared" si="281"/>
        <v>0</v>
      </c>
      <c r="BU179" s="64">
        <f t="shared" si="282"/>
        <v>0</v>
      </c>
      <c r="BV179" s="64">
        <f t="shared" si="283"/>
        <v>0</v>
      </c>
      <c r="BW179" s="64">
        <f t="shared" si="284"/>
        <v>0</v>
      </c>
      <c r="BX179" s="64">
        <f t="shared" si="285"/>
        <v>1</v>
      </c>
      <c r="BY179" s="64">
        <f t="shared" si="286"/>
        <v>0</v>
      </c>
      <c r="BZ179" s="65">
        <f t="shared" si="287"/>
        <v>27</v>
      </c>
      <c r="CA179" s="66">
        <f t="shared" si="288"/>
        <v>0</v>
      </c>
      <c r="CB179" s="67">
        <f t="shared" si="289"/>
        <v>0</v>
      </c>
      <c r="CC179" s="67">
        <v>0</v>
      </c>
      <c r="CD179" s="68">
        <f t="shared" si="290"/>
        <v>1</v>
      </c>
      <c r="CE179" s="69">
        <f t="shared" si="291"/>
        <v>0</v>
      </c>
      <c r="CF179" s="68">
        <f t="shared" si="292"/>
        <v>150</v>
      </c>
      <c r="CG179" s="70">
        <f t="shared" si="293"/>
        <v>6</v>
      </c>
      <c r="CH179" s="68">
        <f t="shared" si="294"/>
        <v>0</v>
      </c>
      <c r="CI179" s="71">
        <f>VLOOKUP(A179,[5]DATA!$A$6:$Q$660,17,0)</f>
        <v>150</v>
      </c>
      <c r="CJ179" s="71">
        <f t="shared" si="295"/>
        <v>0</v>
      </c>
      <c r="CK179" s="72">
        <f t="shared" si="296"/>
        <v>0</v>
      </c>
      <c r="CL179" s="73" t="e">
        <f t="shared" si="297"/>
        <v>#DIV/0!</v>
      </c>
      <c r="CM179" s="72">
        <f t="shared" si="298"/>
        <v>0</v>
      </c>
      <c r="CN179" s="74">
        <f t="shared" si="299"/>
        <v>27</v>
      </c>
    </row>
    <row r="180" spans="1:92" s="77" customFormat="1" ht="24.75" customHeight="1" outlineLevel="2" x14ac:dyDescent="0.25">
      <c r="A180" s="55" t="s">
        <v>393</v>
      </c>
      <c r="B180" s="56" t="s">
        <v>394</v>
      </c>
      <c r="C180" s="57" t="s">
        <v>380</v>
      </c>
      <c r="D180" s="58">
        <v>6</v>
      </c>
      <c r="E180" s="59">
        <v>44123</v>
      </c>
      <c r="F180" s="60">
        <f>IFERROR(VLOOKUP(A180,'[5]PHEP NAM 2022'!$D$9:$AP$628,32,0),0)</f>
        <v>1</v>
      </c>
      <c r="G180" s="61" t="s">
        <v>10</v>
      </c>
      <c r="H180" s="62"/>
      <c r="I180" s="61" t="s">
        <v>10</v>
      </c>
      <c r="J180" s="62"/>
      <c r="K180" s="61" t="s">
        <v>10</v>
      </c>
      <c r="L180" s="62"/>
      <c r="M180" s="61" t="s">
        <v>135</v>
      </c>
      <c r="N180" s="62"/>
      <c r="O180" s="61" t="s">
        <v>52</v>
      </c>
      <c r="P180" s="62"/>
      <c r="Q180" s="63"/>
      <c r="R180" s="63"/>
      <c r="S180" s="61" t="s">
        <v>10</v>
      </c>
      <c r="T180" s="62"/>
      <c r="U180" s="61" t="s">
        <v>10</v>
      </c>
      <c r="V180" s="62"/>
      <c r="W180" s="61" t="s">
        <v>10</v>
      </c>
      <c r="X180" s="62"/>
      <c r="Y180" s="61" t="s">
        <v>10</v>
      </c>
      <c r="Z180" s="62"/>
      <c r="AA180" s="61" t="s">
        <v>10</v>
      </c>
      <c r="AB180" s="62"/>
      <c r="AC180" s="61" t="s">
        <v>124</v>
      </c>
      <c r="AD180" s="62"/>
      <c r="AE180" s="63"/>
      <c r="AF180" s="63"/>
      <c r="AG180" s="61" t="s">
        <v>135</v>
      </c>
      <c r="AH180" s="62"/>
      <c r="AI180" s="61" t="s">
        <v>10</v>
      </c>
      <c r="AJ180" s="62"/>
      <c r="AK180" s="61" t="s">
        <v>124</v>
      </c>
      <c r="AL180" s="62"/>
      <c r="AM180" s="61" t="s">
        <v>10</v>
      </c>
      <c r="AN180" s="62"/>
      <c r="AO180" s="61" t="s">
        <v>10</v>
      </c>
      <c r="AP180" s="62"/>
      <c r="AQ180" s="61" t="s">
        <v>10</v>
      </c>
      <c r="AR180" s="62"/>
      <c r="AS180" s="63"/>
      <c r="AT180" s="63"/>
      <c r="AU180" s="61" t="s">
        <v>135</v>
      </c>
      <c r="AV180" s="62"/>
      <c r="AW180" s="61" t="s">
        <v>10</v>
      </c>
      <c r="AX180" s="62"/>
      <c r="AY180" s="61" t="s">
        <v>10</v>
      </c>
      <c r="AZ180" s="62"/>
      <c r="BA180" s="61" t="s">
        <v>10</v>
      </c>
      <c r="BB180" s="62"/>
      <c r="BC180" s="61" t="s">
        <v>10</v>
      </c>
      <c r="BD180" s="62"/>
      <c r="BE180" s="61" t="s">
        <v>10</v>
      </c>
      <c r="BF180" s="62"/>
      <c r="BG180" s="63"/>
      <c r="BH180" s="63"/>
      <c r="BI180" s="61" t="s">
        <v>124</v>
      </c>
      <c r="BJ180" s="62"/>
      <c r="BK180" s="61" t="s">
        <v>10</v>
      </c>
      <c r="BL180" s="62"/>
      <c r="BM180" s="61" t="s">
        <v>10</v>
      </c>
      <c r="BN180" s="62">
        <v>1</v>
      </c>
      <c r="BO180" s="61" t="s">
        <v>124</v>
      </c>
      <c r="BP180" s="62"/>
      <c r="BQ180" s="64">
        <f t="shared" si="278"/>
        <v>0</v>
      </c>
      <c r="BR180" s="64">
        <f t="shared" si="279"/>
        <v>20.5</v>
      </c>
      <c r="BS180" s="64">
        <f t="shared" si="280"/>
        <v>0</v>
      </c>
      <c r="BT180" s="64">
        <f t="shared" si="281"/>
        <v>0</v>
      </c>
      <c r="BU180" s="64">
        <f t="shared" si="282"/>
        <v>0</v>
      </c>
      <c r="BV180" s="64">
        <f t="shared" si="283"/>
        <v>0</v>
      </c>
      <c r="BW180" s="64">
        <f t="shared" si="284"/>
        <v>0</v>
      </c>
      <c r="BX180" s="64">
        <f t="shared" si="285"/>
        <v>0</v>
      </c>
      <c r="BY180" s="64">
        <f t="shared" si="286"/>
        <v>1</v>
      </c>
      <c r="BZ180" s="65">
        <f t="shared" si="287"/>
        <v>21.5</v>
      </c>
      <c r="CA180" s="66">
        <f t="shared" si="288"/>
        <v>1</v>
      </c>
      <c r="CB180" s="67">
        <f t="shared" si="289"/>
        <v>0</v>
      </c>
      <c r="CC180" s="67">
        <v>0</v>
      </c>
      <c r="CD180" s="68">
        <f t="shared" si="290"/>
        <v>1</v>
      </c>
      <c r="CE180" s="69">
        <f t="shared" si="291"/>
        <v>0</v>
      </c>
      <c r="CF180" s="68">
        <f t="shared" si="292"/>
        <v>150</v>
      </c>
      <c r="CG180" s="70">
        <f t="shared" si="293"/>
        <v>0</v>
      </c>
      <c r="CH180" s="68">
        <f t="shared" si="294"/>
        <v>0</v>
      </c>
      <c r="CI180" s="71">
        <f>VLOOKUP(A180,[5]DATA!$A$6:$Q$660,17,0)</f>
        <v>150</v>
      </c>
      <c r="CJ180" s="71">
        <f t="shared" si="295"/>
        <v>1</v>
      </c>
      <c r="CK180" s="72">
        <f t="shared" si="296"/>
        <v>0</v>
      </c>
      <c r="CL180" s="73">
        <f t="shared" si="297"/>
        <v>0</v>
      </c>
      <c r="CM180" s="72">
        <f t="shared" si="298"/>
        <v>0</v>
      </c>
      <c r="CN180" s="74">
        <f t="shared" si="299"/>
        <v>21.5</v>
      </c>
    </row>
    <row r="181" spans="1:92" s="77" customFormat="1" ht="24.75" customHeight="1" outlineLevel="2" x14ac:dyDescent="0.25">
      <c r="A181" s="55" t="s">
        <v>395</v>
      </c>
      <c r="B181" s="56" t="s">
        <v>396</v>
      </c>
      <c r="C181" s="57" t="s">
        <v>380</v>
      </c>
      <c r="D181" s="58">
        <v>6</v>
      </c>
      <c r="E181" s="59">
        <v>44137</v>
      </c>
      <c r="F181" s="60">
        <f>IFERROR(VLOOKUP(A181,'[5]PHEP NAM 2022'!$D$9:$AP$628,32,0),0)</f>
        <v>2</v>
      </c>
      <c r="G181" s="61" t="s">
        <v>135</v>
      </c>
      <c r="H181" s="62"/>
      <c r="I181" s="61" t="s">
        <v>52</v>
      </c>
      <c r="J181" s="62"/>
      <c r="K181" s="61" t="s">
        <v>10</v>
      </c>
      <c r="L181" s="62">
        <v>1</v>
      </c>
      <c r="M181" s="61" t="s">
        <v>10</v>
      </c>
      <c r="N181" s="62">
        <v>1</v>
      </c>
      <c r="O181" s="61" t="s">
        <v>52</v>
      </c>
      <c r="P181" s="62"/>
      <c r="Q181" s="63"/>
      <c r="R181" s="63"/>
      <c r="S181" s="61" t="s">
        <v>124</v>
      </c>
      <c r="T181" s="62"/>
      <c r="U181" s="61" t="s">
        <v>124</v>
      </c>
      <c r="V181" s="62"/>
      <c r="W181" s="61" t="s">
        <v>10</v>
      </c>
      <c r="X181" s="62">
        <v>3</v>
      </c>
      <c r="Y181" s="61" t="s">
        <v>10</v>
      </c>
      <c r="Z181" s="62">
        <v>1</v>
      </c>
      <c r="AA181" s="61" t="s">
        <v>10</v>
      </c>
      <c r="AB181" s="62">
        <v>2</v>
      </c>
      <c r="AC181" s="61" t="s">
        <v>10</v>
      </c>
      <c r="AD181" s="62"/>
      <c r="AE181" s="63"/>
      <c r="AF181" s="63"/>
      <c r="AG181" s="61" t="s">
        <v>10</v>
      </c>
      <c r="AH181" s="62">
        <v>2.5</v>
      </c>
      <c r="AI181" s="61" t="s">
        <v>10</v>
      </c>
      <c r="AJ181" s="62">
        <v>1.5</v>
      </c>
      <c r="AK181" s="61" t="s">
        <v>10</v>
      </c>
      <c r="AL181" s="62">
        <v>4</v>
      </c>
      <c r="AM181" s="61" t="s">
        <v>10</v>
      </c>
      <c r="AN181" s="62"/>
      <c r="AO181" s="61" t="s">
        <v>10</v>
      </c>
      <c r="AP181" s="62"/>
      <c r="AQ181" s="61" t="s">
        <v>10</v>
      </c>
      <c r="AR181" s="62"/>
      <c r="AS181" s="63"/>
      <c r="AT181" s="63"/>
      <c r="AU181" s="61" t="s">
        <v>10</v>
      </c>
      <c r="AV181" s="62">
        <v>1.5</v>
      </c>
      <c r="AW181" s="61" t="s">
        <v>10</v>
      </c>
      <c r="AX181" s="62">
        <v>1.5</v>
      </c>
      <c r="AY181" s="61" t="s">
        <v>10</v>
      </c>
      <c r="AZ181" s="62">
        <v>2</v>
      </c>
      <c r="BA181" s="61" t="s">
        <v>10</v>
      </c>
      <c r="BB181" s="62"/>
      <c r="BC181" s="61" t="s">
        <v>10</v>
      </c>
      <c r="BD181" s="62"/>
      <c r="BE181" s="61" t="s">
        <v>10</v>
      </c>
      <c r="BF181" s="62"/>
      <c r="BG181" s="63"/>
      <c r="BH181" s="63"/>
      <c r="BI181" s="61" t="s">
        <v>10</v>
      </c>
      <c r="BJ181" s="62">
        <v>1</v>
      </c>
      <c r="BK181" s="61" t="s">
        <v>10</v>
      </c>
      <c r="BL181" s="62"/>
      <c r="BM181" s="61" t="s">
        <v>124</v>
      </c>
      <c r="BN181" s="62"/>
      <c r="BO181" s="61" t="s">
        <v>10</v>
      </c>
      <c r="BP181" s="62">
        <v>1</v>
      </c>
      <c r="BQ181" s="64">
        <f t="shared" si="278"/>
        <v>0</v>
      </c>
      <c r="BR181" s="64">
        <f t="shared" si="279"/>
        <v>21.5</v>
      </c>
      <c r="BS181" s="64">
        <f t="shared" si="280"/>
        <v>0</v>
      </c>
      <c r="BT181" s="64">
        <f t="shared" si="281"/>
        <v>0</v>
      </c>
      <c r="BU181" s="64">
        <f t="shared" si="282"/>
        <v>0</v>
      </c>
      <c r="BV181" s="64">
        <f t="shared" si="283"/>
        <v>0</v>
      </c>
      <c r="BW181" s="64">
        <f t="shared" si="284"/>
        <v>0</v>
      </c>
      <c r="BX181" s="64">
        <f t="shared" si="285"/>
        <v>0</v>
      </c>
      <c r="BY181" s="64">
        <f t="shared" si="286"/>
        <v>2</v>
      </c>
      <c r="BZ181" s="65">
        <f t="shared" si="287"/>
        <v>23.5</v>
      </c>
      <c r="CA181" s="66">
        <f t="shared" si="288"/>
        <v>23</v>
      </c>
      <c r="CB181" s="67">
        <f t="shared" si="289"/>
        <v>0</v>
      </c>
      <c r="CC181" s="67">
        <v>0</v>
      </c>
      <c r="CD181" s="68">
        <f>IF(BZ181&gt;=25,4,IF(BZ181&gt;=18,3,IF(BZ181&gt;=12,2,IF(BZ181&gt;=4,1,0))))-BX181-2+1</f>
        <v>2</v>
      </c>
      <c r="CE181" s="69">
        <f t="shared" si="291"/>
        <v>1</v>
      </c>
      <c r="CF181" s="68">
        <f t="shared" si="292"/>
        <v>300</v>
      </c>
      <c r="CG181" s="70">
        <f t="shared" si="293"/>
        <v>0</v>
      </c>
      <c r="CH181" s="68">
        <f t="shared" si="294"/>
        <v>16</v>
      </c>
      <c r="CI181" s="71">
        <f>VLOOKUP(A181,[5]DATA!$A$6:$Q$660,17,0)</f>
        <v>150</v>
      </c>
      <c r="CJ181" s="71">
        <f t="shared" si="295"/>
        <v>23</v>
      </c>
      <c r="CK181" s="72">
        <f t="shared" si="296"/>
        <v>0</v>
      </c>
      <c r="CL181" s="73">
        <f t="shared" si="297"/>
        <v>0</v>
      </c>
      <c r="CM181" s="72">
        <f t="shared" si="298"/>
        <v>0</v>
      </c>
      <c r="CN181" s="74">
        <f t="shared" si="299"/>
        <v>23.5</v>
      </c>
    </row>
    <row r="182" spans="1:92" s="77" customFormat="1" ht="24.75" customHeight="1" outlineLevel="2" x14ac:dyDescent="0.25">
      <c r="A182" s="55" t="s">
        <v>397</v>
      </c>
      <c r="B182" s="96" t="s">
        <v>398</v>
      </c>
      <c r="C182" s="57" t="s">
        <v>380</v>
      </c>
      <c r="D182" s="58">
        <v>6</v>
      </c>
      <c r="E182" s="59">
        <v>44249</v>
      </c>
      <c r="F182" s="60">
        <f>IFERROR(VLOOKUP(A182,'[5]PHEP NAM 2022'!$D$9:$AP$628,32,0),0)</f>
        <v>1</v>
      </c>
      <c r="G182" s="61" t="s">
        <v>10</v>
      </c>
      <c r="H182" s="62"/>
      <c r="I182" s="61" t="s">
        <v>52</v>
      </c>
      <c r="J182" s="62"/>
      <c r="K182" s="61" t="s">
        <v>10</v>
      </c>
      <c r="L182" s="62">
        <v>1</v>
      </c>
      <c r="M182" s="61" t="s">
        <v>10</v>
      </c>
      <c r="N182" s="62"/>
      <c r="O182" s="61" t="s">
        <v>124</v>
      </c>
      <c r="P182" s="62"/>
      <c r="Q182" s="63"/>
      <c r="R182" s="63"/>
      <c r="S182" s="61" t="s">
        <v>10</v>
      </c>
      <c r="T182" s="62"/>
      <c r="U182" s="61" t="s">
        <v>10</v>
      </c>
      <c r="V182" s="62"/>
      <c r="W182" s="61" t="s">
        <v>10</v>
      </c>
      <c r="X182" s="62"/>
      <c r="Y182" s="61" t="s">
        <v>10</v>
      </c>
      <c r="Z182" s="62">
        <v>1</v>
      </c>
      <c r="AA182" s="61" t="s">
        <v>10</v>
      </c>
      <c r="AB182" s="62"/>
      <c r="AC182" s="61" t="s">
        <v>124</v>
      </c>
      <c r="AD182" s="62"/>
      <c r="AE182" s="196" t="s">
        <v>223</v>
      </c>
      <c r="AF182" s="197"/>
      <c r="AG182" s="197"/>
      <c r="AH182" s="197"/>
      <c r="AI182" s="197"/>
      <c r="AJ182" s="197"/>
      <c r="AK182" s="197"/>
      <c r="AL182" s="197"/>
      <c r="AM182" s="197"/>
      <c r="AN182" s="197"/>
      <c r="AO182" s="197"/>
      <c r="AP182" s="197"/>
      <c r="AQ182" s="197"/>
      <c r="AR182" s="197"/>
      <c r="AS182" s="197"/>
      <c r="AT182" s="197"/>
      <c r="AU182" s="197"/>
      <c r="AV182" s="197"/>
      <c r="AW182" s="197"/>
      <c r="AX182" s="197"/>
      <c r="AY182" s="197"/>
      <c r="AZ182" s="197"/>
      <c r="BA182" s="197"/>
      <c r="BB182" s="197"/>
      <c r="BC182" s="197"/>
      <c r="BD182" s="197"/>
      <c r="BE182" s="197"/>
      <c r="BF182" s="197"/>
      <c r="BG182" s="197"/>
      <c r="BH182" s="197"/>
      <c r="BI182" s="197"/>
      <c r="BJ182" s="197"/>
      <c r="BK182" s="197"/>
      <c r="BL182" s="197"/>
      <c r="BM182" s="197"/>
      <c r="BN182" s="197"/>
      <c r="BO182" s="197"/>
      <c r="BP182" s="198"/>
      <c r="BQ182" s="64">
        <f t="shared" si="278"/>
        <v>0</v>
      </c>
      <c r="BR182" s="64">
        <f t="shared" si="279"/>
        <v>8</v>
      </c>
      <c r="BS182" s="64">
        <f t="shared" si="280"/>
        <v>0</v>
      </c>
      <c r="BT182" s="64">
        <f t="shared" si="281"/>
        <v>0</v>
      </c>
      <c r="BU182" s="64">
        <f t="shared" si="282"/>
        <v>0</v>
      </c>
      <c r="BV182" s="64">
        <f t="shared" si="283"/>
        <v>0</v>
      </c>
      <c r="BW182" s="64">
        <f t="shared" si="284"/>
        <v>0</v>
      </c>
      <c r="BX182" s="64">
        <f t="shared" si="285"/>
        <v>0</v>
      </c>
      <c r="BY182" s="64">
        <f t="shared" si="286"/>
        <v>1</v>
      </c>
      <c r="BZ182" s="65">
        <f t="shared" si="287"/>
        <v>9</v>
      </c>
      <c r="CA182" s="66">
        <f t="shared" si="288"/>
        <v>2</v>
      </c>
      <c r="CB182" s="67">
        <f t="shared" si="289"/>
        <v>0</v>
      </c>
      <c r="CC182" s="67">
        <v>0</v>
      </c>
      <c r="CD182" s="68">
        <f>IF(BZ182&gt;=25,4,IF(BZ182&gt;=18,3,IF(BZ182&gt;=12,2,IF(BZ182&gt;=4,1,0))))-BX182-2+1</f>
        <v>0</v>
      </c>
      <c r="CE182" s="69">
        <f t="shared" si="291"/>
        <v>0</v>
      </c>
      <c r="CF182" s="68">
        <f t="shared" si="292"/>
        <v>0</v>
      </c>
      <c r="CG182" s="70">
        <f t="shared" si="293"/>
        <v>0</v>
      </c>
      <c r="CH182" s="68">
        <f t="shared" si="294"/>
        <v>0</v>
      </c>
      <c r="CI182" s="71">
        <f>VLOOKUP(A182,[5]DATA!$A$6:$Q$660,17,0)</f>
        <v>150</v>
      </c>
      <c r="CJ182" s="71">
        <f t="shared" si="295"/>
        <v>2</v>
      </c>
      <c r="CK182" s="72">
        <f t="shared" si="296"/>
        <v>0</v>
      </c>
      <c r="CL182" s="73">
        <f t="shared" si="297"/>
        <v>0</v>
      </c>
      <c r="CM182" s="72">
        <f t="shared" si="298"/>
        <v>0</v>
      </c>
      <c r="CN182" s="74">
        <f t="shared" si="299"/>
        <v>9</v>
      </c>
    </row>
    <row r="183" spans="1:92" s="77" customFormat="1" ht="24.75" customHeight="1" outlineLevel="2" x14ac:dyDescent="0.25">
      <c r="A183" s="55" t="s">
        <v>399</v>
      </c>
      <c r="B183" s="56" t="s">
        <v>400</v>
      </c>
      <c r="C183" s="57" t="s">
        <v>380</v>
      </c>
      <c r="D183" s="58">
        <v>6</v>
      </c>
      <c r="E183" s="59">
        <v>44279</v>
      </c>
      <c r="F183" s="60">
        <f>IFERROR(VLOOKUP(A183,'[5]PHEP NAM 2022'!$D$9:$AP$628,32,0),0)</f>
        <v>4</v>
      </c>
      <c r="G183" s="61" t="s">
        <v>10</v>
      </c>
      <c r="H183" s="62"/>
      <c r="I183" s="61" t="s">
        <v>10</v>
      </c>
      <c r="J183" s="62">
        <v>1</v>
      </c>
      <c r="K183" s="61" t="s">
        <v>10</v>
      </c>
      <c r="L183" s="62"/>
      <c r="M183" s="61" t="s">
        <v>10</v>
      </c>
      <c r="N183" s="62">
        <v>2.5</v>
      </c>
      <c r="O183" s="61" t="s">
        <v>10</v>
      </c>
      <c r="P183" s="62">
        <v>1</v>
      </c>
      <c r="Q183" s="63"/>
      <c r="R183" s="63"/>
      <c r="S183" s="61" t="s">
        <v>10</v>
      </c>
      <c r="T183" s="62">
        <v>1</v>
      </c>
      <c r="U183" s="61" t="s">
        <v>10</v>
      </c>
      <c r="V183" s="62">
        <v>1</v>
      </c>
      <c r="W183" s="61" t="s">
        <v>10</v>
      </c>
      <c r="X183" s="62">
        <v>1</v>
      </c>
      <c r="Y183" s="61" t="s">
        <v>10</v>
      </c>
      <c r="Z183" s="62">
        <v>1.5</v>
      </c>
      <c r="AA183" s="61" t="s">
        <v>10</v>
      </c>
      <c r="AB183" s="62">
        <v>2</v>
      </c>
      <c r="AC183" s="61" t="s">
        <v>124</v>
      </c>
      <c r="AD183" s="62"/>
      <c r="AE183" s="63"/>
      <c r="AF183" s="63"/>
      <c r="AG183" s="61" t="s">
        <v>10</v>
      </c>
      <c r="AH183" s="62">
        <v>2</v>
      </c>
      <c r="AI183" s="61" t="s">
        <v>10</v>
      </c>
      <c r="AJ183" s="62"/>
      <c r="AK183" s="61" t="s">
        <v>10</v>
      </c>
      <c r="AL183" s="62"/>
      <c r="AM183" s="61" t="s">
        <v>10</v>
      </c>
      <c r="AN183" s="62">
        <v>2</v>
      </c>
      <c r="AO183" s="61" t="s">
        <v>10</v>
      </c>
      <c r="AP183" s="62">
        <v>1</v>
      </c>
      <c r="AQ183" s="61" t="s">
        <v>10</v>
      </c>
      <c r="AR183" s="62">
        <v>1</v>
      </c>
      <c r="AS183" s="63"/>
      <c r="AT183" s="63"/>
      <c r="AU183" s="61" t="s">
        <v>10</v>
      </c>
      <c r="AV183" s="62"/>
      <c r="AW183" s="61" t="s">
        <v>10</v>
      </c>
      <c r="AX183" s="62">
        <v>1</v>
      </c>
      <c r="AY183" s="61" t="s">
        <v>10</v>
      </c>
      <c r="AZ183" s="62"/>
      <c r="BA183" s="61" t="s">
        <v>10</v>
      </c>
      <c r="BB183" s="62">
        <v>1</v>
      </c>
      <c r="BC183" s="61" t="s">
        <v>10</v>
      </c>
      <c r="BD183" s="62"/>
      <c r="BE183" s="61" t="s">
        <v>52</v>
      </c>
      <c r="BF183" s="62"/>
      <c r="BG183" s="63"/>
      <c r="BH183" s="63"/>
      <c r="BI183" s="61" t="s">
        <v>10</v>
      </c>
      <c r="BJ183" s="62">
        <v>1</v>
      </c>
      <c r="BK183" s="61" t="s">
        <v>10</v>
      </c>
      <c r="BL183" s="62">
        <v>1</v>
      </c>
      <c r="BM183" s="61" t="s">
        <v>10</v>
      </c>
      <c r="BN183" s="62">
        <v>1</v>
      </c>
      <c r="BO183" s="61" t="s">
        <v>10</v>
      </c>
      <c r="BP183" s="62">
        <v>2</v>
      </c>
      <c r="BQ183" s="64">
        <f t="shared" si="278"/>
        <v>0</v>
      </c>
      <c r="BR183" s="64">
        <f t="shared" si="279"/>
        <v>25</v>
      </c>
      <c r="BS183" s="64">
        <f t="shared" si="280"/>
        <v>0</v>
      </c>
      <c r="BT183" s="64">
        <f t="shared" si="281"/>
        <v>0</v>
      </c>
      <c r="BU183" s="64">
        <f t="shared" si="282"/>
        <v>0</v>
      </c>
      <c r="BV183" s="64">
        <f t="shared" si="283"/>
        <v>0</v>
      </c>
      <c r="BW183" s="64">
        <f t="shared" si="284"/>
        <v>0</v>
      </c>
      <c r="BX183" s="64">
        <f t="shared" si="285"/>
        <v>0</v>
      </c>
      <c r="BY183" s="64">
        <f t="shared" si="286"/>
        <v>1</v>
      </c>
      <c r="BZ183" s="65">
        <f t="shared" si="287"/>
        <v>26</v>
      </c>
      <c r="CA183" s="66">
        <f t="shared" si="288"/>
        <v>24</v>
      </c>
      <c r="CB183" s="67">
        <f t="shared" si="289"/>
        <v>0</v>
      </c>
      <c r="CC183" s="67">
        <v>0</v>
      </c>
      <c r="CD183" s="68">
        <f t="shared" si="290"/>
        <v>2</v>
      </c>
      <c r="CE183" s="69">
        <f t="shared" si="291"/>
        <v>0</v>
      </c>
      <c r="CF183" s="68">
        <f t="shared" si="292"/>
        <v>300</v>
      </c>
      <c r="CG183" s="70">
        <f t="shared" si="293"/>
        <v>3</v>
      </c>
      <c r="CH183" s="68">
        <f t="shared" si="294"/>
        <v>0</v>
      </c>
      <c r="CI183" s="71">
        <f>VLOOKUP(A183,[5]DATA!$A$6:$Q$660,17,0)</f>
        <v>150</v>
      </c>
      <c r="CJ183" s="71">
        <f t="shared" si="295"/>
        <v>24</v>
      </c>
      <c r="CK183" s="72">
        <f t="shared" si="296"/>
        <v>0</v>
      </c>
      <c r="CL183" s="73">
        <f t="shared" si="297"/>
        <v>0</v>
      </c>
      <c r="CM183" s="72">
        <f t="shared" si="298"/>
        <v>0</v>
      </c>
      <c r="CN183" s="74">
        <f t="shared" si="299"/>
        <v>26</v>
      </c>
    </row>
    <row r="184" spans="1:92" s="77" customFormat="1" ht="24.75" customHeight="1" outlineLevel="2" x14ac:dyDescent="0.25">
      <c r="A184" s="109" t="s">
        <v>401</v>
      </c>
      <c r="B184" s="110" t="s">
        <v>402</v>
      </c>
      <c r="C184" s="57" t="s">
        <v>380</v>
      </c>
      <c r="D184" s="58">
        <v>6</v>
      </c>
      <c r="E184" s="59">
        <v>44287</v>
      </c>
      <c r="F184" s="60">
        <f>IFERROR(VLOOKUP(A184,'[5]PHEP NAM 2022'!$D$9:$AP$628,32,0),0)</f>
        <v>1</v>
      </c>
      <c r="G184" s="61" t="s">
        <v>10</v>
      </c>
      <c r="H184" s="62">
        <v>2</v>
      </c>
      <c r="I184" s="61" t="s">
        <v>10</v>
      </c>
      <c r="J184" s="62">
        <v>1</v>
      </c>
      <c r="K184" s="61" t="s">
        <v>10</v>
      </c>
      <c r="L184" s="62">
        <v>1</v>
      </c>
      <c r="M184" s="61" t="s">
        <v>10</v>
      </c>
      <c r="N184" s="62">
        <v>3</v>
      </c>
      <c r="O184" s="61" t="s">
        <v>10</v>
      </c>
      <c r="P184" s="62">
        <v>1</v>
      </c>
      <c r="Q184" s="63"/>
      <c r="R184" s="63"/>
      <c r="S184" s="61" t="s">
        <v>10</v>
      </c>
      <c r="T184" s="62">
        <v>1</v>
      </c>
      <c r="U184" s="61" t="s">
        <v>10</v>
      </c>
      <c r="V184" s="62">
        <v>1</v>
      </c>
      <c r="W184" s="61" t="s">
        <v>10</v>
      </c>
      <c r="X184" s="62">
        <v>2</v>
      </c>
      <c r="Y184" s="61" t="s">
        <v>10</v>
      </c>
      <c r="Z184" s="62">
        <v>2</v>
      </c>
      <c r="AA184" s="61" t="s">
        <v>10</v>
      </c>
      <c r="AB184" s="62">
        <v>1</v>
      </c>
      <c r="AC184" s="61" t="s">
        <v>10</v>
      </c>
      <c r="AD184" s="62">
        <v>1</v>
      </c>
      <c r="AE184" s="63"/>
      <c r="AF184" s="63"/>
      <c r="AG184" s="61" t="s">
        <v>10</v>
      </c>
      <c r="AH184" s="62">
        <v>1.5</v>
      </c>
      <c r="AI184" s="61" t="s">
        <v>10</v>
      </c>
      <c r="AJ184" s="62">
        <v>1</v>
      </c>
      <c r="AK184" s="61" t="s">
        <v>10</v>
      </c>
      <c r="AL184" s="62">
        <v>1</v>
      </c>
      <c r="AM184" s="61" t="s">
        <v>10</v>
      </c>
      <c r="AN184" s="62">
        <v>1</v>
      </c>
      <c r="AO184" s="61" t="s">
        <v>10</v>
      </c>
      <c r="AP184" s="62">
        <v>2</v>
      </c>
      <c r="AQ184" s="61" t="s">
        <v>10</v>
      </c>
      <c r="AR184" s="62">
        <v>1</v>
      </c>
      <c r="AS184" s="63"/>
      <c r="AT184" s="63"/>
      <c r="AU184" s="61" t="s">
        <v>10</v>
      </c>
      <c r="AV184" s="62">
        <v>1</v>
      </c>
      <c r="AW184" s="61" t="s">
        <v>10</v>
      </c>
      <c r="AX184" s="62">
        <v>1</v>
      </c>
      <c r="AY184" s="61" t="s">
        <v>10</v>
      </c>
      <c r="AZ184" s="62">
        <v>1</v>
      </c>
      <c r="BA184" s="61" t="s">
        <v>10</v>
      </c>
      <c r="BB184" s="62">
        <v>2</v>
      </c>
      <c r="BC184" s="61" t="s">
        <v>10</v>
      </c>
      <c r="BD184" s="62">
        <v>1</v>
      </c>
      <c r="BE184" s="61" t="s">
        <v>10</v>
      </c>
      <c r="BF184" s="62"/>
      <c r="BG184" s="63"/>
      <c r="BH184" s="63"/>
      <c r="BI184" s="61" t="s">
        <v>52</v>
      </c>
      <c r="BJ184" s="62"/>
      <c r="BK184" s="61" t="s">
        <v>10</v>
      </c>
      <c r="BL184" s="62"/>
      <c r="BM184" s="61" t="s">
        <v>10</v>
      </c>
      <c r="BN184" s="62">
        <v>1</v>
      </c>
      <c r="BO184" s="61" t="s">
        <v>10</v>
      </c>
      <c r="BP184" s="62">
        <v>2</v>
      </c>
      <c r="BQ184" s="64">
        <f t="shared" si="278"/>
        <v>0</v>
      </c>
      <c r="BR184" s="64">
        <f t="shared" si="279"/>
        <v>26</v>
      </c>
      <c r="BS184" s="64">
        <f t="shared" si="280"/>
        <v>0</v>
      </c>
      <c r="BT184" s="64">
        <f t="shared" si="281"/>
        <v>0</v>
      </c>
      <c r="BU184" s="64">
        <f t="shared" si="282"/>
        <v>0</v>
      </c>
      <c r="BV184" s="64">
        <f t="shared" si="283"/>
        <v>0</v>
      </c>
      <c r="BW184" s="64">
        <f t="shared" si="284"/>
        <v>0</v>
      </c>
      <c r="BX184" s="64">
        <f t="shared" si="285"/>
        <v>0</v>
      </c>
      <c r="BY184" s="64">
        <f t="shared" si="286"/>
        <v>1</v>
      </c>
      <c r="BZ184" s="65">
        <f t="shared" si="287"/>
        <v>27</v>
      </c>
      <c r="CA184" s="66">
        <f t="shared" si="288"/>
        <v>32.5</v>
      </c>
      <c r="CB184" s="67">
        <f t="shared" si="289"/>
        <v>0</v>
      </c>
      <c r="CC184" s="67">
        <v>0</v>
      </c>
      <c r="CD184" s="68">
        <f t="shared" si="290"/>
        <v>2</v>
      </c>
      <c r="CE184" s="69">
        <f t="shared" si="291"/>
        <v>0</v>
      </c>
      <c r="CF184" s="68">
        <f t="shared" si="292"/>
        <v>300</v>
      </c>
      <c r="CG184" s="70">
        <f t="shared" si="293"/>
        <v>0</v>
      </c>
      <c r="CH184" s="68">
        <f t="shared" si="294"/>
        <v>0</v>
      </c>
      <c r="CI184" s="71">
        <f>VLOOKUP(A184,[5]DATA!$A$6:$Q$660,17,0)</f>
        <v>150</v>
      </c>
      <c r="CJ184" s="71">
        <f t="shared" si="295"/>
        <v>32.5</v>
      </c>
      <c r="CK184" s="72">
        <f t="shared" si="296"/>
        <v>0</v>
      </c>
      <c r="CL184" s="73">
        <f t="shared" si="297"/>
        <v>0</v>
      </c>
      <c r="CM184" s="72">
        <f t="shared" si="298"/>
        <v>0</v>
      </c>
      <c r="CN184" s="74">
        <f t="shared" si="299"/>
        <v>27</v>
      </c>
    </row>
    <row r="185" spans="1:92" s="77" customFormat="1" ht="24.75" customHeight="1" outlineLevel="2" x14ac:dyDescent="0.25">
      <c r="A185" s="109" t="s">
        <v>403</v>
      </c>
      <c r="B185" s="110" t="s">
        <v>404</v>
      </c>
      <c r="C185" s="57" t="s">
        <v>380</v>
      </c>
      <c r="D185" s="58">
        <v>8</v>
      </c>
      <c r="E185" s="59">
        <v>42940</v>
      </c>
      <c r="F185" s="60">
        <f>IFERROR(VLOOKUP(A185,'[5]PHEP NAM 2022'!$D$9:$AP$628,32,0),0)</f>
        <v>2</v>
      </c>
      <c r="G185" s="61" t="s">
        <v>10</v>
      </c>
      <c r="H185" s="62">
        <v>2</v>
      </c>
      <c r="I185" s="61" t="s">
        <v>10</v>
      </c>
      <c r="J185" s="62">
        <v>1</v>
      </c>
      <c r="K185" s="61" t="s">
        <v>10</v>
      </c>
      <c r="L185" s="62"/>
      <c r="M185" s="61" t="s">
        <v>10</v>
      </c>
      <c r="N185" s="62"/>
      <c r="O185" s="61" t="s">
        <v>10</v>
      </c>
      <c r="P185" s="62"/>
      <c r="Q185" s="63"/>
      <c r="R185" s="63"/>
      <c r="S185" s="61" t="s">
        <v>10</v>
      </c>
      <c r="T185" s="62"/>
      <c r="U185" s="61" t="s">
        <v>10</v>
      </c>
      <c r="V185" s="62"/>
      <c r="W185" s="61" t="s">
        <v>10</v>
      </c>
      <c r="X185" s="62">
        <v>1</v>
      </c>
      <c r="Y185" s="61" t="s">
        <v>124</v>
      </c>
      <c r="Z185" s="62"/>
      <c r="AA185" s="61" t="s">
        <v>52</v>
      </c>
      <c r="AB185" s="62"/>
      <c r="AC185" s="61" t="s">
        <v>52</v>
      </c>
      <c r="AD185" s="62"/>
      <c r="AE185" s="63"/>
      <c r="AF185" s="63"/>
      <c r="AG185" s="61" t="s">
        <v>10</v>
      </c>
      <c r="AH185" s="62"/>
      <c r="AI185" s="61" t="s">
        <v>10</v>
      </c>
      <c r="AJ185" s="62">
        <v>1.5</v>
      </c>
      <c r="AK185" s="61" t="s">
        <v>10</v>
      </c>
      <c r="AL185" s="62">
        <v>2</v>
      </c>
      <c r="AM185" s="61" t="s">
        <v>10</v>
      </c>
      <c r="AN185" s="62">
        <v>1</v>
      </c>
      <c r="AO185" s="61" t="s">
        <v>10</v>
      </c>
      <c r="AP185" s="62"/>
      <c r="AQ185" s="61" t="s">
        <v>10</v>
      </c>
      <c r="AR185" s="62"/>
      <c r="AS185" s="63"/>
      <c r="AT185" s="63"/>
      <c r="AU185" s="61" t="s">
        <v>10</v>
      </c>
      <c r="AV185" s="62"/>
      <c r="AW185" s="61" t="s">
        <v>10</v>
      </c>
      <c r="AX185" s="62"/>
      <c r="AY185" s="61" t="s">
        <v>10</v>
      </c>
      <c r="AZ185" s="62">
        <v>1</v>
      </c>
      <c r="BA185" s="61" t="s">
        <v>10</v>
      </c>
      <c r="BB185" s="62">
        <v>2</v>
      </c>
      <c r="BC185" s="61" t="s">
        <v>10</v>
      </c>
      <c r="BD185" s="62"/>
      <c r="BE185" s="61" t="s">
        <v>10</v>
      </c>
      <c r="BF185" s="62">
        <v>2</v>
      </c>
      <c r="BG185" s="63"/>
      <c r="BH185" s="63"/>
      <c r="BI185" s="61" t="s">
        <v>10</v>
      </c>
      <c r="BJ185" s="62"/>
      <c r="BK185" s="61" t="s">
        <v>10</v>
      </c>
      <c r="BL185" s="62">
        <v>1</v>
      </c>
      <c r="BM185" s="61" t="s">
        <v>10</v>
      </c>
      <c r="BN185" s="62">
        <v>1</v>
      </c>
      <c r="BO185" s="61" t="s">
        <v>10</v>
      </c>
      <c r="BP185" s="62">
        <v>1</v>
      </c>
      <c r="BQ185" s="64">
        <f t="shared" si="278"/>
        <v>0</v>
      </c>
      <c r="BR185" s="64">
        <f t="shared" si="279"/>
        <v>24</v>
      </c>
      <c r="BS185" s="64">
        <f t="shared" si="280"/>
        <v>0</v>
      </c>
      <c r="BT185" s="64">
        <f t="shared" si="281"/>
        <v>0</v>
      </c>
      <c r="BU185" s="64">
        <f t="shared" si="282"/>
        <v>0</v>
      </c>
      <c r="BV185" s="64">
        <f t="shared" si="283"/>
        <v>0</v>
      </c>
      <c r="BW185" s="64">
        <f t="shared" si="284"/>
        <v>0</v>
      </c>
      <c r="BX185" s="64">
        <f t="shared" si="285"/>
        <v>0</v>
      </c>
      <c r="BY185" s="64">
        <f t="shared" si="286"/>
        <v>2</v>
      </c>
      <c r="BZ185" s="65">
        <f t="shared" si="287"/>
        <v>26</v>
      </c>
      <c r="CA185" s="66">
        <f t="shared" si="288"/>
        <v>16.5</v>
      </c>
      <c r="CB185" s="67">
        <f t="shared" si="289"/>
        <v>0</v>
      </c>
      <c r="CC185" s="67">
        <v>0</v>
      </c>
      <c r="CD185" s="68">
        <f t="shared" si="290"/>
        <v>2</v>
      </c>
      <c r="CE185" s="69">
        <f t="shared" si="291"/>
        <v>0</v>
      </c>
      <c r="CF185" s="68">
        <f t="shared" si="292"/>
        <v>300</v>
      </c>
      <c r="CG185" s="70">
        <f t="shared" si="293"/>
        <v>0</v>
      </c>
      <c r="CH185" s="68">
        <f t="shared" si="294"/>
        <v>0</v>
      </c>
      <c r="CI185" s="71">
        <f>VLOOKUP(A185,[5]DATA!$A$6:$Q$660,17,0)</f>
        <v>150</v>
      </c>
      <c r="CJ185" s="71">
        <f t="shared" si="295"/>
        <v>16.5</v>
      </c>
      <c r="CK185" s="72">
        <f t="shared" si="296"/>
        <v>0</v>
      </c>
      <c r="CL185" s="73">
        <f t="shared" si="297"/>
        <v>0</v>
      </c>
      <c r="CM185" s="72">
        <f t="shared" si="298"/>
        <v>0</v>
      </c>
      <c r="CN185" s="74">
        <f t="shared" si="299"/>
        <v>26</v>
      </c>
    </row>
    <row r="186" spans="1:92" s="77" customFormat="1" ht="24.75" customHeight="1" outlineLevel="2" x14ac:dyDescent="0.25">
      <c r="A186" s="109" t="s">
        <v>405</v>
      </c>
      <c r="B186" s="110" t="s">
        <v>406</v>
      </c>
      <c r="C186" s="57" t="s">
        <v>380</v>
      </c>
      <c r="D186" s="58">
        <v>6</v>
      </c>
      <c r="E186" s="59">
        <v>44319</v>
      </c>
      <c r="F186" s="60">
        <f>IFERROR(VLOOKUP(A186,'[5]PHEP NAM 2022'!$D$9:$AP$628,32,0),0)</f>
        <v>1.5</v>
      </c>
      <c r="G186" s="61" t="s">
        <v>10</v>
      </c>
      <c r="H186" s="62">
        <v>1.5</v>
      </c>
      <c r="I186" s="61" t="s">
        <v>10</v>
      </c>
      <c r="J186" s="62">
        <v>1</v>
      </c>
      <c r="K186" s="61" t="s">
        <v>10</v>
      </c>
      <c r="L186" s="62"/>
      <c r="M186" s="61" t="s">
        <v>10</v>
      </c>
      <c r="N186" s="62">
        <v>3</v>
      </c>
      <c r="O186" s="61" t="s">
        <v>10</v>
      </c>
      <c r="P186" s="62"/>
      <c r="Q186" s="63"/>
      <c r="R186" s="63"/>
      <c r="S186" s="61" t="s">
        <v>10</v>
      </c>
      <c r="T186" s="62">
        <v>1.5</v>
      </c>
      <c r="U186" s="61" t="s">
        <v>10</v>
      </c>
      <c r="V186" s="62">
        <v>1</v>
      </c>
      <c r="W186" s="61" t="s">
        <v>10</v>
      </c>
      <c r="X186" s="62"/>
      <c r="Y186" s="61" t="s">
        <v>10</v>
      </c>
      <c r="Z186" s="62"/>
      <c r="AA186" s="61" t="s">
        <v>10</v>
      </c>
      <c r="AB186" s="62"/>
      <c r="AC186" s="61" t="s">
        <v>10</v>
      </c>
      <c r="AD186" s="62"/>
      <c r="AE186" s="63"/>
      <c r="AF186" s="63"/>
      <c r="AG186" s="61" t="s">
        <v>10</v>
      </c>
      <c r="AH186" s="62">
        <v>1</v>
      </c>
      <c r="AI186" s="61" t="s">
        <v>10</v>
      </c>
      <c r="AJ186" s="62">
        <v>2</v>
      </c>
      <c r="AK186" s="61" t="s">
        <v>10</v>
      </c>
      <c r="AL186" s="62">
        <v>1</v>
      </c>
      <c r="AM186" s="61" t="s">
        <v>10</v>
      </c>
      <c r="AN186" s="62">
        <v>1</v>
      </c>
      <c r="AO186" s="61" t="s">
        <v>10</v>
      </c>
      <c r="AP186" s="62">
        <v>1.5</v>
      </c>
      <c r="AQ186" s="61" t="s">
        <v>10</v>
      </c>
      <c r="AR186" s="62">
        <v>1</v>
      </c>
      <c r="AS186" s="63"/>
      <c r="AT186" s="63"/>
      <c r="AU186" s="61" t="s">
        <v>10</v>
      </c>
      <c r="AV186" s="62"/>
      <c r="AW186" s="61" t="s">
        <v>10</v>
      </c>
      <c r="AX186" s="62"/>
      <c r="AY186" s="61" t="s">
        <v>10</v>
      </c>
      <c r="AZ186" s="62">
        <v>2</v>
      </c>
      <c r="BA186" s="61" t="s">
        <v>10</v>
      </c>
      <c r="BB186" s="62">
        <v>2</v>
      </c>
      <c r="BC186" s="61" t="s">
        <v>10</v>
      </c>
      <c r="BD186" s="62"/>
      <c r="BE186" s="61" t="s">
        <v>10</v>
      </c>
      <c r="BF186" s="62"/>
      <c r="BG186" s="63"/>
      <c r="BH186" s="63"/>
      <c r="BI186" s="61" t="s">
        <v>10</v>
      </c>
      <c r="BJ186" s="62"/>
      <c r="BK186" s="61" t="s">
        <v>10</v>
      </c>
      <c r="BL186" s="62"/>
      <c r="BM186" s="61" t="s">
        <v>10</v>
      </c>
      <c r="BN186" s="62">
        <v>1</v>
      </c>
      <c r="BO186" s="61" t="s">
        <v>10</v>
      </c>
      <c r="BP186" s="62">
        <v>1</v>
      </c>
      <c r="BQ186" s="64">
        <f t="shared" si="278"/>
        <v>0</v>
      </c>
      <c r="BR186" s="64">
        <f t="shared" si="279"/>
        <v>27</v>
      </c>
      <c r="BS186" s="64">
        <f t="shared" si="280"/>
        <v>0</v>
      </c>
      <c r="BT186" s="64">
        <f t="shared" si="281"/>
        <v>0</v>
      </c>
      <c r="BU186" s="64">
        <f t="shared" si="282"/>
        <v>0</v>
      </c>
      <c r="BV186" s="64">
        <f t="shared" si="283"/>
        <v>0</v>
      </c>
      <c r="BW186" s="64">
        <f t="shared" si="284"/>
        <v>0</v>
      </c>
      <c r="BX186" s="64">
        <f t="shared" si="285"/>
        <v>0</v>
      </c>
      <c r="BY186" s="64">
        <f t="shared" si="286"/>
        <v>0</v>
      </c>
      <c r="BZ186" s="65">
        <f t="shared" si="287"/>
        <v>27</v>
      </c>
      <c r="CA186" s="66">
        <f t="shared" si="288"/>
        <v>21.5</v>
      </c>
      <c r="CB186" s="67">
        <f t="shared" si="289"/>
        <v>0</v>
      </c>
      <c r="CC186" s="67">
        <v>0</v>
      </c>
      <c r="CD186" s="68">
        <f t="shared" si="290"/>
        <v>2</v>
      </c>
      <c r="CE186" s="69">
        <f t="shared" si="291"/>
        <v>0</v>
      </c>
      <c r="CF186" s="68">
        <f t="shared" si="292"/>
        <v>300</v>
      </c>
      <c r="CG186" s="70">
        <f t="shared" si="293"/>
        <v>1.5</v>
      </c>
      <c r="CH186" s="68">
        <f t="shared" si="294"/>
        <v>0</v>
      </c>
      <c r="CI186" s="71">
        <f>VLOOKUP(A186,[5]DATA!$A$6:$Q$660,17,0)</f>
        <v>150</v>
      </c>
      <c r="CJ186" s="71">
        <f t="shared" si="295"/>
        <v>21.5</v>
      </c>
      <c r="CK186" s="72">
        <f t="shared" si="296"/>
        <v>0</v>
      </c>
      <c r="CL186" s="73">
        <f t="shared" si="297"/>
        <v>0</v>
      </c>
      <c r="CM186" s="72">
        <f t="shared" si="298"/>
        <v>0</v>
      </c>
      <c r="CN186" s="74">
        <f t="shared" si="299"/>
        <v>27</v>
      </c>
    </row>
    <row r="187" spans="1:92" s="77" customFormat="1" ht="24.75" customHeight="1" outlineLevel="2" x14ac:dyDescent="0.25">
      <c r="A187" s="55" t="s">
        <v>407</v>
      </c>
      <c r="B187" s="56" t="s">
        <v>408</v>
      </c>
      <c r="C187" s="57" t="s">
        <v>380</v>
      </c>
      <c r="D187" s="58">
        <v>6</v>
      </c>
      <c r="E187" s="59">
        <v>44354</v>
      </c>
      <c r="F187" s="60">
        <f>IFERROR(VLOOKUP(A187,'[5]PHEP NAM 2022'!$D$9:$AP$628,32,0),0)</f>
        <v>1</v>
      </c>
      <c r="G187" s="61" t="s">
        <v>10</v>
      </c>
      <c r="H187" s="62">
        <v>2</v>
      </c>
      <c r="I187" s="61" t="s">
        <v>10</v>
      </c>
      <c r="J187" s="62"/>
      <c r="K187" s="61" t="s">
        <v>10</v>
      </c>
      <c r="L187" s="62">
        <v>1</v>
      </c>
      <c r="M187" s="61" t="s">
        <v>10</v>
      </c>
      <c r="N187" s="62">
        <v>1</v>
      </c>
      <c r="O187" s="61" t="s">
        <v>52</v>
      </c>
      <c r="P187" s="62"/>
      <c r="Q187" s="63"/>
      <c r="R187" s="63"/>
      <c r="S187" s="61" t="s">
        <v>10</v>
      </c>
      <c r="T187" s="62">
        <v>1</v>
      </c>
      <c r="U187" s="61" t="s">
        <v>135</v>
      </c>
      <c r="V187" s="62"/>
      <c r="W187" s="61" t="s">
        <v>10</v>
      </c>
      <c r="X187" s="62">
        <v>3</v>
      </c>
      <c r="Y187" s="61" t="s">
        <v>10</v>
      </c>
      <c r="Z187" s="62">
        <v>1</v>
      </c>
      <c r="AA187" s="61" t="s">
        <v>10</v>
      </c>
      <c r="AB187" s="62">
        <v>2</v>
      </c>
      <c r="AC187" s="61" t="s">
        <v>10</v>
      </c>
      <c r="AD187" s="62">
        <v>1.5</v>
      </c>
      <c r="AE187" s="63"/>
      <c r="AF187" s="63"/>
      <c r="AG187" s="61" t="s">
        <v>10</v>
      </c>
      <c r="AH187" s="62">
        <v>2</v>
      </c>
      <c r="AI187" s="61" t="s">
        <v>10</v>
      </c>
      <c r="AJ187" s="62">
        <v>1.5</v>
      </c>
      <c r="AK187" s="61" t="s">
        <v>10</v>
      </c>
      <c r="AL187" s="62">
        <v>2</v>
      </c>
      <c r="AM187" s="61" t="s">
        <v>10</v>
      </c>
      <c r="AN187" s="62"/>
      <c r="AO187" s="61" t="s">
        <v>10</v>
      </c>
      <c r="AP187" s="62">
        <v>1.5</v>
      </c>
      <c r="AQ187" s="61" t="s">
        <v>10</v>
      </c>
      <c r="AR187" s="62">
        <v>2.5</v>
      </c>
      <c r="AS187" s="63"/>
      <c r="AT187" s="63"/>
      <c r="AU187" s="61" t="s">
        <v>10</v>
      </c>
      <c r="AV187" s="62">
        <v>2.5</v>
      </c>
      <c r="AW187" s="61" t="s">
        <v>10</v>
      </c>
      <c r="AX187" s="62">
        <v>2</v>
      </c>
      <c r="AY187" s="61" t="s">
        <v>10</v>
      </c>
      <c r="AZ187" s="62">
        <v>2</v>
      </c>
      <c r="BA187" s="61" t="s">
        <v>135</v>
      </c>
      <c r="BB187" s="62"/>
      <c r="BC187" s="61" t="s">
        <v>10</v>
      </c>
      <c r="BD187" s="62"/>
      <c r="BE187" s="61" t="s">
        <v>10</v>
      </c>
      <c r="BF187" s="62">
        <v>2</v>
      </c>
      <c r="BG187" s="63"/>
      <c r="BH187" s="63"/>
      <c r="BI187" s="61" t="s">
        <v>10</v>
      </c>
      <c r="BJ187" s="62">
        <v>2</v>
      </c>
      <c r="BK187" s="61" t="s">
        <v>10</v>
      </c>
      <c r="BL187" s="62"/>
      <c r="BM187" s="61" t="s">
        <v>10</v>
      </c>
      <c r="BN187" s="62">
        <v>1</v>
      </c>
      <c r="BO187" s="61" t="s">
        <v>10</v>
      </c>
      <c r="BP187" s="62">
        <v>1</v>
      </c>
      <c r="BQ187" s="64">
        <f>COUNTIF($G187:$BP187,"a")+COUNTIF($G187:$BP187,"r0,a5")/2+COUNTIF($G187:$BP187,"p5,a5")/2+COUNTIF($G187:$BP187,"Ro,p5")/2+COUNTIF($G187:$BP187,"H5,A5")/2+COUNTIF($G187:$BP187,"p0,a5")/2</f>
        <v>0</v>
      </c>
      <c r="BR187" s="64">
        <f>COUNTIF($G187:$BP187,"d")+COUNTIF($G187:$BP187,"r0,d5")/2+COUNTIF($G187:$BP187,"p5,d5")/2+COUNTIF($G187:$BP187,"Ro,P5")/2+COUNTIF($G187:$BP187,"H5,D5")/2+COUNTIF($G187:$BP187,"p0,d5")/2</f>
        <v>25</v>
      </c>
      <c r="BS187" s="64">
        <f>COUNTIF($G187:$BP187,"b")+COUNTIF($G187:$BP187,"r0,b5")/2+COUNTIF($G187:$BP187,"p5,b5")/2+COUNTIF($G187:$BP187,"Ro,P5")/2+COUNTIF($G187:$BP187,"H5,B5")/2+COUNTIF($G187:$BP187,"p0,b5")/2</f>
        <v>0</v>
      </c>
      <c r="BT187" s="64">
        <f>COUNTIF($G187:$BP187,"c")+COUNTIF($G187:$BP187,"r0,c5")/2+COUNTIF($G187:$BP187,"p5,c5")/2+COUNTIF($G187:$BP187,"Ro,P5")/2+COUNTIF($G187:$BP187,"H5,C5")/2+COUNTIF($G187:$BP187,"p0,c5")/2</f>
        <v>0</v>
      </c>
      <c r="BU187" s="64">
        <f>COUNTIF($G187:$BP187,"KH")+COUNTIF($G187:$BP187,"TL")+COUNTIF($G187:$BP187,"L")</f>
        <v>0</v>
      </c>
      <c r="BV187" s="64">
        <f>COUNTIF($G187:$BP187,"NL")</f>
        <v>0</v>
      </c>
      <c r="BW187" s="64">
        <f>COUNTIF($G187:$BP187,"hh")+COUNTIF(G187:BP187,"H5,D5")/2</f>
        <v>0</v>
      </c>
      <c r="BX187" s="64">
        <f>COUNTIF($G187:$BP187,"nt7")</f>
        <v>0</v>
      </c>
      <c r="BY187" s="64">
        <f>COUNTIF($G187:$BP187,"P")+COUNTIF($G187:$BP187,"p5,a5")/2+COUNTIF($G187:$BP187,"p5,b5")/2+COUNTIF($G187:$BP187,"p5,c5")/2+COUNTIF($G187:$BP187,"p5,d5")/2+COUNTIF($G187:$BP187,"R0,P5")/2</f>
        <v>1</v>
      </c>
      <c r="BZ187" s="65">
        <f>SUBTOTAL(9,BQ187:BY187)</f>
        <v>26</v>
      </c>
      <c r="CA187" s="66">
        <f t="shared" si="288"/>
        <v>34.5</v>
      </c>
      <c r="CB187" s="67">
        <f t="shared" si="289"/>
        <v>0</v>
      </c>
      <c r="CC187" s="67">
        <v>0</v>
      </c>
      <c r="CD187" s="68">
        <f t="shared" si="290"/>
        <v>2</v>
      </c>
      <c r="CE187" s="69">
        <f t="shared" si="291"/>
        <v>0</v>
      </c>
      <c r="CF187" s="68">
        <f t="shared" si="292"/>
        <v>300</v>
      </c>
      <c r="CG187" s="70">
        <f t="shared" si="293"/>
        <v>0</v>
      </c>
      <c r="CH187" s="68">
        <f t="shared" si="294"/>
        <v>0</v>
      </c>
      <c r="CI187" s="71">
        <f>VLOOKUP(A187,[5]DATA!$A$6:$Q$660,17,0)</f>
        <v>150</v>
      </c>
      <c r="CJ187" s="71">
        <f t="shared" si="295"/>
        <v>34.5</v>
      </c>
      <c r="CK187" s="72">
        <f t="shared" si="296"/>
        <v>0</v>
      </c>
      <c r="CL187" s="73">
        <f t="shared" si="297"/>
        <v>0</v>
      </c>
      <c r="CM187" s="72">
        <f t="shared" si="298"/>
        <v>0</v>
      </c>
      <c r="CN187" s="74">
        <f>BQ187+BR187+BS187+BT187+BU187+BY187+BX187</f>
        <v>26</v>
      </c>
    </row>
    <row r="188" spans="1:92" s="77" customFormat="1" ht="24.75" customHeight="1" outlineLevel="2" x14ac:dyDescent="0.25">
      <c r="A188" s="55" t="s">
        <v>409</v>
      </c>
      <c r="B188" s="56" t="s">
        <v>410</v>
      </c>
      <c r="C188" s="57" t="s">
        <v>380</v>
      </c>
      <c r="D188" s="58">
        <v>6</v>
      </c>
      <c r="E188" s="59">
        <v>44531</v>
      </c>
      <c r="F188" s="60">
        <f>IFERROR(VLOOKUP(A188,'[5]PHEP NAM 2022'!$D$9:$AP$628,32,0),0)</f>
        <v>3</v>
      </c>
      <c r="G188" s="61" t="s">
        <v>9</v>
      </c>
      <c r="H188" s="62">
        <v>2.5</v>
      </c>
      <c r="I188" s="61" t="s">
        <v>9</v>
      </c>
      <c r="J188" s="62">
        <v>1</v>
      </c>
      <c r="K188" s="61" t="s">
        <v>52</v>
      </c>
      <c r="L188" s="62"/>
      <c r="M188" s="61" t="s">
        <v>9</v>
      </c>
      <c r="N188" s="62">
        <v>2</v>
      </c>
      <c r="O188" s="61" t="s">
        <v>9</v>
      </c>
      <c r="P188" s="62">
        <v>1</v>
      </c>
      <c r="Q188" s="63"/>
      <c r="R188" s="63"/>
      <c r="S188" s="61" t="s">
        <v>9</v>
      </c>
      <c r="T188" s="62">
        <v>1</v>
      </c>
      <c r="U188" s="61" t="s">
        <v>9</v>
      </c>
      <c r="V188" s="62">
        <v>2</v>
      </c>
      <c r="W188" s="61" t="s">
        <v>9</v>
      </c>
      <c r="X188" s="62">
        <v>1</v>
      </c>
      <c r="Y188" s="61" t="s">
        <v>9</v>
      </c>
      <c r="Z188" s="62">
        <v>2</v>
      </c>
      <c r="AA188" s="61" t="s">
        <v>9</v>
      </c>
      <c r="AB188" s="62">
        <v>1</v>
      </c>
      <c r="AC188" s="61" t="s">
        <v>411</v>
      </c>
      <c r="AD188" s="62"/>
      <c r="AE188" s="63"/>
      <c r="AF188" s="63"/>
      <c r="AG188" s="61" t="s">
        <v>9</v>
      </c>
      <c r="AH188" s="62">
        <v>1</v>
      </c>
      <c r="AI188" s="61" t="s">
        <v>52</v>
      </c>
      <c r="AJ188" s="62"/>
      <c r="AK188" s="61" t="s">
        <v>9</v>
      </c>
      <c r="AL188" s="62">
        <v>2</v>
      </c>
      <c r="AM188" s="61" t="s">
        <v>9</v>
      </c>
      <c r="AN188" s="62">
        <v>2</v>
      </c>
      <c r="AO188" s="61" t="s">
        <v>9</v>
      </c>
      <c r="AP188" s="62">
        <v>1</v>
      </c>
      <c r="AQ188" s="61" t="s">
        <v>52</v>
      </c>
      <c r="AR188" s="62"/>
      <c r="AS188" s="63"/>
      <c r="AT188" s="63"/>
      <c r="AU188" s="61" t="s">
        <v>124</v>
      </c>
      <c r="AV188" s="62"/>
      <c r="AW188" s="61" t="s">
        <v>124</v>
      </c>
      <c r="AX188" s="62"/>
      <c r="AY188" s="61" t="s">
        <v>9</v>
      </c>
      <c r="AZ188" s="62">
        <v>2</v>
      </c>
      <c r="BA188" s="61" t="s">
        <v>9</v>
      </c>
      <c r="BB188" s="62">
        <v>2.5</v>
      </c>
      <c r="BC188" s="61" t="s">
        <v>9</v>
      </c>
      <c r="BD188" s="62">
        <v>2</v>
      </c>
      <c r="BE188" s="61" t="s">
        <v>171</v>
      </c>
      <c r="BF188" s="62"/>
      <c r="BG188" s="63"/>
      <c r="BH188" s="63"/>
      <c r="BI188" s="61" t="s">
        <v>9</v>
      </c>
      <c r="BJ188" s="62">
        <v>2</v>
      </c>
      <c r="BK188" s="61" t="s">
        <v>9</v>
      </c>
      <c r="BL188" s="62">
        <v>2</v>
      </c>
      <c r="BM188" s="61" t="s">
        <v>9</v>
      </c>
      <c r="BN188" s="62">
        <v>2</v>
      </c>
      <c r="BO188" s="61" t="s">
        <v>9</v>
      </c>
      <c r="BP188" s="62">
        <v>2</v>
      </c>
      <c r="BQ188" s="64">
        <f>COUNTIF($G188:$BP188,"a")+COUNTIF($G188:$BP188,"r0,a5")/2+COUNTIF($G188:$BP188,"p5,a5")/2+COUNTIF($G188:$BP188,"Ro,p5")/2+COUNTIF($G188:$BP188,"H5,A5")/2+COUNTIF($G188:$BP188,"p0,a5")/2</f>
        <v>20</v>
      </c>
      <c r="BR188" s="64">
        <f>COUNTIF($G188:$BP188,"d")+COUNTIF($G188:$BP188,"r0,d5")/2+COUNTIF($G188:$BP188,"p5,d5")/2+COUNTIF($G188:$BP188,"Ro,P5")/2+COUNTIF($G188:$BP188,"H5,D5")/2+COUNTIF($G188:$BP188,"p0,d5")/2</f>
        <v>0.5</v>
      </c>
      <c r="BS188" s="64">
        <f>COUNTIF($G188:$BP188,"b")+COUNTIF($G188:$BP188,"r0,b5")/2+COUNTIF($G188:$BP188,"p5,b5")/2+COUNTIF($G188:$BP188,"Ro,P5")/2+COUNTIF($G188:$BP188,"H5,B5")/2+COUNTIF($G188:$BP188,"p0,b5")/2</f>
        <v>0</v>
      </c>
      <c r="BT188" s="64">
        <f>COUNTIF($G188:$BP188,"c")+COUNTIF($G188:$BP188,"r0,c5")/2+COUNTIF($G188:$BP188,"p5,c5")/2+COUNTIF($G188:$BP188,"Ro,P5")/2+COUNTIF($G188:$BP188,"H5,C5")/2+COUNTIF($G188:$BP188,"p0,c5")/2</f>
        <v>0</v>
      </c>
      <c r="BU188" s="64">
        <f>COUNTIF($G188:$BP188,"KH")+COUNTIF($G188:$BP188,"TL")+COUNTIF($G188:$BP188,"L")</f>
        <v>0</v>
      </c>
      <c r="BV188" s="64">
        <f>COUNTIF($G188:$BP188,"NL")</f>
        <v>0</v>
      </c>
      <c r="BW188" s="64">
        <f>COUNTIF($G188:$BP188,"hh")+COUNTIF(G188:BP188,"H5,D5")/2</f>
        <v>0</v>
      </c>
      <c r="BX188" s="64">
        <f>COUNTIF($G188:$BP188,"nt7")</f>
        <v>0</v>
      </c>
      <c r="BY188" s="64">
        <f>COUNTIF($G188:$BP188,"P")+COUNTIF($G188:$BP188,"p5,a5")/2+COUNTIF($G188:$BP188,"p5,b5")/2+COUNTIF($G188:$BP188,"p5,c5")/2+COUNTIF($G188:$BP188,"p5,d5")/2+COUNTIF($G188:$BP188,"R0,P5")/2</f>
        <v>3</v>
      </c>
      <c r="BZ188" s="65">
        <f>SUBTOTAL(9,BQ188:BY188)</f>
        <v>23.5</v>
      </c>
      <c r="CA188" s="66">
        <f t="shared" si="288"/>
        <v>34</v>
      </c>
      <c r="CB188" s="67">
        <f t="shared" si="289"/>
        <v>0</v>
      </c>
      <c r="CC188" s="67">
        <v>0</v>
      </c>
      <c r="CD188" s="68">
        <f>IF(BZ188&gt;=25,4,IF(BZ188&gt;=18,3,IF(BZ188&gt;=12,2,IF(BZ188&gt;=4,1,0))))-BX188-2+1</f>
        <v>2</v>
      </c>
      <c r="CE188" s="69">
        <f t="shared" si="291"/>
        <v>0</v>
      </c>
      <c r="CF188" s="68">
        <f t="shared" si="292"/>
        <v>300</v>
      </c>
      <c r="CG188" s="70">
        <f t="shared" si="293"/>
        <v>0</v>
      </c>
      <c r="CH188" s="68">
        <f t="shared" si="294"/>
        <v>0</v>
      </c>
      <c r="CI188" s="71">
        <f>VLOOKUP(A188,[5]DATA!$A$6:$Q$660,17,0)</f>
        <v>150</v>
      </c>
      <c r="CJ188" s="71">
        <f t="shared" si="295"/>
        <v>34</v>
      </c>
      <c r="CK188" s="72">
        <f t="shared" si="296"/>
        <v>0</v>
      </c>
      <c r="CL188" s="73">
        <f t="shared" si="297"/>
        <v>0</v>
      </c>
      <c r="CM188" s="72">
        <f t="shared" si="298"/>
        <v>0</v>
      </c>
      <c r="CN188" s="74">
        <f>BQ188+BR188+BS188+BT188+BU188+BY188+BX188</f>
        <v>23.5</v>
      </c>
    </row>
    <row r="189" spans="1:92" s="77" customFormat="1" ht="24.75" customHeight="1" outlineLevel="2" x14ac:dyDescent="0.25">
      <c r="A189" s="55" t="s">
        <v>412</v>
      </c>
      <c r="B189" s="56" t="s">
        <v>413</v>
      </c>
      <c r="C189" s="57" t="s">
        <v>380</v>
      </c>
      <c r="D189" s="58">
        <v>6</v>
      </c>
      <c r="E189" s="59">
        <v>44602</v>
      </c>
      <c r="F189" s="60">
        <f>IFERROR(VLOOKUP(A189,'[5]PHEP NAM 2022'!$D$9:$AP$628,32,0),0)</f>
        <v>2</v>
      </c>
      <c r="G189" s="61" t="s">
        <v>10</v>
      </c>
      <c r="H189" s="62"/>
      <c r="I189" s="61" t="s">
        <v>10</v>
      </c>
      <c r="J189" s="62"/>
      <c r="K189" s="61" t="s">
        <v>10</v>
      </c>
      <c r="L189" s="62"/>
      <c r="M189" s="61" t="s">
        <v>10</v>
      </c>
      <c r="N189" s="62">
        <v>2</v>
      </c>
      <c r="O189" s="61" t="s">
        <v>10</v>
      </c>
      <c r="P189" s="62"/>
      <c r="Q189" s="63"/>
      <c r="R189" s="63"/>
      <c r="S189" s="61" t="s">
        <v>10</v>
      </c>
      <c r="T189" s="62">
        <v>1.5</v>
      </c>
      <c r="U189" s="61" t="s">
        <v>10</v>
      </c>
      <c r="V189" s="62">
        <v>1</v>
      </c>
      <c r="W189" s="61" t="s">
        <v>10</v>
      </c>
      <c r="X189" s="62"/>
      <c r="Y189" s="61" t="s">
        <v>10</v>
      </c>
      <c r="Z189" s="62"/>
      <c r="AA189" s="61" t="s">
        <v>10</v>
      </c>
      <c r="AB189" s="62"/>
      <c r="AC189" s="61" t="s">
        <v>10</v>
      </c>
      <c r="AD189" s="62"/>
      <c r="AE189" s="63"/>
      <c r="AF189" s="63"/>
      <c r="AG189" s="61" t="s">
        <v>10</v>
      </c>
      <c r="AH189" s="62"/>
      <c r="AI189" s="61" t="s">
        <v>10</v>
      </c>
      <c r="AJ189" s="62"/>
      <c r="AK189" s="61" t="s">
        <v>10</v>
      </c>
      <c r="AL189" s="62"/>
      <c r="AM189" s="61" t="s">
        <v>10</v>
      </c>
      <c r="AN189" s="62">
        <v>1</v>
      </c>
      <c r="AO189" s="61" t="s">
        <v>10</v>
      </c>
      <c r="AP189" s="62"/>
      <c r="AQ189" s="61" t="s">
        <v>10</v>
      </c>
      <c r="AR189" s="62"/>
      <c r="AS189" s="63"/>
      <c r="AT189" s="63"/>
      <c r="AU189" s="61" t="s">
        <v>10</v>
      </c>
      <c r="AV189" s="62"/>
      <c r="AW189" s="61" t="s">
        <v>10</v>
      </c>
      <c r="AX189" s="62"/>
      <c r="AY189" s="61" t="s">
        <v>10</v>
      </c>
      <c r="AZ189" s="62"/>
      <c r="BA189" s="61" t="s">
        <v>10</v>
      </c>
      <c r="BB189" s="62">
        <v>2</v>
      </c>
      <c r="BC189" s="61" t="s">
        <v>10</v>
      </c>
      <c r="BD189" s="62"/>
      <c r="BE189" s="61" t="s">
        <v>10</v>
      </c>
      <c r="BF189" s="62"/>
      <c r="BG189" s="63"/>
      <c r="BH189" s="63"/>
      <c r="BI189" s="61" t="s">
        <v>10</v>
      </c>
      <c r="BJ189" s="62"/>
      <c r="BK189" s="61" t="s">
        <v>10</v>
      </c>
      <c r="BL189" s="62"/>
      <c r="BM189" s="61" t="s">
        <v>10</v>
      </c>
      <c r="BN189" s="62">
        <v>1.5</v>
      </c>
      <c r="BO189" s="61" t="s">
        <v>10</v>
      </c>
      <c r="BP189" s="62"/>
      <c r="BQ189" s="64">
        <f>COUNTIF($G189:$BP189,"a")+COUNTIF($G189:$BP189,"r0,a5")/2+COUNTIF($G189:$BP189,"p5,a5")/2+COUNTIF($G189:$BP189,"Ro,p5")/2+COUNTIF($G189:$BP189,"H5,A5")/2+COUNTIF($G189:$BP189,"p0,a5")/2</f>
        <v>0</v>
      </c>
      <c r="BR189" s="64">
        <f>COUNTIF($G189:$BP189,"d")+COUNTIF($G189:$BP189,"r0,d5")/2+COUNTIF($G189:$BP189,"p5,d5")/2+COUNTIF($G189:$BP189,"Ro,P5")/2+COUNTIF($G189:$BP189,"H5,D5")/2+COUNTIF($G189:$BP189,"p0,d5")/2</f>
        <v>27</v>
      </c>
      <c r="BS189" s="64">
        <f>COUNTIF($G189:$BP189,"b")+COUNTIF($G189:$BP189,"r0,b5")/2+COUNTIF($G189:$BP189,"p5,b5")/2+COUNTIF($G189:$BP189,"Ro,P5")/2+COUNTIF($G189:$BP189,"H5,B5")/2+COUNTIF($G189:$BP189,"p0,b5")/2</f>
        <v>0</v>
      </c>
      <c r="BT189" s="64">
        <f>COUNTIF($G189:$BP189,"c")+COUNTIF($G189:$BP189,"r0,c5")/2+COUNTIF($G189:$BP189,"p5,c5")/2+COUNTIF($G189:$BP189,"Ro,P5")/2+COUNTIF($G189:$BP189,"H5,C5")/2+COUNTIF($G189:$BP189,"p0,c5")/2</f>
        <v>0</v>
      </c>
      <c r="BU189" s="64">
        <f>COUNTIF($G189:$BP189,"KH")+COUNTIF($G189:$BP189,"TL")+COUNTIF($G189:$BP189,"L")</f>
        <v>0</v>
      </c>
      <c r="BV189" s="64">
        <f>COUNTIF($G189:$BP189,"NL")</f>
        <v>0</v>
      </c>
      <c r="BW189" s="64">
        <f>COUNTIF($G189:$BP189,"hh")+COUNTIF(G189:BP189,"H5,D5")/2</f>
        <v>0</v>
      </c>
      <c r="BX189" s="64">
        <f>COUNTIF($G189:$BP189,"nt7")</f>
        <v>0</v>
      </c>
      <c r="BY189" s="64">
        <f>COUNTIF($G189:$BP189,"P")+COUNTIF($G189:$BP189,"p5,a5")/2+COUNTIF($G189:$BP189,"p5,b5")/2+COUNTIF($G189:$BP189,"p5,c5")/2+COUNTIF($G189:$BP189,"p5,d5")/2+COUNTIF($G189:$BP189,"R0,P5")/2</f>
        <v>0</v>
      </c>
      <c r="BZ189" s="65">
        <f>SUBTOTAL(9,BQ189:BY189)</f>
        <v>27</v>
      </c>
      <c r="CA189" s="66">
        <f t="shared" si="288"/>
        <v>9</v>
      </c>
      <c r="CB189" s="67">
        <f t="shared" si="289"/>
        <v>0</v>
      </c>
      <c r="CC189" s="67">
        <v>0</v>
      </c>
      <c r="CD189" s="68">
        <f>IF(BZ189&gt;=25,4,IF(BZ189&gt;=18,3,IF(BZ189&gt;=12,2,IF(BZ189&gt;=4,1,0))))-BX189-2</f>
        <v>2</v>
      </c>
      <c r="CE189" s="69">
        <f>COUNTIF(G189:P189,"&gt;=4")+COUNTIF(S189:AD189,"&gt;=4")+COUNTIF(AG189:AR189,"&gt;=4")+COUNTIF(AU189:BF189,"&gt;=4")+COUNTIF(BI189:BP189,"&gt;=4")+ROUND(IF(R189&gt;=12,1,0)+IF(AF189&gt;=12,1,0)+IF(AT189&gt;=12,1,0)+IF(BH189&gt;=12,1,0),0)</f>
        <v>0</v>
      </c>
      <c r="CF189" s="68">
        <f>CD189*CI189</f>
        <v>300</v>
      </c>
      <c r="CG189" s="70">
        <f>F189-BY189</f>
        <v>2</v>
      </c>
      <c r="CH189" s="68">
        <f>CE189*16</f>
        <v>0</v>
      </c>
      <c r="CI189" s="71">
        <f>VLOOKUP(A189,[5]DATA!$A$6:$Q$660,17,0)</f>
        <v>150</v>
      </c>
      <c r="CJ189" s="71">
        <f>SUM(CA189:CC189)</f>
        <v>9</v>
      </c>
      <c r="CK189" s="72">
        <f>(SUM(IF(H189&gt;4,H189-4,0),IF(J189&gt;4,J189-4,0),IF(L189&gt;4,L189-4,0),IF(N189&gt;4,N189-4,0),IF(P189&gt;4,P189-4,0),IF(T189&gt;4,T189-4,0),IF(V189&gt;4,V189-4,0),IF(X189&gt;4,X189-4,0),IF(Z189&gt;4,Z189-4,0),IF(AB189&gt;4,AB189-4,0),IF(AD189&gt;4,AD189-4,0),IF(AH189&gt;4,AH189-4,0),IF(AJ189&gt;4,AJ189-4,0),IF(AL189&gt;4,AL189-4,0),IF(AN189&gt;4,AN189-4,0),IF(AP189&gt;4,AP189-4,0),IF(AR189&gt;4,AR189-4,0),IF(AV189&gt;4,AV189-4,0),IF(AX189&gt;4,AX189-4,0),IF(AZ189&gt;4,AZ189-4,0),IF(BB189&gt;4,BB189-4,0),IF(BD189&gt;4,BD189-4,0),IF(BF189&gt;4,BF189-4,0),IF(BJ189&gt;4,BJ189-4,0),IF(BL189&gt;4,BL189-4,0),IF(BN189&gt;4,BN189-4,0),IF(BP189&gt;4,BP189-4,0))+CB189+CC189)</f>
        <v>0</v>
      </c>
      <c r="CL189" s="73">
        <f>CK189/CJ189</f>
        <v>0</v>
      </c>
      <c r="CM189" s="72">
        <f>(SUM(IF(H189&gt;4,H189-4,0),IF(J189&gt;4,J189-4,0),IF(L189&gt;4,L189-4,0),IF(N189&gt;4,N189-4,0),IF(P189&gt;4,P189-4,0),IF(T189&gt;4,T189-4,0),IF(V189&gt;4,V189-4,0),IF(X189&gt;4,X189-4,0),IF(Z189&gt;4,Z189-4,0),IF(AB189&gt;4,AB189-4,0),IF(AD189&gt;4,AD189-4,0),IF(AH189&gt;4,AH189-4,0),IF(AJ189&gt;4,AJ189-4,0),IF(AL189&gt;4,AL189-4,0),IF(AN189&gt;4,AN189-4,0),IF(AP189&gt;4,AP189-4,0),IF(AR189&gt;4,AR189-4,0),IF(AV189&gt;4,AV189-4,0),IF(AX189&gt;4,AX189-4,0),IF(AZ189&gt;4,AZ189-4,0),IF(BB189&gt;4,BB189-4,0),IF(BD189&gt;4,BD189-4,0),IF(BF189&gt;4,BF189-4,0),IF(BJ189&gt;4,BJ189-4,0),IF(BL189&gt;4,BL189-4,0),IF(BN189&gt;4,BN189-4,0),IF(BP189&gt;4,BP189-4,0))+CC189)</f>
        <v>0</v>
      </c>
      <c r="CN189" s="74">
        <f>BQ189+BR189+BS189+BT189+BU189+BY189+BX189</f>
        <v>27</v>
      </c>
    </row>
    <row r="190" spans="1:92" s="77" customFormat="1" ht="24.75" customHeight="1" outlineLevel="2" x14ac:dyDescent="0.25">
      <c r="A190" s="82" t="s">
        <v>414</v>
      </c>
      <c r="B190" s="86" t="s">
        <v>415</v>
      </c>
      <c r="C190" s="57" t="s">
        <v>380</v>
      </c>
      <c r="D190" s="58">
        <v>7</v>
      </c>
      <c r="E190" s="59">
        <v>44629</v>
      </c>
      <c r="F190" s="60">
        <f>IFERROR(VLOOKUP(A190,'[5]PHEP NAM 2022'!$D$9:$AP$628,32,0),0)</f>
        <v>0</v>
      </c>
      <c r="G190" s="84"/>
      <c r="H190" s="85"/>
      <c r="I190" s="84"/>
      <c r="J190" s="85"/>
      <c r="K190" s="84"/>
      <c r="L190" s="85"/>
      <c r="M190" s="84"/>
      <c r="N190" s="85"/>
      <c r="O190" s="84"/>
      <c r="P190" s="85"/>
      <c r="Q190" s="87"/>
      <c r="R190" s="87"/>
      <c r="S190" s="84"/>
      <c r="T190" s="85"/>
      <c r="U190" s="84"/>
      <c r="V190" s="85"/>
      <c r="W190" s="61" t="s">
        <v>10</v>
      </c>
      <c r="X190" s="62"/>
      <c r="Y190" s="61" t="s">
        <v>10</v>
      </c>
      <c r="Z190" s="62"/>
      <c r="AA190" s="61" t="s">
        <v>10</v>
      </c>
      <c r="AB190" s="62"/>
      <c r="AC190" s="61" t="s">
        <v>10</v>
      </c>
      <c r="AD190" s="62"/>
      <c r="AE190" s="63"/>
      <c r="AF190" s="63"/>
      <c r="AG190" s="61" t="s">
        <v>10</v>
      </c>
      <c r="AH190" s="62"/>
      <c r="AI190" s="61" t="s">
        <v>10</v>
      </c>
      <c r="AJ190" s="62"/>
      <c r="AK190" s="61" t="s">
        <v>10</v>
      </c>
      <c r="AL190" s="62"/>
      <c r="AM190" s="61" t="s">
        <v>10</v>
      </c>
      <c r="AN190" s="62"/>
      <c r="AO190" s="61" t="s">
        <v>10</v>
      </c>
      <c r="AP190" s="62"/>
      <c r="AQ190" s="61" t="s">
        <v>10</v>
      </c>
      <c r="AR190" s="62"/>
      <c r="AS190" s="63"/>
      <c r="AT190" s="63"/>
      <c r="AU190" s="61" t="s">
        <v>10</v>
      </c>
      <c r="AV190" s="62">
        <v>1.5</v>
      </c>
      <c r="AW190" s="61" t="s">
        <v>10</v>
      </c>
      <c r="AX190" s="62"/>
      <c r="AY190" s="61" t="s">
        <v>10</v>
      </c>
      <c r="AZ190" s="62">
        <v>1</v>
      </c>
      <c r="BA190" s="61" t="s">
        <v>10</v>
      </c>
      <c r="BB190" s="62">
        <v>1</v>
      </c>
      <c r="BC190" s="61" t="s">
        <v>10</v>
      </c>
      <c r="BD190" s="62">
        <v>2</v>
      </c>
      <c r="BE190" s="61" t="s">
        <v>10</v>
      </c>
      <c r="BF190" s="62"/>
      <c r="BG190" s="63"/>
      <c r="BH190" s="63"/>
      <c r="BI190" s="61" t="s">
        <v>10</v>
      </c>
      <c r="BJ190" s="62"/>
      <c r="BK190" s="61" t="s">
        <v>10</v>
      </c>
      <c r="BL190" s="62">
        <v>1</v>
      </c>
      <c r="BM190" s="61" t="s">
        <v>124</v>
      </c>
      <c r="BN190" s="62"/>
      <c r="BO190" s="61" t="s">
        <v>124</v>
      </c>
      <c r="BP190" s="62"/>
      <c r="BQ190" s="64">
        <f>COUNTIF($G190:$BP190,"a")+COUNTIF($G190:$BP190,"r0,a5")/2+COUNTIF($G190:$BP190,"p5,a5")/2+COUNTIF($G190:$BP190,"Ro,p5")/2+COUNTIF($G190:$BP190,"H5,A5")/2+COUNTIF($G190:$BP190,"p0,a5")/2</f>
        <v>0</v>
      </c>
      <c r="BR190" s="64">
        <f>COUNTIF($G190:$BP190,"d")+COUNTIF($G190:$BP190,"r0,d5")/2+COUNTIF($G190:$BP190,"p5,d5")/2+COUNTIF($G190:$BP190,"Ro,P5")/2+COUNTIF($G190:$BP190,"H5,D5")/2+COUNTIF($G190:$BP190,"p0,d5")/2</f>
        <v>18</v>
      </c>
      <c r="BS190" s="64">
        <f>COUNTIF($G190:$BP190,"b")+COUNTIF($G190:$BP190,"r0,b5")/2+COUNTIF($G190:$BP190,"p5,b5")/2+COUNTIF($G190:$BP190,"Ro,P5")/2+COUNTIF($G190:$BP190,"H5,B5")/2+COUNTIF($G190:$BP190,"p0,b5")/2</f>
        <v>0</v>
      </c>
      <c r="BT190" s="64">
        <f>COUNTIF($G190:$BP190,"c")+COUNTIF($G190:$BP190,"r0,c5")/2+COUNTIF($G190:$BP190,"p5,c5")/2+COUNTIF($G190:$BP190,"Ro,P5")/2+COUNTIF($G190:$BP190,"H5,C5")/2+COUNTIF($G190:$BP190,"p0,c5")/2</f>
        <v>0</v>
      </c>
      <c r="BU190" s="64">
        <f>COUNTIF($G190:$BP190,"KH")+COUNTIF($G190:$BP190,"TL")+COUNTIF($G190:$BP190,"L")</f>
        <v>0</v>
      </c>
      <c r="BV190" s="64">
        <f>COUNTIF($G190:$BP190,"NL")</f>
        <v>0</v>
      </c>
      <c r="BW190" s="64">
        <f>COUNTIF($G190:$BP190,"hh")+COUNTIF(G190:BP190,"H5,D5")/2</f>
        <v>0</v>
      </c>
      <c r="BX190" s="64">
        <f>COUNTIF($G190:$BP190,"nt7")</f>
        <v>0</v>
      </c>
      <c r="BY190" s="64">
        <f>COUNTIF($G190:$BP190,"P")+COUNTIF($G190:$BP190,"p5,a5")/2+COUNTIF($G190:$BP190,"p5,b5")/2+COUNTIF($G190:$BP190,"p5,c5")/2+COUNTIF($G190:$BP190,"p5,d5")/2+COUNTIF($G190:$BP190,"R0,P5")/2</f>
        <v>0</v>
      </c>
      <c r="BZ190" s="65">
        <f>SUBTOTAL(9,BQ190:BY190)</f>
        <v>18</v>
      </c>
      <c r="CA190" s="66">
        <f t="shared" si="288"/>
        <v>6.5</v>
      </c>
      <c r="CB190" s="67">
        <f t="shared" si="289"/>
        <v>0</v>
      </c>
      <c r="CC190" s="67">
        <v>0</v>
      </c>
      <c r="CD190" s="68">
        <f>IF(BZ190&gt;=25,4,IF(BZ190&gt;=18,3,IF(BZ190&gt;=12,2,IF(BZ190&gt;=4,1,0))))-BX190-2</f>
        <v>1</v>
      </c>
      <c r="CE190" s="69">
        <f>COUNTIF(G190:P190,"&gt;=4")+COUNTIF(S190:AD190,"&gt;=4")+COUNTIF(AG190:AR190,"&gt;=4")+COUNTIF(AU190:BF190,"&gt;=4")+COUNTIF(BI190:BP190,"&gt;=4")+ROUND(IF(R190&gt;=12,1,0)+IF(AF190&gt;=12,1,0)+IF(AT190&gt;=12,1,0)+IF(BH190&gt;=12,1,0),0)</f>
        <v>0</v>
      </c>
      <c r="CF190" s="68">
        <f>CD190*CI190</f>
        <v>150</v>
      </c>
      <c r="CG190" s="70">
        <f>F190-BY190</f>
        <v>0</v>
      </c>
      <c r="CH190" s="68">
        <f>CE190*16</f>
        <v>0</v>
      </c>
      <c r="CI190" s="71">
        <f>VLOOKUP(A190,[5]DATA!$A$6:$Q$660,17,0)</f>
        <v>150</v>
      </c>
      <c r="CJ190" s="71">
        <f>SUM(CA190:CC190)</f>
        <v>6.5</v>
      </c>
      <c r="CK190" s="72">
        <f>(SUM(IF(H190&gt;4,H190-4,0),IF(J190&gt;4,J190-4,0),IF(L190&gt;4,L190-4,0),IF(N190&gt;4,N190-4,0),IF(P190&gt;4,P190-4,0),IF(T190&gt;4,T190-4,0),IF(V190&gt;4,V190-4,0),IF(X190&gt;4,X190-4,0),IF(Z190&gt;4,Z190-4,0),IF(AB190&gt;4,AB190-4,0),IF(AD190&gt;4,AD190-4,0),IF(AH190&gt;4,AH190-4,0),IF(AJ190&gt;4,AJ190-4,0),IF(AL190&gt;4,AL190-4,0),IF(AN190&gt;4,AN190-4,0),IF(AP190&gt;4,AP190-4,0),IF(AR190&gt;4,AR190-4,0),IF(AV190&gt;4,AV190-4,0),IF(AX190&gt;4,AX190-4,0),IF(AZ190&gt;4,AZ190-4,0),IF(BB190&gt;4,BB190-4,0),IF(BD190&gt;4,BD190-4,0),IF(BF190&gt;4,BF190-4,0),IF(BJ190&gt;4,BJ190-4,0),IF(BL190&gt;4,BL190-4,0),IF(BN190&gt;4,BN190-4,0),IF(BP190&gt;4,BP190-4,0))+CB190+CC190)</f>
        <v>0</v>
      </c>
      <c r="CL190" s="73">
        <f>CK190/CJ190</f>
        <v>0</v>
      </c>
      <c r="CM190" s="72">
        <f>(SUM(IF(H190&gt;4,H190-4,0),IF(J190&gt;4,J190-4,0),IF(L190&gt;4,L190-4,0),IF(N190&gt;4,N190-4,0),IF(P190&gt;4,P190-4,0),IF(T190&gt;4,T190-4,0),IF(V190&gt;4,V190-4,0),IF(X190&gt;4,X190-4,0),IF(Z190&gt;4,Z190-4,0),IF(AB190&gt;4,AB190-4,0),IF(AD190&gt;4,AD190-4,0),IF(AH190&gt;4,AH190-4,0),IF(AJ190&gt;4,AJ190-4,0),IF(AL190&gt;4,AL190-4,0),IF(AN190&gt;4,AN190-4,0),IF(AP190&gt;4,AP190-4,0),IF(AR190&gt;4,AR190-4,0),IF(AV190&gt;4,AV190-4,0),IF(AX190&gt;4,AX190-4,0),IF(AZ190&gt;4,AZ190-4,0),IF(BB190&gt;4,BB190-4,0),IF(BD190&gt;4,BD190-4,0),IF(BF190&gt;4,BF190-4,0),IF(BJ190&gt;4,BJ190-4,0),IF(BL190&gt;4,BL190-4,0),IF(BN190&gt;4,BN190-4,0),IF(BP190&gt;4,BP190-4,0))+CC190)</f>
        <v>0</v>
      </c>
      <c r="CN190" s="74">
        <f>BQ190+BR190+BS190+BT190+BU190+BY190+BX190</f>
        <v>18</v>
      </c>
    </row>
    <row r="191" spans="1:92" s="77" customFormat="1" ht="24.75" customHeight="1" outlineLevel="2" x14ac:dyDescent="0.25">
      <c r="A191" s="82" t="s">
        <v>416</v>
      </c>
      <c r="B191" s="86" t="s">
        <v>417</v>
      </c>
      <c r="C191" s="57" t="s">
        <v>380</v>
      </c>
      <c r="D191" s="58">
        <v>7</v>
      </c>
      <c r="E191" s="59">
        <v>44629</v>
      </c>
      <c r="F191" s="60">
        <f>IFERROR(VLOOKUP(A191,'[5]PHEP NAM 2022'!$D$9:$AP$628,32,0),0)</f>
        <v>0</v>
      </c>
      <c r="G191" s="84"/>
      <c r="H191" s="85"/>
      <c r="I191" s="84"/>
      <c r="J191" s="85"/>
      <c r="K191" s="84"/>
      <c r="L191" s="85"/>
      <c r="M191" s="84"/>
      <c r="N191" s="85"/>
      <c r="O191" s="84"/>
      <c r="P191" s="85"/>
      <c r="Q191" s="87"/>
      <c r="R191" s="87"/>
      <c r="S191" s="84"/>
      <c r="T191" s="85"/>
      <c r="U191" s="84"/>
      <c r="V191" s="85"/>
      <c r="W191" s="61" t="s">
        <v>10</v>
      </c>
      <c r="X191" s="62"/>
      <c r="Y191" s="61" t="s">
        <v>10</v>
      </c>
      <c r="Z191" s="62"/>
      <c r="AA191" s="61" t="s">
        <v>10</v>
      </c>
      <c r="AB191" s="62"/>
      <c r="AC191" s="61" t="s">
        <v>10</v>
      </c>
      <c r="AD191" s="62"/>
      <c r="AE191" s="63"/>
      <c r="AF191" s="63"/>
      <c r="AG191" s="61" t="s">
        <v>10</v>
      </c>
      <c r="AH191" s="62"/>
      <c r="AI191" s="61" t="s">
        <v>10</v>
      </c>
      <c r="AJ191" s="62"/>
      <c r="AK191" s="61" t="s">
        <v>10</v>
      </c>
      <c r="AL191" s="62"/>
      <c r="AM191" s="61" t="s">
        <v>10</v>
      </c>
      <c r="AN191" s="62"/>
      <c r="AO191" s="61" t="s">
        <v>10</v>
      </c>
      <c r="AP191" s="62"/>
      <c r="AQ191" s="61" t="s">
        <v>10</v>
      </c>
      <c r="AR191" s="62"/>
      <c r="AS191" s="63"/>
      <c r="AT191" s="63"/>
      <c r="AU191" s="61" t="s">
        <v>10</v>
      </c>
      <c r="AV191" s="62"/>
      <c r="AW191" s="61" t="s">
        <v>135</v>
      </c>
      <c r="AX191" s="62"/>
      <c r="AY191" s="61" t="s">
        <v>10</v>
      </c>
      <c r="AZ191" s="62"/>
      <c r="BA191" s="61" t="s">
        <v>10</v>
      </c>
      <c r="BB191" s="62">
        <v>1</v>
      </c>
      <c r="BC191" s="61" t="s">
        <v>10</v>
      </c>
      <c r="BD191" s="62"/>
      <c r="BE191" s="61" t="s">
        <v>10</v>
      </c>
      <c r="BF191" s="62"/>
      <c r="BG191" s="63"/>
      <c r="BH191" s="63"/>
      <c r="BI191" s="61" t="s">
        <v>10</v>
      </c>
      <c r="BJ191" s="62"/>
      <c r="BK191" s="61" t="s">
        <v>10</v>
      </c>
      <c r="BL191" s="62"/>
      <c r="BM191" s="61" t="s">
        <v>10</v>
      </c>
      <c r="BN191" s="62"/>
      <c r="BO191" s="61" t="s">
        <v>10</v>
      </c>
      <c r="BP191" s="62">
        <v>1</v>
      </c>
      <c r="BQ191" s="64">
        <f t="shared" ref="BQ191:BQ194" si="300">COUNTIF($G191:$BP191,"a")+COUNTIF($G191:$BP191,"r0,a5")/2+COUNTIF($G191:$BP191,"p5,a5")/2+COUNTIF($G191:$BP191,"Ro,p5")/2+COUNTIF($G191:$BP191,"H5,A5")/2+COUNTIF($G191:$BP191,"p0,a5")/2</f>
        <v>0</v>
      </c>
      <c r="BR191" s="64">
        <f t="shared" ref="BR191:BR194" si="301">COUNTIF($G191:$BP191,"d")+COUNTIF($G191:$BP191,"r0,d5")/2+COUNTIF($G191:$BP191,"p5,d5")/2+COUNTIF($G191:$BP191,"Ro,P5")/2+COUNTIF($G191:$BP191,"H5,D5")/2+COUNTIF($G191:$BP191,"p0,d5")/2</f>
        <v>19.5</v>
      </c>
      <c r="BS191" s="64">
        <f t="shared" ref="BS191:BS194" si="302">COUNTIF($G191:$BP191,"b")+COUNTIF($G191:$BP191,"r0,b5")/2+COUNTIF($G191:$BP191,"p5,b5")/2+COUNTIF($G191:$BP191,"Ro,P5")/2+COUNTIF($G191:$BP191,"H5,B5")/2+COUNTIF($G191:$BP191,"p0,b5")/2</f>
        <v>0</v>
      </c>
      <c r="BT191" s="64">
        <f t="shared" ref="BT191:BT194" si="303">COUNTIF($G191:$BP191,"c")+COUNTIF($G191:$BP191,"r0,c5")/2+COUNTIF($G191:$BP191,"p5,c5")/2+COUNTIF($G191:$BP191,"Ro,P5")/2+COUNTIF($G191:$BP191,"H5,C5")/2+COUNTIF($G191:$BP191,"p0,c5")/2</f>
        <v>0</v>
      </c>
      <c r="BU191" s="64">
        <f t="shared" ref="BU191:BU194" si="304">COUNTIF($G191:$BP191,"KH")+COUNTIF($G191:$BP191,"TL")+COUNTIF($G191:$BP191,"L")</f>
        <v>0</v>
      </c>
      <c r="BV191" s="64">
        <f t="shared" ref="BV191:BV194" si="305">COUNTIF($G191:$BP191,"NL")</f>
        <v>0</v>
      </c>
      <c r="BW191" s="64">
        <f t="shared" ref="BW191:BW194" si="306">COUNTIF($G191:$BP191,"hh")+COUNTIF(G191:BP191,"H5,D5")/2</f>
        <v>0</v>
      </c>
      <c r="BX191" s="64">
        <f t="shared" ref="BX191:BX194" si="307">COUNTIF($G191:$BP191,"nt7")</f>
        <v>0</v>
      </c>
      <c r="BY191" s="64">
        <f t="shared" ref="BY191:BY194" si="308">COUNTIF($G191:$BP191,"P")+COUNTIF($G191:$BP191,"p5,a5")/2+COUNTIF($G191:$BP191,"p5,b5")/2+COUNTIF($G191:$BP191,"p5,c5")/2+COUNTIF($G191:$BP191,"p5,d5")/2+COUNTIF($G191:$BP191,"R0,P5")/2</f>
        <v>0</v>
      </c>
      <c r="BZ191" s="65">
        <f t="shared" ref="BZ191:BZ194" si="309">SUBTOTAL(9,BQ191:BY191)</f>
        <v>19.5</v>
      </c>
      <c r="CA191" s="66">
        <f t="shared" si="288"/>
        <v>2</v>
      </c>
      <c r="CB191" s="67">
        <f t="shared" si="289"/>
        <v>0</v>
      </c>
      <c r="CC191" s="67">
        <v>0</v>
      </c>
      <c r="CD191" s="68">
        <f t="shared" ref="CD191:CD193" si="310">IF(BZ191&gt;=25,4,IF(BZ191&gt;=18,3,IF(BZ191&gt;=12,2,IF(BZ191&gt;=4,1,0))))-BX191-2</f>
        <v>1</v>
      </c>
      <c r="CE191" s="69">
        <f t="shared" ref="CE191:CE194" si="311">COUNTIF(G191:P191,"&gt;=4")+COUNTIF(S191:AD191,"&gt;=4")+COUNTIF(AG191:AR191,"&gt;=4")+COUNTIF(AU191:BF191,"&gt;=4")+COUNTIF(BI191:BP191,"&gt;=4")+ROUND(IF(R191&gt;=12,1,0)+IF(AF191&gt;=12,1,0)+IF(AT191&gt;=12,1,0)+IF(BH191&gt;=12,1,0),0)</f>
        <v>0</v>
      </c>
      <c r="CF191" s="68">
        <f t="shared" ref="CF191:CF194" si="312">CD191*CI191</f>
        <v>150</v>
      </c>
      <c r="CG191" s="70">
        <f t="shared" ref="CG191:CG194" si="313">F191-BY191</f>
        <v>0</v>
      </c>
      <c r="CH191" s="68">
        <f t="shared" ref="CH191:CH194" si="314">CE191*16</f>
        <v>0</v>
      </c>
      <c r="CI191" s="71">
        <f>VLOOKUP(A191,[5]DATA!$A$6:$Q$660,17,0)</f>
        <v>150</v>
      </c>
      <c r="CJ191" s="71">
        <f t="shared" ref="CJ191:CJ194" si="315">SUM(CA191:CC191)</f>
        <v>2</v>
      </c>
      <c r="CK191" s="72">
        <f t="shared" ref="CK191:CK194" si="316">(SUM(IF(H191&gt;4,H191-4,0),IF(J191&gt;4,J191-4,0),IF(L191&gt;4,L191-4,0),IF(N191&gt;4,N191-4,0),IF(P191&gt;4,P191-4,0),IF(T191&gt;4,T191-4,0),IF(V191&gt;4,V191-4,0),IF(X191&gt;4,X191-4,0),IF(Z191&gt;4,Z191-4,0),IF(AB191&gt;4,AB191-4,0),IF(AD191&gt;4,AD191-4,0),IF(AH191&gt;4,AH191-4,0),IF(AJ191&gt;4,AJ191-4,0),IF(AL191&gt;4,AL191-4,0),IF(AN191&gt;4,AN191-4,0),IF(AP191&gt;4,AP191-4,0),IF(AR191&gt;4,AR191-4,0),IF(AV191&gt;4,AV191-4,0),IF(AX191&gt;4,AX191-4,0),IF(AZ191&gt;4,AZ191-4,0),IF(BB191&gt;4,BB191-4,0),IF(BD191&gt;4,BD191-4,0),IF(BF191&gt;4,BF191-4,0),IF(BJ191&gt;4,BJ191-4,0),IF(BL191&gt;4,BL191-4,0),IF(BN191&gt;4,BN191-4,0),IF(BP191&gt;4,BP191-4,0))+CB191+CC191)</f>
        <v>0</v>
      </c>
      <c r="CL191" s="73">
        <f t="shared" ref="CL191:CL194" si="317">CK191/CJ191</f>
        <v>0</v>
      </c>
      <c r="CM191" s="72">
        <f t="shared" ref="CM191:CM194" si="318">(SUM(IF(H191&gt;4,H191-4,0),IF(J191&gt;4,J191-4,0),IF(L191&gt;4,L191-4,0),IF(N191&gt;4,N191-4,0),IF(P191&gt;4,P191-4,0),IF(T191&gt;4,T191-4,0),IF(V191&gt;4,V191-4,0),IF(X191&gt;4,X191-4,0),IF(Z191&gt;4,Z191-4,0),IF(AB191&gt;4,AB191-4,0),IF(AD191&gt;4,AD191-4,0),IF(AH191&gt;4,AH191-4,0),IF(AJ191&gt;4,AJ191-4,0),IF(AL191&gt;4,AL191-4,0),IF(AN191&gt;4,AN191-4,0),IF(AP191&gt;4,AP191-4,0),IF(AR191&gt;4,AR191-4,0),IF(AV191&gt;4,AV191-4,0),IF(AX191&gt;4,AX191-4,0),IF(AZ191&gt;4,AZ191-4,0),IF(BB191&gt;4,BB191-4,0),IF(BD191&gt;4,BD191-4,0),IF(BF191&gt;4,BF191-4,0),IF(BJ191&gt;4,BJ191-4,0),IF(BL191&gt;4,BL191-4,0),IF(BN191&gt;4,BN191-4,0),IF(BP191&gt;4,BP191-4,0))+CC191)</f>
        <v>0</v>
      </c>
      <c r="CN191" s="74">
        <f t="shared" ref="CN191:CN194" si="319">BQ191+BR191+BS191+BT191+BU191+BY191+BX191</f>
        <v>19.5</v>
      </c>
    </row>
    <row r="192" spans="1:92" s="77" customFormat="1" ht="24.75" customHeight="1" outlineLevel="2" x14ac:dyDescent="0.25">
      <c r="A192" s="82" t="s">
        <v>418</v>
      </c>
      <c r="B192" s="86" t="s">
        <v>419</v>
      </c>
      <c r="C192" s="57" t="s">
        <v>380</v>
      </c>
      <c r="D192" s="58">
        <v>6</v>
      </c>
      <c r="E192" s="59">
        <v>44636</v>
      </c>
      <c r="F192" s="60">
        <f>IFERROR(VLOOKUP(A192,'[5]PHEP NAM 2022'!$D$9:$AP$628,32,0),0)</f>
        <v>0</v>
      </c>
      <c r="G192" s="84"/>
      <c r="H192" s="85"/>
      <c r="I192" s="84"/>
      <c r="J192" s="85"/>
      <c r="K192" s="84"/>
      <c r="L192" s="85"/>
      <c r="M192" s="84"/>
      <c r="N192" s="85"/>
      <c r="O192" s="84"/>
      <c r="P192" s="85"/>
      <c r="Q192" s="87"/>
      <c r="R192" s="87"/>
      <c r="S192" s="84"/>
      <c r="T192" s="85"/>
      <c r="U192" s="84"/>
      <c r="V192" s="85"/>
      <c r="W192" s="84"/>
      <c r="X192" s="85"/>
      <c r="Y192" s="84"/>
      <c r="Z192" s="85"/>
      <c r="AA192" s="84"/>
      <c r="AB192" s="85"/>
      <c r="AC192" s="84"/>
      <c r="AD192" s="85"/>
      <c r="AE192" s="87"/>
      <c r="AF192" s="87"/>
      <c r="AG192" s="84"/>
      <c r="AH192" s="85"/>
      <c r="AI192" s="84"/>
      <c r="AJ192" s="85"/>
      <c r="AK192" s="61" t="s">
        <v>10</v>
      </c>
      <c r="AL192" s="62"/>
      <c r="AM192" s="61" t="s">
        <v>10</v>
      </c>
      <c r="AN192" s="62"/>
      <c r="AO192" s="61" t="s">
        <v>10</v>
      </c>
      <c r="AP192" s="62"/>
      <c r="AQ192" s="61" t="s">
        <v>10</v>
      </c>
      <c r="AR192" s="62"/>
      <c r="AS192" s="63"/>
      <c r="AT192" s="63"/>
      <c r="AU192" s="61" t="s">
        <v>10</v>
      </c>
      <c r="AV192" s="62"/>
      <c r="AW192" s="61" t="s">
        <v>10</v>
      </c>
      <c r="AX192" s="62"/>
      <c r="AY192" s="61" t="s">
        <v>10</v>
      </c>
      <c r="AZ192" s="62"/>
      <c r="BA192" s="61" t="s">
        <v>10</v>
      </c>
      <c r="BB192" s="62"/>
      <c r="BC192" s="61" t="s">
        <v>10</v>
      </c>
      <c r="BD192" s="62"/>
      <c r="BE192" s="61" t="s">
        <v>124</v>
      </c>
      <c r="BF192" s="62"/>
      <c r="BG192" s="63"/>
      <c r="BH192" s="63"/>
      <c r="BI192" s="61" t="s">
        <v>10</v>
      </c>
      <c r="BJ192" s="62"/>
      <c r="BK192" s="61" t="s">
        <v>10</v>
      </c>
      <c r="BL192" s="62"/>
      <c r="BM192" s="61" t="s">
        <v>10</v>
      </c>
      <c r="BN192" s="62"/>
      <c r="BO192" s="61" t="s">
        <v>10</v>
      </c>
      <c r="BP192" s="62"/>
      <c r="BQ192" s="64">
        <f t="shared" si="300"/>
        <v>0</v>
      </c>
      <c r="BR192" s="64">
        <f t="shared" si="301"/>
        <v>13</v>
      </c>
      <c r="BS192" s="64">
        <f t="shared" si="302"/>
        <v>0</v>
      </c>
      <c r="BT192" s="64">
        <f t="shared" si="303"/>
        <v>0</v>
      </c>
      <c r="BU192" s="64">
        <f t="shared" si="304"/>
        <v>0</v>
      </c>
      <c r="BV192" s="64">
        <f t="shared" si="305"/>
        <v>0</v>
      </c>
      <c r="BW192" s="64">
        <f t="shared" si="306"/>
        <v>0</v>
      </c>
      <c r="BX192" s="64">
        <f t="shared" si="307"/>
        <v>0</v>
      </c>
      <c r="BY192" s="64">
        <f t="shared" si="308"/>
        <v>0</v>
      </c>
      <c r="BZ192" s="65">
        <f t="shared" si="309"/>
        <v>13</v>
      </c>
      <c r="CA192" s="66">
        <f t="shared" si="288"/>
        <v>0</v>
      </c>
      <c r="CB192" s="67">
        <f t="shared" si="289"/>
        <v>0</v>
      </c>
      <c r="CC192" s="67">
        <v>0</v>
      </c>
      <c r="CD192" s="68">
        <f t="shared" si="310"/>
        <v>0</v>
      </c>
      <c r="CE192" s="69">
        <f t="shared" si="311"/>
        <v>0</v>
      </c>
      <c r="CF192" s="68">
        <f t="shared" si="312"/>
        <v>0</v>
      </c>
      <c r="CG192" s="70">
        <f t="shared" si="313"/>
        <v>0</v>
      </c>
      <c r="CH192" s="68">
        <f t="shared" si="314"/>
        <v>0</v>
      </c>
      <c r="CI192" s="71">
        <f>VLOOKUP(A192,[5]DATA!$A$6:$Q$660,17,0)</f>
        <v>150</v>
      </c>
      <c r="CJ192" s="71">
        <f t="shared" si="315"/>
        <v>0</v>
      </c>
      <c r="CK192" s="72">
        <f t="shared" si="316"/>
        <v>0</v>
      </c>
      <c r="CL192" s="73" t="e">
        <f t="shared" si="317"/>
        <v>#DIV/0!</v>
      </c>
      <c r="CM192" s="72">
        <f t="shared" si="318"/>
        <v>0</v>
      </c>
      <c r="CN192" s="74">
        <f t="shared" si="319"/>
        <v>13</v>
      </c>
    </row>
    <row r="193" spans="1:92" s="77" customFormat="1" ht="24.75" customHeight="1" outlineLevel="2" x14ac:dyDescent="0.25">
      <c r="A193" s="82" t="s">
        <v>420</v>
      </c>
      <c r="B193" s="86" t="s">
        <v>421</v>
      </c>
      <c r="C193" s="57" t="s">
        <v>380</v>
      </c>
      <c r="D193" s="58">
        <v>6</v>
      </c>
      <c r="E193" s="59">
        <v>44636</v>
      </c>
      <c r="F193" s="60">
        <f>IFERROR(VLOOKUP(A193,'[5]PHEP NAM 2022'!$D$9:$AP$628,32,0),0)</f>
        <v>0</v>
      </c>
      <c r="G193" s="84"/>
      <c r="H193" s="85"/>
      <c r="I193" s="84"/>
      <c r="J193" s="85"/>
      <c r="K193" s="84"/>
      <c r="L193" s="85"/>
      <c r="M193" s="84"/>
      <c r="N193" s="85"/>
      <c r="O193" s="84"/>
      <c r="P193" s="85"/>
      <c r="Q193" s="87"/>
      <c r="R193" s="87"/>
      <c r="S193" s="84"/>
      <c r="T193" s="85"/>
      <c r="U193" s="84"/>
      <c r="V193" s="85"/>
      <c r="W193" s="84"/>
      <c r="X193" s="85"/>
      <c r="Y193" s="84"/>
      <c r="Z193" s="85"/>
      <c r="AA193" s="84"/>
      <c r="AB193" s="85"/>
      <c r="AC193" s="84"/>
      <c r="AD193" s="85"/>
      <c r="AE193" s="87"/>
      <c r="AF193" s="87"/>
      <c r="AG193" s="84"/>
      <c r="AH193" s="85"/>
      <c r="AI193" s="84"/>
      <c r="AJ193" s="85"/>
      <c r="AK193" s="61" t="s">
        <v>10</v>
      </c>
      <c r="AL193" s="62"/>
      <c r="AM193" s="61" t="s">
        <v>10</v>
      </c>
      <c r="AN193" s="62"/>
      <c r="AO193" s="61" t="s">
        <v>10</v>
      </c>
      <c r="AP193" s="62"/>
      <c r="AQ193" s="61" t="s">
        <v>10</v>
      </c>
      <c r="AR193" s="62"/>
      <c r="AS193" s="63"/>
      <c r="AT193" s="63"/>
      <c r="AU193" s="61" t="s">
        <v>10</v>
      </c>
      <c r="AV193" s="62"/>
      <c r="AW193" s="61" t="s">
        <v>10</v>
      </c>
      <c r="AX193" s="62"/>
      <c r="AY193" s="61" t="s">
        <v>10</v>
      </c>
      <c r="AZ193" s="62"/>
      <c r="BA193" s="61" t="s">
        <v>10</v>
      </c>
      <c r="BB193" s="62"/>
      <c r="BC193" s="61" t="s">
        <v>10</v>
      </c>
      <c r="BD193" s="62"/>
      <c r="BE193" s="61" t="s">
        <v>10</v>
      </c>
      <c r="BF193" s="62"/>
      <c r="BG193" s="63"/>
      <c r="BH193" s="63"/>
      <c r="BI193" s="61" t="s">
        <v>10</v>
      </c>
      <c r="BJ193" s="62"/>
      <c r="BK193" s="61" t="s">
        <v>10</v>
      </c>
      <c r="BL193" s="62"/>
      <c r="BM193" s="61" t="s">
        <v>10</v>
      </c>
      <c r="BN193" s="62"/>
      <c r="BO193" s="61" t="s">
        <v>10</v>
      </c>
      <c r="BP193" s="62"/>
      <c r="BQ193" s="64">
        <f t="shared" si="300"/>
        <v>0</v>
      </c>
      <c r="BR193" s="64">
        <f t="shared" si="301"/>
        <v>14</v>
      </c>
      <c r="BS193" s="64">
        <f t="shared" si="302"/>
        <v>0</v>
      </c>
      <c r="BT193" s="64">
        <f t="shared" si="303"/>
        <v>0</v>
      </c>
      <c r="BU193" s="64">
        <f t="shared" si="304"/>
        <v>0</v>
      </c>
      <c r="BV193" s="64">
        <f t="shared" si="305"/>
        <v>0</v>
      </c>
      <c r="BW193" s="64">
        <f t="shared" si="306"/>
        <v>0</v>
      </c>
      <c r="BX193" s="64">
        <f t="shared" si="307"/>
        <v>0</v>
      </c>
      <c r="BY193" s="64">
        <f t="shared" si="308"/>
        <v>0</v>
      </c>
      <c r="BZ193" s="65">
        <f t="shared" si="309"/>
        <v>14</v>
      </c>
      <c r="CA193" s="66">
        <f t="shared" si="288"/>
        <v>0</v>
      </c>
      <c r="CB193" s="67">
        <f t="shared" si="289"/>
        <v>0</v>
      </c>
      <c r="CC193" s="67">
        <v>0</v>
      </c>
      <c r="CD193" s="68">
        <f t="shared" si="310"/>
        <v>0</v>
      </c>
      <c r="CE193" s="69">
        <f t="shared" si="311"/>
        <v>0</v>
      </c>
      <c r="CF193" s="68">
        <f t="shared" si="312"/>
        <v>0</v>
      </c>
      <c r="CG193" s="70">
        <f t="shared" si="313"/>
        <v>0</v>
      </c>
      <c r="CH193" s="68">
        <f t="shared" si="314"/>
        <v>0</v>
      </c>
      <c r="CI193" s="71">
        <f>VLOOKUP(A193,[5]DATA!$A$6:$Q$660,17,0)</f>
        <v>150</v>
      </c>
      <c r="CJ193" s="71">
        <f t="shared" si="315"/>
        <v>0</v>
      </c>
      <c r="CK193" s="72">
        <f t="shared" si="316"/>
        <v>0</v>
      </c>
      <c r="CL193" s="73" t="e">
        <f t="shared" si="317"/>
        <v>#DIV/0!</v>
      </c>
      <c r="CM193" s="72">
        <f t="shared" si="318"/>
        <v>0</v>
      </c>
      <c r="CN193" s="74">
        <f t="shared" si="319"/>
        <v>14</v>
      </c>
    </row>
    <row r="194" spans="1:92" s="77" customFormat="1" ht="24.75" customHeight="1" outlineLevel="2" x14ac:dyDescent="0.25">
      <c r="A194" s="82" t="s">
        <v>422</v>
      </c>
      <c r="B194" s="86" t="s">
        <v>423</v>
      </c>
      <c r="C194" s="57" t="s">
        <v>380</v>
      </c>
      <c r="D194" s="58">
        <v>6</v>
      </c>
      <c r="E194" s="59">
        <v>44643</v>
      </c>
      <c r="F194" s="60">
        <f>IFERROR(VLOOKUP(A194,'[5]PHEP NAM 2022'!$D$9:$AP$628,32,0),0)</f>
        <v>0</v>
      </c>
      <c r="G194" s="84"/>
      <c r="H194" s="85"/>
      <c r="I194" s="84"/>
      <c r="J194" s="85"/>
      <c r="K194" s="84"/>
      <c r="L194" s="85"/>
      <c r="M194" s="84"/>
      <c r="N194" s="85"/>
      <c r="O194" s="84"/>
      <c r="P194" s="85"/>
      <c r="Q194" s="87"/>
      <c r="R194" s="87"/>
      <c r="S194" s="84"/>
      <c r="T194" s="85"/>
      <c r="U194" s="84"/>
      <c r="V194" s="85"/>
      <c r="W194" s="84"/>
      <c r="X194" s="85"/>
      <c r="Y194" s="84"/>
      <c r="Z194" s="85"/>
      <c r="AA194" s="84"/>
      <c r="AB194" s="85"/>
      <c r="AC194" s="84"/>
      <c r="AD194" s="85"/>
      <c r="AE194" s="87"/>
      <c r="AF194" s="87"/>
      <c r="AG194" s="84"/>
      <c r="AH194" s="85"/>
      <c r="AI194" s="84"/>
      <c r="AJ194" s="85"/>
      <c r="AK194" s="84"/>
      <c r="AL194" s="85"/>
      <c r="AM194" s="84"/>
      <c r="AN194" s="85"/>
      <c r="AO194" s="84"/>
      <c r="AP194" s="85"/>
      <c r="AQ194" s="84"/>
      <c r="AR194" s="85"/>
      <c r="AS194" s="87"/>
      <c r="AT194" s="87"/>
      <c r="AU194" s="84"/>
      <c r="AV194" s="85"/>
      <c r="AW194" s="84"/>
      <c r="AX194" s="85"/>
      <c r="AY194" s="61" t="s">
        <v>10</v>
      </c>
      <c r="AZ194" s="62"/>
      <c r="BA194" s="61" t="s">
        <v>10</v>
      </c>
      <c r="BB194" s="62"/>
      <c r="BC194" s="61" t="s">
        <v>10</v>
      </c>
      <c r="BD194" s="62"/>
      <c r="BE194" s="61" t="s">
        <v>10</v>
      </c>
      <c r="BF194" s="62"/>
      <c r="BG194" s="63"/>
      <c r="BH194" s="63"/>
      <c r="BI194" s="61" t="s">
        <v>10</v>
      </c>
      <c r="BJ194" s="62"/>
      <c r="BK194" s="61" t="s">
        <v>10</v>
      </c>
      <c r="BL194" s="62"/>
      <c r="BM194" s="61" t="s">
        <v>10</v>
      </c>
      <c r="BN194" s="62"/>
      <c r="BO194" s="61" t="s">
        <v>10</v>
      </c>
      <c r="BP194" s="62"/>
      <c r="BQ194" s="64">
        <f t="shared" si="300"/>
        <v>0</v>
      </c>
      <c r="BR194" s="64">
        <f t="shared" si="301"/>
        <v>8</v>
      </c>
      <c r="BS194" s="64">
        <f t="shared" si="302"/>
        <v>0</v>
      </c>
      <c r="BT194" s="64">
        <f t="shared" si="303"/>
        <v>0</v>
      </c>
      <c r="BU194" s="64">
        <f t="shared" si="304"/>
        <v>0</v>
      </c>
      <c r="BV194" s="64">
        <f t="shared" si="305"/>
        <v>0</v>
      </c>
      <c r="BW194" s="64">
        <f t="shared" si="306"/>
        <v>0</v>
      </c>
      <c r="BX194" s="64">
        <f t="shared" si="307"/>
        <v>0</v>
      </c>
      <c r="BY194" s="64">
        <f t="shared" si="308"/>
        <v>0</v>
      </c>
      <c r="BZ194" s="65">
        <f t="shared" si="309"/>
        <v>8</v>
      </c>
      <c r="CA194" s="66">
        <f t="shared" si="288"/>
        <v>0</v>
      </c>
      <c r="CB194" s="67">
        <f t="shared" si="289"/>
        <v>0</v>
      </c>
      <c r="CC194" s="67">
        <v>0</v>
      </c>
      <c r="CD194" s="68">
        <f>IF(BZ194&gt;=25,4,IF(BZ194&gt;=18,3,IF(BZ194&gt;=12,2,IF(BZ194&gt;=4,1,0))))-BX194-2+1</f>
        <v>0</v>
      </c>
      <c r="CE194" s="69">
        <f t="shared" si="311"/>
        <v>0</v>
      </c>
      <c r="CF194" s="68">
        <f t="shared" si="312"/>
        <v>0</v>
      </c>
      <c r="CG194" s="70">
        <f t="shared" si="313"/>
        <v>0</v>
      </c>
      <c r="CH194" s="68">
        <f t="shared" si="314"/>
        <v>0</v>
      </c>
      <c r="CI194" s="71">
        <f>VLOOKUP(A194,[5]DATA!$A$6:$Q$660,17,0)</f>
        <v>150</v>
      </c>
      <c r="CJ194" s="71">
        <f t="shared" si="315"/>
        <v>0</v>
      </c>
      <c r="CK194" s="72">
        <f t="shared" si="316"/>
        <v>0</v>
      </c>
      <c r="CL194" s="73" t="e">
        <f t="shared" si="317"/>
        <v>#DIV/0!</v>
      </c>
      <c r="CM194" s="72">
        <f t="shared" si="318"/>
        <v>0</v>
      </c>
      <c r="CN194" s="74">
        <f t="shared" si="319"/>
        <v>8</v>
      </c>
    </row>
    <row r="195" spans="1:92" s="77" customFormat="1" ht="24.75" customHeight="1" outlineLevel="1" x14ac:dyDescent="0.2">
      <c r="A195" s="102">
        <f>COUNTA(A196:A199)</f>
        <v>4</v>
      </c>
      <c r="B195" s="111" t="s">
        <v>424</v>
      </c>
      <c r="C195" s="112"/>
      <c r="D195" s="112"/>
      <c r="E195" s="113"/>
      <c r="F195" s="113"/>
      <c r="G195" s="104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6"/>
      <c r="BQ195" s="107">
        <f t="shared" ref="BQ195:CI195" si="320">SUM(BQ196:BQ199)</f>
        <v>79</v>
      </c>
      <c r="BR195" s="107">
        <f t="shared" si="320"/>
        <v>1.5</v>
      </c>
      <c r="BS195" s="107">
        <f t="shared" si="320"/>
        <v>0</v>
      </c>
      <c r="BT195" s="107">
        <f t="shared" si="320"/>
        <v>0</v>
      </c>
      <c r="BU195" s="107">
        <f t="shared" si="320"/>
        <v>0</v>
      </c>
      <c r="BV195" s="107">
        <f t="shared" si="320"/>
        <v>0</v>
      </c>
      <c r="BW195" s="107">
        <f t="shared" si="320"/>
        <v>0</v>
      </c>
      <c r="BX195" s="107">
        <f t="shared" si="320"/>
        <v>0</v>
      </c>
      <c r="BY195" s="107">
        <f t="shared" si="320"/>
        <v>1.5</v>
      </c>
      <c r="BZ195" s="107">
        <f t="shared" si="320"/>
        <v>82</v>
      </c>
      <c r="CA195" s="107">
        <f t="shared" si="320"/>
        <v>312</v>
      </c>
      <c r="CB195" s="107">
        <f t="shared" si="320"/>
        <v>0</v>
      </c>
      <c r="CC195" s="107">
        <f t="shared" si="320"/>
        <v>0</v>
      </c>
      <c r="CD195" s="107">
        <f t="shared" si="320"/>
        <v>5</v>
      </c>
      <c r="CE195" s="107">
        <f t="shared" si="320"/>
        <v>74</v>
      </c>
      <c r="CF195" s="107">
        <f t="shared" si="320"/>
        <v>350</v>
      </c>
      <c r="CG195" s="107">
        <f t="shared" si="320"/>
        <v>5</v>
      </c>
      <c r="CH195" s="107">
        <f t="shared" si="320"/>
        <v>1184</v>
      </c>
      <c r="CI195" s="107">
        <f t="shared" si="320"/>
        <v>280</v>
      </c>
      <c r="CJ195" s="114"/>
      <c r="CK195" s="114">
        <f>SUM(CK196:CK199)</f>
        <v>0</v>
      </c>
      <c r="CL195" s="114">
        <f>SUM(CL196:CL199)</f>
        <v>0</v>
      </c>
      <c r="CM195" s="114">
        <f>SUM(CM196:CM199)</f>
        <v>0</v>
      </c>
    </row>
    <row r="196" spans="1:92" s="77" customFormat="1" ht="24.75" customHeight="1" outlineLevel="2" x14ac:dyDescent="0.25">
      <c r="A196" s="55" t="s">
        <v>425</v>
      </c>
      <c r="B196" s="56" t="s">
        <v>426</v>
      </c>
      <c r="C196" s="57" t="s">
        <v>380</v>
      </c>
      <c r="D196" s="58">
        <v>9</v>
      </c>
      <c r="E196" s="59">
        <v>41062</v>
      </c>
      <c r="F196" s="60">
        <f>IFERROR(VLOOKUP(A196,'[5]PHEP NAM 2022'!$D$9:$AP$628,32,0),0)</f>
        <v>4</v>
      </c>
      <c r="G196" s="61" t="s">
        <v>9</v>
      </c>
      <c r="H196" s="62">
        <v>4</v>
      </c>
      <c r="I196" s="61" t="s">
        <v>9</v>
      </c>
      <c r="J196" s="62">
        <v>4</v>
      </c>
      <c r="K196" s="61" t="s">
        <v>9</v>
      </c>
      <c r="L196" s="62">
        <v>4</v>
      </c>
      <c r="M196" s="61" t="s">
        <v>9</v>
      </c>
      <c r="N196" s="62">
        <v>4</v>
      </c>
      <c r="O196" s="61" t="s">
        <v>9</v>
      </c>
      <c r="P196" s="62">
        <v>3</v>
      </c>
      <c r="Q196" s="63"/>
      <c r="R196" s="63"/>
      <c r="S196" s="61" t="s">
        <v>9</v>
      </c>
      <c r="T196" s="62">
        <v>4</v>
      </c>
      <c r="U196" s="61" t="s">
        <v>9</v>
      </c>
      <c r="V196" s="62">
        <v>4</v>
      </c>
      <c r="W196" s="61" t="s">
        <v>9</v>
      </c>
      <c r="X196" s="62">
        <v>2</v>
      </c>
      <c r="Y196" s="61" t="s">
        <v>135</v>
      </c>
      <c r="Z196" s="62"/>
      <c r="AA196" s="61" t="s">
        <v>9</v>
      </c>
      <c r="AB196" s="62">
        <v>4</v>
      </c>
      <c r="AC196" s="61" t="s">
        <v>9</v>
      </c>
      <c r="AD196" s="62">
        <v>4</v>
      </c>
      <c r="AE196" s="63"/>
      <c r="AF196" s="63"/>
      <c r="AG196" s="61" t="s">
        <v>79</v>
      </c>
      <c r="AH196" s="62"/>
      <c r="AI196" s="61" t="s">
        <v>79</v>
      </c>
      <c r="AJ196" s="62"/>
      <c r="AK196" s="61" t="s">
        <v>79</v>
      </c>
      <c r="AL196" s="62"/>
      <c r="AM196" s="61" t="s">
        <v>79</v>
      </c>
      <c r="AN196" s="62"/>
      <c r="AO196" s="61" t="s">
        <v>79</v>
      </c>
      <c r="AP196" s="62"/>
      <c r="AQ196" s="61" t="s">
        <v>79</v>
      </c>
      <c r="AR196" s="62"/>
      <c r="AS196" s="63"/>
      <c r="AT196" s="63"/>
      <c r="AU196" s="61" t="s">
        <v>9</v>
      </c>
      <c r="AV196" s="62">
        <v>4</v>
      </c>
      <c r="AW196" s="61" t="s">
        <v>9</v>
      </c>
      <c r="AX196" s="62">
        <v>4</v>
      </c>
      <c r="AY196" s="61" t="s">
        <v>9</v>
      </c>
      <c r="AZ196" s="62">
        <v>4</v>
      </c>
      <c r="BA196" s="61" t="s">
        <v>9</v>
      </c>
      <c r="BB196" s="62">
        <v>4</v>
      </c>
      <c r="BC196" s="61" t="s">
        <v>9</v>
      </c>
      <c r="BD196" s="62">
        <v>4</v>
      </c>
      <c r="BE196" s="61" t="s">
        <v>9</v>
      </c>
      <c r="BF196" s="62">
        <v>4</v>
      </c>
      <c r="BG196" s="63"/>
      <c r="BH196" s="63"/>
      <c r="BI196" s="61" t="s">
        <v>9</v>
      </c>
      <c r="BJ196" s="62">
        <v>4</v>
      </c>
      <c r="BK196" s="61" t="s">
        <v>9</v>
      </c>
      <c r="BL196" s="62">
        <v>4</v>
      </c>
      <c r="BM196" s="61" t="s">
        <v>9</v>
      </c>
      <c r="BN196" s="62">
        <v>4</v>
      </c>
      <c r="BO196" s="61" t="s">
        <v>9</v>
      </c>
      <c r="BP196" s="62">
        <v>4</v>
      </c>
      <c r="BQ196" s="64">
        <f t="shared" ref="BQ196" si="321">COUNTIF($G196:$BP196,"a")+COUNTIF($G196:$BP196,"r0,a5")/2+COUNTIF($G196:$BP196,"p5,a5")/2+COUNTIF($G196:$BP196,"Ro,p5")/2+COUNTIF($G196:$BP196,"H5,A5")/2+COUNTIF($G196:$BP196,"p0,a5")/2</f>
        <v>20</v>
      </c>
      <c r="BR196" s="64">
        <f t="shared" ref="BR196" si="322">COUNTIF($G196:$BP196,"d")+COUNTIF($G196:$BP196,"r0,d5")/2+COUNTIF($G196:$BP196,"p5,d5")/2+COUNTIF($G196:$BP196,"Ro,P5")/2+COUNTIF($G196:$BP196,"H5,D5")/2+COUNTIF($G196:$BP196,"p0,d5")/2</f>
        <v>0.5</v>
      </c>
      <c r="BS196" s="64">
        <f t="shared" ref="BS196" si="323">COUNTIF($G196:$BP196,"b")+COUNTIF($G196:$BP196,"r0,b5")/2+COUNTIF($G196:$BP196,"p5,b5")/2+COUNTIF($G196:$BP196,"Ro,P5")/2+COUNTIF($G196:$BP196,"H5,B5")/2+COUNTIF($G196:$BP196,"p0,b5")/2</f>
        <v>0</v>
      </c>
      <c r="BT196" s="64">
        <f t="shared" ref="BT196" si="324">COUNTIF($G196:$BP196,"c")+COUNTIF($G196:$BP196,"r0,c5")/2+COUNTIF($G196:$BP196,"p5,c5")/2+COUNTIF($G196:$BP196,"Ro,P5")/2+COUNTIF($G196:$BP196,"H5,C5")/2+COUNTIF($G196:$BP196,"p0,c5")/2</f>
        <v>0</v>
      </c>
      <c r="BU196" s="64">
        <f t="shared" ref="BU196" si="325">COUNTIF($G196:$BP196,"KH")+COUNTIF($G196:$BP196,"TL")+COUNTIF($G196:$BP196,"L")</f>
        <v>0</v>
      </c>
      <c r="BV196" s="64">
        <f t="shared" ref="BV196" si="326">COUNTIF($G196:$BP196,"NL")</f>
        <v>0</v>
      </c>
      <c r="BW196" s="64">
        <f t="shared" ref="BW196" si="327">COUNTIF($G196:$BP196,"hh")+COUNTIF(G196:BP196,"H5,D5")/2</f>
        <v>0</v>
      </c>
      <c r="BX196" s="64">
        <f t="shared" ref="BX196" si="328">COUNTIF($G196:$BP196,"nt7")</f>
        <v>0</v>
      </c>
      <c r="BY196" s="64">
        <f t="shared" ref="BY196" si="329">COUNTIF($G196:$BP196,"P")+COUNTIF($G196:$BP196,"p5,a5")/2+COUNTIF($G196:$BP196,"p5,b5")/2+COUNTIF($G196:$BP196,"p5,c5")/2+COUNTIF($G196:$BP196,"p5,d5")/2+COUNTIF($G196:$BP196,"R0,P5")/2</f>
        <v>0</v>
      </c>
      <c r="BZ196" s="65">
        <f>SUBTOTAL(9,BQ196:BY196)</f>
        <v>20.5</v>
      </c>
      <c r="CA196" s="66">
        <f t="shared" ref="CA196:CA199" si="330">SUM(H196,J196,L196,N196,P196,T196,V196,X196,Z196,AB196,AD196,AH196,AJ196,AL196,AN196,AP196,AR196,AV196,AX196,AZ196,BB196,BD196,BF196,BJ196,BL196,BN196,BP196)</f>
        <v>77</v>
      </c>
      <c r="CB196" s="67">
        <f t="shared" ref="CB196:CB199" si="331">SUM(R196,AF196,AT196,BH196)</f>
        <v>0</v>
      </c>
      <c r="CC196" s="67">
        <v>0</v>
      </c>
      <c r="CD196" s="68">
        <f t="shared" ref="CD196" si="332">IF(BZ196&gt;=25,4,IF(BZ196&gt;=18,3,IF(BZ196&gt;=12,2,IF(BZ196&gt;=4,1,0))))-BX196-2</f>
        <v>1</v>
      </c>
      <c r="CE196" s="69">
        <f t="shared" ref="CE196:CE197" si="333">COUNTIF(G196:P196,"&gt;=4")+COUNTIF(S196:AD196,"&gt;=4")+COUNTIF(AG196:AR196,"&gt;=4")+COUNTIF(AU196:BF196,"&gt;=4")+COUNTIF(BI196:BP196,"&gt;=4")+ROUND(IF(R196&gt;=12,1,0)+IF(AF196&gt;=12,1,0)+IF(AT196&gt;=12,1,0)+IF(BH196&gt;=12,1,0),0)</f>
        <v>18</v>
      </c>
      <c r="CF196" s="68">
        <f t="shared" ref="CF196:CF197" si="334">CD196*CI196</f>
        <v>70</v>
      </c>
      <c r="CG196" s="70">
        <f t="shared" ref="CG196:CG197" si="335">F196-BY196</f>
        <v>4</v>
      </c>
      <c r="CH196" s="68">
        <f t="shared" ref="CH196:CH197" si="336">CE196*16</f>
        <v>288</v>
      </c>
      <c r="CI196" s="71">
        <f>VLOOKUP(A196,[5]DATA!$A$6:$Q$660,17,0)</f>
        <v>70</v>
      </c>
      <c r="CJ196" s="71">
        <f t="shared" ref="CJ196:CJ197" si="337">SUM(CA196:CC196)</f>
        <v>77</v>
      </c>
      <c r="CK196" s="72">
        <f t="shared" ref="CK196:CK197" si="338">(SUM(IF(H196&gt;4,H196-4,0),IF(J196&gt;4,J196-4,0),IF(L196&gt;4,L196-4,0),IF(N196&gt;4,N196-4,0),IF(P196&gt;4,P196-4,0),IF(T196&gt;4,T196-4,0),IF(V196&gt;4,V196-4,0),IF(X196&gt;4,X196-4,0),IF(Z196&gt;4,Z196-4,0),IF(AB196&gt;4,AB196-4,0),IF(AD196&gt;4,AD196-4,0),IF(AH196&gt;4,AH196-4,0),IF(AJ196&gt;4,AJ196-4,0),IF(AL196&gt;4,AL196-4,0),IF(AN196&gt;4,AN196-4,0),IF(AP196&gt;4,AP196-4,0),IF(AR196&gt;4,AR196-4,0),IF(AV196&gt;4,AV196-4,0),IF(AX196&gt;4,AX196-4,0),IF(AZ196&gt;4,AZ196-4,0),IF(BB196&gt;4,BB196-4,0),IF(BD196&gt;4,BD196-4,0),IF(BF196&gt;4,BF196-4,0),IF(BJ196&gt;4,BJ196-4,0),IF(BL196&gt;4,BL196-4,0),IF(BN196&gt;4,BN196-4,0),IF(BP196&gt;4,BP196-4,0))+CB196+CC196)</f>
        <v>0</v>
      </c>
      <c r="CL196" s="73">
        <f t="shared" ref="CL196:CL197" si="339">CK196/CJ196</f>
        <v>0</v>
      </c>
      <c r="CM196" s="72">
        <f t="shared" ref="CM196:CM197" si="340">(SUM(IF(H196&gt;4,H196-4,0),IF(J196&gt;4,J196-4,0),IF(L196&gt;4,L196-4,0),IF(N196&gt;4,N196-4,0),IF(P196&gt;4,P196-4,0),IF(T196&gt;4,T196-4,0),IF(V196&gt;4,V196-4,0),IF(X196&gt;4,X196-4,0),IF(Z196&gt;4,Z196-4,0),IF(AB196&gt;4,AB196-4,0),IF(AD196&gt;4,AD196-4,0),IF(AH196&gt;4,AH196-4,0),IF(AJ196&gt;4,AJ196-4,0),IF(AL196&gt;4,AL196-4,0),IF(AN196&gt;4,AN196-4,0),IF(AP196&gt;4,AP196-4,0),IF(AR196&gt;4,AR196-4,0),IF(AV196&gt;4,AV196-4,0),IF(AX196&gt;4,AX196-4,0),IF(AZ196&gt;4,AZ196-4,0),IF(BB196&gt;4,BB196-4,0),IF(BD196&gt;4,BD196-4,0),IF(BF196&gt;4,BF196-4,0),IF(BJ196&gt;4,BJ196-4,0),IF(BL196&gt;4,BL196-4,0),IF(BN196&gt;4,BN196-4,0),IF(BP196&gt;4,BP196-4,0))+CC196)</f>
        <v>0</v>
      </c>
      <c r="CN196" s="74">
        <f t="shared" ref="CN196" si="341">BQ196+BR196+BS196+BT196+BU196+BY196+BX196</f>
        <v>20.5</v>
      </c>
    </row>
    <row r="197" spans="1:92" s="77" customFormat="1" ht="24.75" customHeight="1" outlineLevel="2" x14ac:dyDescent="0.25">
      <c r="A197" s="55" t="s">
        <v>427</v>
      </c>
      <c r="B197" s="96" t="s">
        <v>428</v>
      </c>
      <c r="C197" s="57" t="s">
        <v>380</v>
      </c>
      <c r="D197" s="58">
        <v>10</v>
      </c>
      <c r="E197" s="59">
        <v>43878</v>
      </c>
      <c r="F197" s="60">
        <f>IFERROR(VLOOKUP(A197,'[5]PHEP NAM 2022'!$D$9:$AP$628,32,0),0)</f>
        <v>1.5</v>
      </c>
      <c r="G197" s="61" t="s">
        <v>9</v>
      </c>
      <c r="H197" s="62">
        <v>4</v>
      </c>
      <c r="I197" s="61" t="s">
        <v>9</v>
      </c>
      <c r="J197" s="62">
        <v>4</v>
      </c>
      <c r="K197" s="61" t="s">
        <v>9</v>
      </c>
      <c r="L197" s="62">
        <v>4</v>
      </c>
      <c r="M197" s="61" t="s">
        <v>9</v>
      </c>
      <c r="N197" s="62">
        <v>4</v>
      </c>
      <c r="O197" s="61" t="s">
        <v>9</v>
      </c>
      <c r="P197" s="62">
        <v>4</v>
      </c>
      <c r="Q197" s="63"/>
      <c r="R197" s="63"/>
      <c r="S197" s="61" t="s">
        <v>9</v>
      </c>
      <c r="T197" s="62">
        <v>3</v>
      </c>
      <c r="U197" s="61" t="s">
        <v>52</v>
      </c>
      <c r="V197" s="62"/>
      <c r="W197" s="61" t="s">
        <v>9</v>
      </c>
      <c r="X197" s="62">
        <v>4</v>
      </c>
      <c r="Y197" s="61" t="s">
        <v>124</v>
      </c>
      <c r="Z197" s="62"/>
      <c r="AA197" s="61" t="s">
        <v>340</v>
      </c>
      <c r="AB197" s="62"/>
      <c r="AC197" s="196" t="s">
        <v>223</v>
      </c>
      <c r="AD197" s="197"/>
      <c r="AE197" s="197"/>
      <c r="AF197" s="197"/>
      <c r="AG197" s="197"/>
      <c r="AH197" s="197"/>
      <c r="AI197" s="197"/>
      <c r="AJ197" s="197"/>
      <c r="AK197" s="197"/>
      <c r="AL197" s="197"/>
      <c r="AM197" s="197"/>
      <c r="AN197" s="197"/>
      <c r="AO197" s="197"/>
      <c r="AP197" s="197"/>
      <c r="AQ197" s="197"/>
      <c r="AR197" s="197"/>
      <c r="AS197" s="197"/>
      <c r="AT197" s="197"/>
      <c r="AU197" s="197"/>
      <c r="AV197" s="197"/>
      <c r="AW197" s="197"/>
      <c r="AX197" s="197"/>
      <c r="AY197" s="197"/>
      <c r="AZ197" s="197"/>
      <c r="BA197" s="197"/>
      <c r="BB197" s="197"/>
      <c r="BC197" s="197"/>
      <c r="BD197" s="197"/>
      <c r="BE197" s="197"/>
      <c r="BF197" s="197"/>
      <c r="BG197" s="197"/>
      <c r="BH197" s="197"/>
      <c r="BI197" s="197"/>
      <c r="BJ197" s="197"/>
      <c r="BK197" s="197"/>
      <c r="BL197" s="197"/>
      <c r="BM197" s="197"/>
      <c r="BN197" s="197"/>
      <c r="BO197" s="197"/>
      <c r="BP197" s="198"/>
      <c r="BQ197" s="64">
        <f>COUNTIF($G197:$BP197,"a")+COUNTIF($G197:$BP197,"r0,a5")/2+COUNTIF($G197:$BP197,"p5,a5")/2+COUNTIF($G197:$BP197,"Ro,p5")/2+COUNTIF($G197:$BP197,"H5,A5")/2+COUNTIF($G197:$BP197,"p0,a5")/2</f>
        <v>7</v>
      </c>
      <c r="BR197" s="64">
        <f>COUNTIF($G197:$BP197,"d")+COUNTIF($G197:$BP197,"r0,d5")/2+COUNTIF($G197:$BP197,"p5,d5")/2+COUNTIF($G197:$BP197,"Ro,P5")/2+COUNTIF($G197:$BP197,"H5,D5")/2+COUNTIF($G197:$BP197,"p0,d5")/2</f>
        <v>0</v>
      </c>
      <c r="BS197" s="64">
        <f>COUNTIF($G197:$BP197,"b")+COUNTIF($G197:$BP197,"r0,b5")/2+COUNTIF($G197:$BP197,"p5,b5")/2+COUNTIF($G197:$BP197,"Ro,P5")/2+COUNTIF($G197:$BP197,"H5,B5")/2+COUNTIF($G197:$BP197,"p0,b5")/2</f>
        <v>0</v>
      </c>
      <c r="BT197" s="64">
        <f>COUNTIF($G197:$BP197,"c")+COUNTIF($G197:$BP197,"r0,c5")/2+COUNTIF($G197:$BP197,"p5,c5")/2+COUNTIF($G197:$BP197,"Ro,P5")/2+COUNTIF($G197:$BP197,"H5,C5")/2+COUNTIF($G197:$BP197,"p0,c5")/2</f>
        <v>0</v>
      </c>
      <c r="BU197" s="64">
        <f>COUNTIF($G197:$BP197,"KH")+COUNTIF($G197:$BP197,"TL")+COUNTIF($G197:$BP197,"L")</f>
        <v>0</v>
      </c>
      <c r="BV197" s="64">
        <f>COUNTIF($G197:$BP197,"NL")</f>
        <v>0</v>
      </c>
      <c r="BW197" s="64">
        <f>COUNTIF($G197:$BP197,"hh")+COUNTIF(G197:BP197,"H5,D5")/2</f>
        <v>0</v>
      </c>
      <c r="BX197" s="64">
        <f>COUNTIF($G197:$BP197,"nt7")</f>
        <v>0</v>
      </c>
      <c r="BY197" s="64">
        <f>COUNTIF($G197:$BP197,"P")+COUNTIF($G197:$BP197,"p5,a5")/2+COUNTIF($G197:$BP197,"p5,b5")/2+COUNTIF($G197:$BP197,"p5,c5")/2+COUNTIF($G197:$BP197,"p5,d5")/2+COUNTIF($G197:$BP197,"R0,P5")/2</f>
        <v>1.5</v>
      </c>
      <c r="BZ197" s="65">
        <f>SUBTOTAL(9,BQ197:BY197)</f>
        <v>8.5</v>
      </c>
      <c r="CA197" s="66">
        <f t="shared" si="330"/>
        <v>27</v>
      </c>
      <c r="CB197" s="67">
        <f t="shared" si="331"/>
        <v>0</v>
      </c>
      <c r="CC197" s="67">
        <v>0</v>
      </c>
      <c r="CD197" s="68">
        <f>IF(BZ197&gt;=25,4,IF(BZ197&gt;=18,3,IF(BZ197&gt;=12,2,IF(BZ197&gt;=4,1,0))))-BX197-2+1</f>
        <v>0</v>
      </c>
      <c r="CE197" s="69">
        <f t="shared" si="333"/>
        <v>6</v>
      </c>
      <c r="CF197" s="68">
        <f t="shared" si="334"/>
        <v>0</v>
      </c>
      <c r="CG197" s="70">
        <f t="shared" si="335"/>
        <v>0</v>
      </c>
      <c r="CH197" s="68">
        <f t="shared" si="336"/>
        <v>96</v>
      </c>
      <c r="CI197" s="71">
        <f>VLOOKUP(A197,[5]DATA!$A$6:$Q$660,17,0)</f>
        <v>70</v>
      </c>
      <c r="CJ197" s="71">
        <f t="shared" si="337"/>
        <v>27</v>
      </c>
      <c r="CK197" s="72">
        <f t="shared" si="338"/>
        <v>0</v>
      </c>
      <c r="CL197" s="73">
        <f t="shared" si="339"/>
        <v>0</v>
      </c>
      <c r="CM197" s="72">
        <f t="shared" si="340"/>
        <v>0</v>
      </c>
      <c r="CN197" s="74">
        <f>BQ197+BR197+BS197+BT197+BU197+BY197+BX197</f>
        <v>8.5</v>
      </c>
    </row>
    <row r="198" spans="1:92" s="77" customFormat="1" ht="24.75" customHeight="1" outlineLevel="2" x14ac:dyDescent="0.25">
      <c r="A198" s="55" t="s">
        <v>429</v>
      </c>
      <c r="B198" s="56" t="s">
        <v>430</v>
      </c>
      <c r="C198" s="57" t="s">
        <v>380</v>
      </c>
      <c r="D198" s="58">
        <v>10</v>
      </c>
      <c r="E198" s="59">
        <v>44610</v>
      </c>
      <c r="F198" s="60">
        <f>IFERROR(VLOOKUP(A198,'[5]PHEP NAM 2022'!$D$9:$AP$628,32,0),0)</f>
        <v>1</v>
      </c>
      <c r="G198" s="61" t="s">
        <v>9</v>
      </c>
      <c r="H198" s="62">
        <v>4</v>
      </c>
      <c r="I198" s="61" t="s">
        <v>9</v>
      </c>
      <c r="J198" s="62">
        <v>4</v>
      </c>
      <c r="K198" s="61" t="s">
        <v>9</v>
      </c>
      <c r="L198" s="62">
        <v>4</v>
      </c>
      <c r="M198" s="61" t="s">
        <v>9</v>
      </c>
      <c r="N198" s="62">
        <v>4</v>
      </c>
      <c r="O198" s="61" t="s">
        <v>9</v>
      </c>
      <c r="P198" s="62">
        <v>4</v>
      </c>
      <c r="Q198" s="63"/>
      <c r="R198" s="63"/>
      <c r="S198" s="61" t="s">
        <v>9</v>
      </c>
      <c r="T198" s="62">
        <v>4</v>
      </c>
      <c r="U198" s="61" t="s">
        <v>9</v>
      </c>
      <c r="V198" s="62">
        <v>4</v>
      </c>
      <c r="W198" s="61" t="s">
        <v>9</v>
      </c>
      <c r="X198" s="62">
        <v>4</v>
      </c>
      <c r="Y198" s="61" t="s">
        <v>9</v>
      </c>
      <c r="Z198" s="62">
        <v>4</v>
      </c>
      <c r="AA198" s="61" t="s">
        <v>9</v>
      </c>
      <c r="AB198" s="62">
        <v>4</v>
      </c>
      <c r="AC198" s="61" t="s">
        <v>9</v>
      </c>
      <c r="AD198" s="62">
        <v>4</v>
      </c>
      <c r="AE198" s="63"/>
      <c r="AF198" s="63"/>
      <c r="AG198" s="61" t="s">
        <v>9</v>
      </c>
      <c r="AH198" s="62">
        <v>4</v>
      </c>
      <c r="AI198" s="61" t="s">
        <v>9</v>
      </c>
      <c r="AJ198" s="62">
        <v>4</v>
      </c>
      <c r="AK198" s="61" t="s">
        <v>9</v>
      </c>
      <c r="AL198" s="62">
        <v>4</v>
      </c>
      <c r="AM198" s="61" t="s">
        <v>9</v>
      </c>
      <c r="AN198" s="62">
        <v>4</v>
      </c>
      <c r="AO198" s="61" t="s">
        <v>9</v>
      </c>
      <c r="AP198" s="62">
        <v>4</v>
      </c>
      <c r="AQ198" s="61" t="s">
        <v>9</v>
      </c>
      <c r="AR198" s="62">
        <v>4</v>
      </c>
      <c r="AS198" s="63"/>
      <c r="AT198" s="63"/>
      <c r="AU198" s="61" t="s">
        <v>9</v>
      </c>
      <c r="AV198" s="62">
        <v>4</v>
      </c>
      <c r="AW198" s="61" t="s">
        <v>9</v>
      </c>
      <c r="AX198" s="62">
        <v>3</v>
      </c>
      <c r="AY198" s="61" t="s">
        <v>9</v>
      </c>
      <c r="AZ198" s="62">
        <v>4</v>
      </c>
      <c r="BA198" s="61" t="s">
        <v>9</v>
      </c>
      <c r="BB198" s="62">
        <v>4</v>
      </c>
      <c r="BC198" s="61" t="s">
        <v>9</v>
      </c>
      <c r="BD198" s="62">
        <v>4</v>
      </c>
      <c r="BE198" s="61" t="s">
        <v>9</v>
      </c>
      <c r="BF198" s="62">
        <v>4</v>
      </c>
      <c r="BG198" s="63"/>
      <c r="BH198" s="63"/>
      <c r="BI198" s="61" t="s">
        <v>9</v>
      </c>
      <c r="BJ198" s="62">
        <v>4</v>
      </c>
      <c r="BK198" s="61" t="s">
        <v>9</v>
      </c>
      <c r="BL198" s="62">
        <v>4</v>
      </c>
      <c r="BM198" s="61" t="s">
        <v>9</v>
      </c>
      <c r="BN198" s="62">
        <v>4</v>
      </c>
      <c r="BO198" s="61" t="s">
        <v>9</v>
      </c>
      <c r="BP198" s="62">
        <v>4</v>
      </c>
      <c r="BQ198" s="64">
        <f>COUNTIF($G198:$BP198,"a")+COUNTIF($G198:$BP198,"r0,a5")/2+COUNTIF($G198:$BP198,"p5,a5")/2+COUNTIF($G198:$BP198,"Ro,p5")/2+COUNTIF($G198:$BP198,"H5,A5")/2+COUNTIF($G198:$BP198,"p0,a5")/2</f>
        <v>27</v>
      </c>
      <c r="BR198" s="64">
        <f>COUNTIF($G198:$BP198,"d")+COUNTIF($G198:$BP198,"r0,d5")/2+COUNTIF($G198:$BP198,"p5,d5")/2+COUNTIF($G198:$BP198,"Ro,P5")/2+COUNTIF($G198:$BP198,"H5,D5")/2+COUNTIF($G198:$BP198,"p0,d5")/2</f>
        <v>0</v>
      </c>
      <c r="BS198" s="64">
        <f>COUNTIF($G198:$BP198,"b")+COUNTIF($G198:$BP198,"r0,b5")/2+COUNTIF($G198:$BP198,"p5,b5")/2+COUNTIF($G198:$BP198,"Ro,P5")/2+COUNTIF($G198:$BP198,"H5,B5")/2+COUNTIF($G198:$BP198,"p0,b5")/2</f>
        <v>0</v>
      </c>
      <c r="BT198" s="64">
        <f>COUNTIF($G198:$BP198,"c")+COUNTIF($G198:$BP198,"r0,c5")/2+COUNTIF($G198:$BP198,"p5,c5")/2+COUNTIF($G198:$BP198,"Ro,P5")/2+COUNTIF($G198:$BP198,"H5,C5")/2+COUNTIF($G198:$BP198,"p0,c5")/2</f>
        <v>0</v>
      </c>
      <c r="BU198" s="64">
        <f>COUNTIF($G198:$BP198,"KH")+COUNTIF($G198:$BP198,"TL")+COUNTIF($G198:$BP198,"L")</f>
        <v>0</v>
      </c>
      <c r="BV198" s="64">
        <f>COUNTIF($G198:$BP198,"NL")</f>
        <v>0</v>
      </c>
      <c r="BW198" s="64">
        <f>COUNTIF($G198:$BP198,"hh")+COUNTIF(G198:BP198,"H5,D5")/2</f>
        <v>0</v>
      </c>
      <c r="BX198" s="64">
        <f>COUNTIF($G198:$BP198,"nt7")</f>
        <v>0</v>
      </c>
      <c r="BY198" s="64">
        <f>COUNTIF($G198:$BP198,"P")+COUNTIF($G198:$BP198,"p5,a5")/2+COUNTIF($G198:$BP198,"p5,b5")/2+COUNTIF($G198:$BP198,"p5,c5")/2+COUNTIF($G198:$BP198,"p5,d5")/2+COUNTIF($G198:$BP198,"R0,P5")/2</f>
        <v>0</v>
      </c>
      <c r="BZ198" s="65">
        <f>SUBTOTAL(9,BQ198:BY198)</f>
        <v>27</v>
      </c>
      <c r="CA198" s="66">
        <f t="shared" si="330"/>
        <v>107</v>
      </c>
      <c r="CB198" s="67">
        <f t="shared" si="331"/>
        <v>0</v>
      </c>
      <c r="CC198" s="67">
        <v>0</v>
      </c>
      <c r="CD198" s="68">
        <f>IF(BZ198&gt;=25,4,IF(BZ198&gt;=18,3,IF(BZ198&gt;=12,2,IF(BZ198&gt;=4,1,0))))-BX198-2</f>
        <v>2</v>
      </c>
      <c r="CE198" s="69">
        <f>COUNTIF(G198:P198,"&gt;=4")+COUNTIF(S198:AD198,"&gt;=4")+COUNTIF(AG198:AR198,"&gt;=4")+COUNTIF(AU198:BF198,"&gt;=4")+COUNTIF(BI198:BP198,"&gt;=4")+ROUND(IF(R198&gt;=12,1,0)+IF(AF198&gt;=12,1,0)+IF(AT198&gt;=12,1,0)+IF(BH198&gt;=12,1,0),0)</f>
        <v>26</v>
      </c>
      <c r="CF198" s="68">
        <f>CD198*CI198</f>
        <v>140</v>
      </c>
      <c r="CG198" s="70">
        <f>F198-BY198</f>
        <v>1</v>
      </c>
      <c r="CH198" s="68">
        <f>CE198*16</f>
        <v>416</v>
      </c>
      <c r="CI198" s="71">
        <f>VLOOKUP(A198,[5]DATA!$A$6:$Q$660,17,0)</f>
        <v>70</v>
      </c>
      <c r="CJ198" s="71">
        <f>SUM(CA198:CC198)</f>
        <v>107</v>
      </c>
      <c r="CK198" s="72">
        <f>(SUM(IF(H198&gt;4,H198-4,0),IF(J198&gt;4,J198-4,0),IF(L198&gt;4,L198-4,0),IF(N198&gt;4,N198-4,0),IF(P198&gt;4,P198-4,0),IF(T198&gt;4,T198-4,0),IF(V198&gt;4,V198-4,0),IF(X198&gt;4,X198-4,0),IF(Z198&gt;4,Z198-4,0),IF(AB198&gt;4,AB198-4,0),IF(AD198&gt;4,AD198-4,0),IF(AH198&gt;4,AH198-4,0),IF(AJ198&gt;4,AJ198-4,0),IF(AL198&gt;4,AL198-4,0),IF(AN198&gt;4,AN198-4,0),IF(AP198&gt;4,AP198-4,0),IF(AR198&gt;4,AR198-4,0),IF(AV198&gt;4,AV198-4,0),IF(AX198&gt;4,AX198-4,0),IF(AZ198&gt;4,AZ198-4,0),IF(BB198&gt;4,BB198-4,0),IF(BD198&gt;4,BD198-4,0),IF(BF198&gt;4,BF198-4,0),IF(BJ198&gt;4,BJ198-4,0),IF(BL198&gt;4,BL198-4,0),IF(BN198&gt;4,BN198-4,0),IF(BP198&gt;4,BP198-4,0))+CB198+CC198)</f>
        <v>0</v>
      </c>
      <c r="CL198" s="73">
        <f>CK198/CJ198</f>
        <v>0</v>
      </c>
      <c r="CM198" s="72">
        <f>(SUM(IF(H198&gt;4,H198-4,0),IF(J198&gt;4,J198-4,0),IF(L198&gt;4,L198-4,0),IF(N198&gt;4,N198-4,0),IF(P198&gt;4,P198-4,0),IF(T198&gt;4,T198-4,0),IF(V198&gt;4,V198-4,0),IF(X198&gt;4,X198-4,0),IF(Z198&gt;4,Z198-4,0),IF(AB198&gt;4,AB198-4,0),IF(AD198&gt;4,AD198-4,0),IF(AH198&gt;4,AH198-4,0),IF(AJ198&gt;4,AJ198-4,0),IF(AL198&gt;4,AL198-4,0),IF(AN198&gt;4,AN198-4,0),IF(AP198&gt;4,AP198-4,0),IF(AR198&gt;4,AR198-4,0),IF(AV198&gt;4,AV198-4,0),IF(AX198&gt;4,AX198-4,0),IF(AZ198&gt;4,AZ198-4,0),IF(BB198&gt;4,BB198-4,0),IF(BD198&gt;4,BD198-4,0),IF(BF198&gt;4,BF198-4,0),IF(BJ198&gt;4,BJ198-4,0),IF(BL198&gt;4,BL198-4,0),IF(BN198&gt;4,BN198-4,0),IF(BP198&gt;4,BP198-4,0))+CC198)</f>
        <v>0</v>
      </c>
      <c r="CN198" s="74">
        <f>BQ198+BR198+BS198+BT198+BU198+BY198+BX198</f>
        <v>27</v>
      </c>
    </row>
    <row r="199" spans="1:92" s="77" customFormat="1" ht="24.75" customHeight="1" outlineLevel="2" x14ac:dyDescent="0.25">
      <c r="A199" s="82" t="s">
        <v>431</v>
      </c>
      <c r="B199" s="86" t="s">
        <v>432</v>
      </c>
      <c r="C199" s="57" t="s">
        <v>380</v>
      </c>
      <c r="D199" s="58">
        <v>10</v>
      </c>
      <c r="E199" s="59">
        <v>44621</v>
      </c>
      <c r="F199" s="60">
        <f>IFERROR(VLOOKUP(A199,'[5]PHEP NAM 2022'!$D$9:$AP$628,32,0),0)</f>
        <v>0</v>
      </c>
      <c r="G199" s="61" t="s">
        <v>10</v>
      </c>
      <c r="H199" s="62">
        <v>2</v>
      </c>
      <c r="I199" s="61" t="s">
        <v>9</v>
      </c>
      <c r="J199" s="62">
        <v>4</v>
      </c>
      <c r="K199" s="61" t="s">
        <v>9</v>
      </c>
      <c r="L199" s="62">
        <v>4</v>
      </c>
      <c r="M199" s="61" t="s">
        <v>9</v>
      </c>
      <c r="N199" s="62">
        <v>4</v>
      </c>
      <c r="O199" s="61" t="s">
        <v>9</v>
      </c>
      <c r="P199" s="62">
        <v>4</v>
      </c>
      <c r="Q199" s="63"/>
      <c r="R199" s="63"/>
      <c r="S199" s="61" t="s">
        <v>124</v>
      </c>
      <c r="T199" s="62"/>
      <c r="U199" s="61" t="s">
        <v>9</v>
      </c>
      <c r="V199" s="62">
        <v>4</v>
      </c>
      <c r="W199" s="61" t="s">
        <v>9</v>
      </c>
      <c r="X199" s="62">
        <v>4</v>
      </c>
      <c r="Y199" s="61" t="s">
        <v>9</v>
      </c>
      <c r="Z199" s="62">
        <v>4</v>
      </c>
      <c r="AA199" s="61" t="s">
        <v>9</v>
      </c>
      <c r="AB199" s="62">
        <v>4</v>
      </c>
      <c r="AC199" s="61" t="s">
        <v>9</v>
      </c>
      <c r="AD199" s="62">
        <v>4</v>
      </c>
      <c r="AE199" s="63"/>
      <c r="AF199" s="63"/>
      <c r="AG199" s="61" t="s">
        <v>9</v>
      </c>
      <c r="AH199" s="62">
        <v>4</v>
      </c>
      <c r="AI199" s="61" t="s">
        <v>9</v>
      </c>
      <c r="AJ199" s="62">
        <v>4</v>
      </c>
      <c r="AK199" s="61" t="s">
        <v>9</v>
      </c>
      <c r="AL199" s="62">
        <v>4</v>
      </c>
      <c r="AM199" s="61" t="s">
        <v>9</v>
      </c>
      <c r="AN199" s="62">
        <v>4</v>
      </c>
      <c r="AO199" s="61" t="s">
        <v>9</v>
      </c>
      <c r="AP199" s="62">
        <v>4</v>
      </c>
      <c r="AQ199" s="61" t="s">
        <v>9</v>
      </c>
      <c r="AR199" s="62">
        <v>4</v>
      </c>
      <c r="AS199" s="63"/>
      <c r="AT199" s="63"/>
      <c r="AU199" s="61" t="s">
        <v>9</v>
      </c>
      <c r="AV199" s="62">
        <v>4</v>
      </c>
      <c r="AW199" s="61" t="s">
        <v>9</v>
      </c>
      <c r="AX199" s="62">
        <v>4</v>
      </c>
      <c r="AY199" s="61" t="s">
        <v>9</v>
      </c>
      <c r="AZ199" s="62">
        <v>4</v>
      </c>
      <c r="BA199" s="61" t="s">
        <v>9</v>
      </c>
      <c r="BB199" s="62">
        <v>4</v>
      </c>
      <c r="BC199" s="61" t="s">
        <v>9</v>
      </c>
      <c r="BD199" s="62">
        <v>4</v>
      </c>
      <c r="BE199" s="61" t="s">
        <v>9</v>
      </c>
      <c r="BF199" s="62">
        <v>3</v>
      </c>
      <c r="BG199" s="63"/>
      <c r="BH199" s="63"/>
      <c r="BI199" s="61" t="s">
        <v>9</v>
      </c>
      <c r="BJ199" s="62">
        <v>4</v>
      </c>
      <c r="BK199" s="61" t="s">
        <v>9</v>
      </c>
      <c r="BL199" s="62">
        <v>4</v>
      </c>
      <c r="BM199" s="61" t="s">
        <v>9</v>
      </c>
      <c r="BN199" s="62">
        <v>4</v>
      </c>
      <c r="BO199" s="61" t="s">
        <v>9</v>
      </c>
      <c r="BP199" s="62">
        <v>4</v>
      </c>
      <c r="BQ199" s="64">
        <f>COUNTIF($G199:$BP199,"a")+COUNTIF($G199:$BP199,"r0,a5")/2+COUNTIF($G199:$BP199,"p5,a5")/2+COUNTIF($G199:$BP199,"Ro,p5")/2+COUNTIF($G199:$BP199,"H5,A5")/2+COUNTIF($G199:$BP199,"p0,a5")/2</f>
        <v>25</v>
      </c>
      <c r="BR199" s="64">
        <f>COUNTIF($G199:$BP199,"d")+COUNTIF($G199:$BP199,"r0,d5")/2+COUNTIF($G199:$BP199,"p5,d5")/2+COUNTIF($G199:$BP199,"Ro,P5")/2+COUNTIF($G199:$BP199,"H5,D5")/2+COUNTIF($G199:$BP199,"p0,d5")/2</f>
        <v>1</v>
      </c>
      <c r="BS199" s="64">
        <f>COUNTIF($G199:$BP199,"b")+COUNTIF($G199:$BP199,"r0,b5")/2+COUNTIF($G199:$BP199,"p5,b5")/2+COUNTIF($G199:$BP199,"Ro,P5")/2+COUNTIF($G199:$BP199,"H5,B5")/2+COUNTIF($G199:$BP199,"p0,b5")/2</f>
        <v>0</v>
      </c>
      <c r="BT199" s="64">
        <f>COUNTIF($G199:$BP199,"c")+COUNTIF($G199:$BP199,"r0,c5")/2+COUNTIF($G199:$BP199,"p5,c5")/2+COUNTIF($G199:$BP199,"Ro,P5")/2+COUNTIF($G199:$BP199,"H5,C5")/2+COUNTIF($G199:$BP199,"p0,c5")/2</f>
        <v>0</v>
      </c>
      <c r="BU199" s="64">
        <f>COUNTIF($G199:$BP199,"KH")+COUNTIF($G199:$BP199,"TL")+COUNTIF($G199:$BP199,"L")</f>
        <v>0</v>
      </c>
      <c r="BV199" s="64">
        <f>COUNTIF($G199:$BP199,"NL")</f>
        <v>0</v>
      </c>
      <c r="BW199" s="64">
        <f>COUNTIF($G199:$BP199,"hh")+COUNTIF(G199:BP199,"H5,D5")/2</f>
        <v>0</v>
      </c>
      <c r="BX199" s="64">
        <f>COUNTIF($G199:$BP199,"nt7")</f>
        <v>0</v>
      </c>
      <c r="BY199" s="64">
        <f>COUNTIF($G199:$BP199,"P")+COUNTIF($G199:$BP199,"p5,a5")/2+COUNTIF($G199:$BP199,"p5,b5")/2+COUNTIF($G199:$BP199,"p5,c5")/2+COUNTIF($G199:$BP199,"p5,d5")/2+COUNTIF($G199:$BP199,"R0,P5")/2</f>
        <v>0</v>
      </c>
      <c r="BZ199" s="65">
        <f>SUBTOTAL(9,BQ199:BY199)</f>
        <v>26</v>
      </c>
      <c r="CA199" s="66">
        <f t="shared" si="330"/>
        <v>101</v>
      </c>
      <c r="CB199" s="67">
        <f t="shared" si="331"/>
        <v>0</v>
      </c>
      <c r="CC199" s="67">
        <v>0</v>
      </c>
      <c r="CD199" s="68">
        <f>IF(BZ199&gt;=25,4,IF(BZ199&gt;=18,3,IF(BZ199&gt;=12,2,IF(BZ199&gt;=4,1,0))))-BX199-2</f>
        <v>2</v>
      </c>
      <c r="CE199" s="69">
        <f>COUNTIF(G199:P199,"&gt;=4")+COUNTIF(S199:AD199,"&gt;=4")+COUNTIF(AG199:AR199,"&gt;=4")+COUNTIF(AU199:BF199,"&gt;=4")+COUNTIF(BI199:BP199,"&gt;=4")+ROUND(IF(R199&gt;=12,1,0)+IF(AF199&gt;=12,1,0)+IF(AT199&gt;=12,1,0)+IF(BH199&gt;=12,1,0),0)</f>
        <v>24</v>
      </c>
      <c r="CF199" s="68">
        <f>CD199*CI199</f>
        <v>140</v>
      </c>
      <c r="CG199" s="70">
        <f>F199-BY199</f>
        <v>0</v>
      </c>
      <c r="CH199" s="68">
        <f>CE199*16</f>
        <v>384</v>
      </c>
      <c r="CI199" s="71">
        <f>VLOOKUP(A199,[5]DATA!$A$6:$Q$660,17,0)</f>
        <v>70</v>
      </c>
      <c r="CJ199" s="71">
        <f>SUM(CA199:CC199)</f>
        <v>101</v>
      </c>
      <c r="CK199" s="72">
        <f>(SUM(IF(H199&gt;4,H199-4,0),IF(J199&gt;4,J199-4,0),IF(L199&gt;4,L199-4,0),IF(N199&gt;4,N199-4,0),IF(P199&gt;4,P199-4,0),IF(T199&gt;4,T199-4,0),IF(V199&gt;4,V199-4,0),IF(X199&gt;4,X199-4,0),IF(Z199&gt;4,Z199-4,0),IF(AB199&gt;4,AB199-4,0),IF(AD199&gt;4,AD199-4,0),IF(AH199&gt;4,AH199-4,0),IF(AJ199&gt;4,AJ199-4,0),IF(AL199&gt;4,AL199-4,0),IF(AN199&gt;4,AN199-4,0),IF(AP199&gt;4,AP199-4,0),IF(AR199&gt;4,AR199-4,0),IF(AV199&gt;4,AV199-4,0),IF(AX199&gt;4,AX199-4,0),IF(AZ199&gt;4,AZ199-4,0),IF(BB199&gt;4,BB199-4,0),IF(BD199&gt;4,BD199-4,0),IF(BF199&gt;4,BF199-4,0),IF(BJ199&gt;4,BJ199-4,0),IF(BL199&gt;4,BL199-4,0),IF(BN199&gt;4,BN199-4,0),IF(BP199&gt;4,BP199-4,0))+CB199+CC199)</f>
        <v>0</v>
      </c>
      <c r="CL199" s="73">
        <f>CK199/CJ199</f>
        <v>0</v>
      </c>
      <c r="CM199" s="72">
        <f>(SUM(IF(H199&gt;4,H199-4,0),IF(J199&gt;4,J199-4,0),IF(L199&gt;4,L199-4,0),IF(N199&gt;4,N199-4,0),IF(P199&gt;4,P199-4,0),IF(T199&gt;4,T199-4,0),IF(V199&gt;4,V199-4,0),IF(X199&gt;4,X199-4,0),IF(Z199&gt;4,Z199-4,0),IF(AB199&gt;4,AB199-4,0),IF(AD199&gt;4,AD199-4,0),IF(AH199&gt;4,AH199-4,0),IF(AJ199&gt;4,AJ199-4,0),IF(AL199&gt;4,AL199-4,0),IF(AN199&gt;4,AN199-4,0),IF(AP199&gt;4,AP199-4,0),IF(AR199&gt;4,AR199-4,0),IF(AV199&gt;4,AV199-4,0),IF(AX199&gt;4,AX199-4,0),IF(AZ199&gt;4,AZ199-4,0),IF(BB199&gt;4,BB199-4,0),IF(BD199&gt;4,BD199-4,0),IF(BF199&gt;4,BF199-4,0),IF(BJ199&gt;4,BJ199-4,0),IF(BL199&gt;4,BL199-4,0),IF(BN199&gt;4,BN199-4,0),IF(BP199&gt;4,BP199-4,0))+CC199)</f>
        <v>0</v>
      </c>
      <c r="CN199" s="74">
        <f>BQ199+BR199+BS199+BT199+BU199+BY199+BX199</f>
        <v>26</v>
      </c>
    </row>
    <row r="200" spans="1:92" s="77" customFormat="1" ht="24.75" customHeight="1" outlineLevel="1" x14ac:dyDescent="0.2">
      <c r="A200" s="102">
        <f>COUNTA(A201:A242)</f>
        <v>42</v>
      </c>
      <c r="B200" s="111" t="s">
        <v>433</v>
      </c>
      <c r="C200" s="112"/>
      <c r="D200" s="112"/>
      <c r="E200" s="113"/>
      <c r="F200" s="113"/>
      <c r="G200" s="104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5"/>
      <c r="BI200" s="105"/>
      <c r="BJ200" s="105"/>
      <c r="BK200" s="105"/>
      <c r="BL200" s="105"/>
      <c r="BM200" s="105"/>
      <c r="BN200" s="105"/>
      <c r="BO200" s="105"/>
      <c r="BP200" s="106"/>
      <c r="BQ200" s="107">
        <f t="shared" ref="BQ200:CI200" si="342">SUM(BQ201:BQ242)</f>
        <v>460</v>
      </c>
      <c r="BR200" s="107">
        <f t="shared" si="342"/>
        <v>14.5</v>
      </c>
      <c r="BS200" s="107">
        <f t="shared" si="342"/>
        <v>0</v>
      </c>
      <c r="BT200" s="107">
        <f t="shared" si="342"/>
        <v>288</v>
      </c>
      <c r="BU200" s="107">
        <f t="shared" si="342"/>
        <v>0</v>
      </c>
      <c r="BV200" s="107">
        <f t="shared" si="342"/>
        <v>0</v>
      </c>
      <c r="BW200" s="107">
        <f t="shared" si="342"/>
        <v>0</v>
      </c>
      <c r="BX200" s="107">
        <f t="shared" si="342"/>
        <v>0</v>
      </c>
      <c r="BY200" s="107">
        <f t="shared" si="342"/>
        <v>35.5</v>
      </c>
      <c r="BZ200" s="107">
        <f t="shared" si="342"/>
        <v>798</v>
      </c>
      <c r="CA200" s="107">
        <f t="shared" si="342"/>
        <v>2841.5</v>
      </c>
      <c r="CB200" s="107">
        <f t="shared" si="342"/>
        <v>614.5</v>
      </c>
      <c r="CC200" s="107">
        <f t="shared" si="342"/>
        <v>0</v>
      </c>
      <c r="CD200" s="107">
        <f t="shared" si="342"/>
        <v>52</v>
      </c>
      <c r="CE200" s="107">
        <f t="shared" si="342"/>
        <v>684</v>
      </c>
      <c r="CF200" s="107">
        <f t="shared" si="342"/>
        <v>3800</v>
      </c>
      <c r="CG200" s="107">
        <f t="shared" si="342"/>
        <v>88</v>
      </c>
      <c r="CH200" s="107">
        <f t="shared" si="342"/>
        <v>10944</v>
      </c>
      <c r="CI200" s="107">
        <f t="shared" si="342"/>
        <v>3020</v>
      </c>
      <c r="CJ200" s="114"/>
      <c r="CK200" s="114">
        <f>SUM(CK201:CK242)</f>
        <v>640.5</v>
      </c>
      <c r="CL200" s="114" t="e">
        <f>SUM(CL201:CL242)</f>
        <v>#DIV/0!</v>
      </c>
      <c r="CM200" s="114">
        <f>SUM(CM201:CM242)</f>
        <v>26</v>
      </c>
    </row>
    <row r="201" spans="1:92" s="77" customFormat="1" ht="24.75" customHeight="1" outlineLevel="2" x14ac:dyDescent="0.25">
      <c r="A201" s="55" t="s">
        <v>434</v>
      </c>
      <c r="B201" s="56" t="s">
        <v>265</v>
      </c>
      <c r="C201" s="57" t="s">
        <v>380</v>
      </c>
      <c r="D201" s="58">
        <v>7</v>
      </c>
      <c r="E201" s="59">
        <v>40490</v>
      </c>
      <c r="F201" s="60">
        <f>IFERROR(VLOOKUP(A201,'[5]PHEP NAM 2022'!$D$9:$AP$628,32,0),0)</f>
        <v>15.5</v>
      </c>
      <c r="G201" s="61" t="s">
        <v>52</v>
      </c>
      <c r="H201" s="62"/>
      <c r="I201" s="61" t="s">
        <v>9</v>
      </c>
      <c r="J201" s="62">
        <v>2</v>
      </c>
      <c r="K201" s="61" t="s">
        <v>9</v>
      </c>
      <c r="L201" s="62">
        <v>3</v>
      </c>
      <c r="M201" s="61" t="s">
        <v>9</v>
      </c>
      <c r="N201" s="62">
        <v>3</v>
      </c>
      <c r="O201" s="61" t="s">
        <v>9</v>
      </c>
      <c r="P201" s="62">
        <v>2</v>
      </c>
      <c r="Q201" s="63"/>
      <c r="R201" s="63"/>
      <c r="S201" s="61" t="s">
        <v>9</v>
      </c>
      <c r="T201" s="62">
        <v>3</v>
      </c>
      <c r="U201" s="61" t="s">
        <v>9</v>
      </c>
      <c r="V201" s="62">
        <v>3</v>
      </c>
      <c r="W201" s="61" t="s">
        <v>9</v>
      </c>
      <c r="X201" s="62">
        <v>3</v>
      </c>
      <c r="Y201" s="61" t="s">
        <v>9</v>
      </c>
      <c r="Z201" s="62">
        <v>3</v>
      </c>
      <c r="AA201" s="61" t="s">
        <v>52</v>
      </c>
      <c r="AB201" s="62"/>
      <c r="AC201" s="61" t="s">
        <v>52</v>
      </c>
      <c r="AD201" s="62"/>
      <c r="AE201" s="63"/>
      <c r="AF201" s="63"/>
      <c r="AG201" s="61" t="s">
        <v>52</v>
      </c>
      <c r="AH201" s="62"/>
      <c r="AI201" s="61" t="s">
        <v>9</v>
      </c>
      <c r="AJ201" s="62">
        <v>2</v>
      </c>
      <c r="AK201" s="61" t="s">
        <v>9</v>
      </c>
      <c r="AL201" s="62">
        <v>3</v>
      </c>
      <c r="AM201" s="61" t="s">
        <v>411</v>
      </c>
      <c r="AN201" s="62">
        <v>0</v>
      </c>
      <c r="AO201" s="61" t="s">
        <v>9</v>
      </c>
      <c r="AP201" s="62">
        <v>3</v>
      </c>
      <c r="AQ201" s="61" t="s">
        <v>9</v>
      </c>
      <c r="AR201" s="62">
        <v>2</v>
      </c>
      <c r="AS201" s="63"/>
      <c r="AT201" s="63">
        <v>0</v>
      </c>
      <c r="AU201" s="61" t="s">
        <v>9</v>
      </c>
      <c r="AV201" s="62">
        <v>1</v>
      </c>
      <c r="AW201" s="61" t="s">
        <v>9</v>
      </c>
      <c r="AX201" s="62">
        <v>3</v>
      </c>
      <c r="AY201" s="61" t="s">
        <v>9</v>
      </c>
      <c r="AZ201" s="62">
        <v>2</v>
      </c>
      <c r="BA201" s="61" t="s">
        <v>9</v>
      </c>
      <c r="BB201" s="62">
        <v>3</v>
      </c>
      <c r="BC201" s="61" t="s">
        <v>9</v>
      </c>
      <c r="BD201" s="62">
        <v>1.5</v>
      </c>
      <c r="BE201" s="61" t="s">
        <v>9</v>
      </c>
      <c r="BF201" s="62">
        <v>2</v>
      </c>
      <c r="BG201" s="63"/>
      <c r="BH201" s="63">
        <v>0</v>
      </c>
      <c r="BI201" s="61" t="s">
        <v>9</v>
      </c>
      <c r="BJ201" s="62">
        <v>3</v>
      </c>
      <c r="BK201" s="61" t="s">
        <v>9</v>
      </c>
      <c r="BL201" s="62">
        <v>1</v>
      </c>
      <c r="BM201" s="61" t="s">
        <v>9</v>
      </c>
      <c r="BN201" s="62">
        <v>2.5</v>
      </c>
      <c r="BO201" s="61" t="s">
        <v>9</v>
      </c>
      <c r="BP201" s="62">
        <v>2</v>
      </c>
      <c r="BQ201" s="64">
        <f t="shared" ref="BQ201:BQ222" si="343">COUNTIF($G201:$BP201,"a")+COUNTIF($G201:$BP201,"r0,a5")/2+COUNTIF($G201:$BP201,"p5,a5")/2+COUNTIF($G201:$BP201,"Ro,p5")/2+COUNTIF($G201:$BP201,"H5,A5")/2+COUNTIF($G201:$BP201,"p0,a5")/2</f>
        <v>22</v>
      </c>
      <c r="BR201" s="64">
        <f t="shared" ref="BR201:BR222" si="344">COUNTIF($G201:$BP201,"d")+COUNTIF($G201:$BP201,"r0,d5")/2+COUNTIF($G201:$BP201,"p5,d5")/2+COUNTIF($G201:$BP201,"Ro,P5")/2+COUNTIF($G201:$BP201,"H5,D5")/2+COUNTIF($G201:$BP201,"p0,d5")/2</f>
        <v>0</v>
      </c>
      <c r="BS201" s="64">
        <f t="shared" ref="BS201:BS222" si="345">COUNTIF($G201:$BP201,"b")+COUNTIF($G201:$BP201,"r0,b5")/2+COUNTIF($G201:$BP201,"p5,b5")/2+COUNTIF($G201:$BP201,"Ro,P5")/2+COUNTIF($G201:$BP201,"H5,B5")/2+COUNTIF($G201:$BP201,"p0,b5")/2</f>
        <v>0</v>
      </c>
      <c r="BT201" s="64">
        <f t="shared" ref="BT201:BT222" si="346">COUNTIF($G201:$BP201,"c")+COUNTIF($G201:$BP201,"r0,c5")/2+COUNTIF($G201:$BP201,"p5,c5")/2+COUNTIF($G201:$BP201,"Ro,P5")/2+COUNTIF($G201:$BP201,"H5,C5")/2+COUNTIF($G201:$BP201,"p0,c5")/2</f>
        <v>0</v>
      </c>
      <c r="BU201" s="64">
        <f t="shared" ref="BU201:BU222" si="347">COUNTIF($G201:$BP201,"KH")+COUNTIF($G201:$BP201,"TL")+COUNTIF($G201:$BP201,"L")</f>
        <v>0</v>
      </c>
      <c r="BV201" s="64">
        <f t="shared" ref="BV201:BV222" si="348">COUNTIF($G201:$BP201,"NL")</f>
        <v>0</v>
      </c>
      <c r="BW201" s="64">
        <f t="shared" ref="BW201:BW222" si="349">COUNTIF($G201:$BP201,"hh")+COUNTIF(G201:BP201,"H5,D5")/2</f>
        <v>0</v>
      </c>
      <c r="BX201" s="64">
        <f t="shared" ref="BX201:BX222" si="350">COUNTIF($G201:$BP201,"nt7")</f>
        <v>0</v>
      </c>
      <c r="BY201" s="64">
        <f t="shared" ref="BY201:BY222" si="351">COUNTIF($G201:$BP201,"P")+COUNTIF($G201:$BP201,"p5,a5")/2+COUNTIF($G201:$BP201,"p5,b5")/2+COUNTIF($G201:$BP201,"p5,c5")/2+COUNTIF($G201:$BP201,"p5,d5")/2+COUNTIF($G201:$BP201,"R0,P5")/2</f>
        <v>4</v>
      </c>
      <c r="BZ201" s="65">
        <f>SUBTOTAL(9,BQ201:BY201)</f>
        <v>26</v>
      </c>
      <c r="CA201" s="66">
        <f t="shared" ref="CA201:CA242" si="352">SUM(H201,J201,L201,N201,P201,T201,V201,X201,Z201,AB201,AD201,AH201,AJ201,AL201,AN201,AP201,AR201,AV201,AX201,AZ201,BB201,BD201,BF201,BJ201,BL201,BN201,BP201)</f>
        <v>53</v>
      </c>
      <c r="CB201" s="67">
        <f t="shared" ref="CB201:CB242" si="353">SUM(R201,AF201,AT201,BH201)</f>
        <v>0</v>
      </c>
      <c r="CC201" s="67">
        <v>0</v>
      </c>
      <c r="CD201" s="68">
        <f t="shared" ref="CD201:CD231" si="354">IF(BZ201&gt;=25,4,IF(BZ201&gt;=18,3,IF(BZ201&gt;=12,2,IF(BZ201&gt;=4,1,0))))-BX201-2</f>
        <v>2</v>
      </c>
      <c r="CE201" s="69">
        <f t="shared" ref="CE201:CE232" si="355">COUNTIF(G201:P201,"&gt;=4")+COUNTIF(S201:AD201,"&gt;=4")+COUNTIF(AG201:AR201,"&gt;=4")+COUNTIF(AU201:BF201,"&gt;=4")+COUNTIF(BI201:BP201,"&gt;=4")+ROUND(IF(R201&gt;=12,1,0)+IF(AF201&gt;=12,1,0)+IF(AT201&gt;=12,1,0)+IF(BH201&gt;=12,1,0),0)</f>
        <v>0</v>
      </c>
      <c r="CF201" s="68">
        <f t="shared" ref="CF201:CF232" si="356">CD201*CI201</f>
        <v>300</v>
      </c>
      <c r="CG201" s="70">
        <f t="shared" ref="CG201:CG232" si="357">F201-BY201</f>
        <v>11.5</v>
      </c>
      <c r="CH201" s="68">
        <f t="shared" ref="CH201:CH232" si="358">CE201*16</f>
        <v>0</v>
      </c>
      <c r="CI201" s="71">
        <f>VLOOKUP(A201,[5]DATA!$A$6:$Q$660,17,0)</f>
        <v>150</v>
      </c>
      <c r="CJ201" s="71">
        <f t="shared" ref="CJ201:CJ232" si="359">SUM(CA201:CC201)</f>
        <v>53</v>
      </c>
      <c r="CK201" s="72">
        <f t="shared" ref="CK201:CK232" si="360">(SUM(IF(H201&gt;4,H201-4,0),IF(J201&gt;4,J201-4,0),IF(L201&gt;4,L201-4,0),IF(N201&gt;4,N201-4,0),IF(P201&gt;4,P201-4,0),IF(T201&gt;4,T201-4,0),IF(V201&gt;4,V201-4,0),IF(X201&gt;4,X201-4,0),IF(Z201&gt;4,Z201-4,0),IF(AB201&gt;4,AB201-4,0),IF(AD201&gt;4,AD201-4,0),IF(AH201&gt;4,AH201-4,0),IF(AJ201&gt;4,AJ201-4,0),IF(AL201&gt;4,AL201-4,0),IF(AN201&gt;4,AN201-4,0),IF(AP201&gt;4,AP201-4,0),IF(AR201&gt;4,AR201-4,0),IF(AV201&gt;4,AV201-4,0),IF(AX201&gt;4,AX201-4,0),IF(AZ201&gt;4,AZ201-4,0),IF(BB201&gt;4,BB201-4,0),IF(BD201&gt;4,BD201-4,0),IF(BF201&gt;4,BF201-4,0),IF(BJ201&gt;4,BJ201-4,0),IF(BL201&gt;4,BL201-4,0),IF(BN201&gt;4,BN201-4,0),IF(BP201&gt;4,BP201-4,0))+CB201+CC201)</f>
        <v>0</v>
      </c>
      <c r="CL201" s="73">
        <f t="shared" ref="CL201:CL232" si="361">CK201/CJ201</f>
        <v>0</v>
      </c>
      <c r="CM201" s="72">
        <f t="shared" ref="CM201:CM232" si="362">(SUM(IF(H201&gt;4,H201-4,0),IF(J201&gt;4,J201-4,0),IF(L201&gt;4,L201-4,0),IF(N201&gt;4,N201-4,0),IF(P201&gt;4,P201-4,0),IF(T201&gt;4,T201-4,0),IF(V201&gt;4,V201-4,0),IF(X201&gt;4,X201-4,0),IF(Z201&gt;4,Z201-4,0),IF(AB201&gt;4,AB201-4,0),IF(AD201&gt;4,AD201-4,0),IF(AH201&gt;4,AH201-4,0),IF(AJ201&gt;4,AJ201-4,0),IF(AL201&gt;4,AL201-4,0),IF(AN201&gt;4,AN201-4,0),IF(AP201&gt;4,AP201-4,0),IF(AR201&gt;4,AR201-4,0),IF(AV201&gt;4,AV201-4,0),IF(AX201&gt;4,AX201-4,0),IF(AZ201&gt;4,AZ201-4,0),IF(BB201&gt;4,BB201-4,0),IF(BD201&gt;4,BD201-4,0),IF(BF201&gt;4,BF201-4,0),IF(BJ201&gt;4,BJ201-4,0),IF(BL201&gt;4,BL201-4,0),IF(BN201&gt;4,BN201-4,0),IF(BP201&gt;4,BP201-4,0))+CC201)</f>
        <v>0</v>
      </c>
      <c r="CN201" s="74">
        <f t="shared" ref="CN201:CN226" si="363">BQ201+BR201+BS201+BT201+BU201+BY201+BX201</f>
        <v>26</v>
      </c>
    </row>
    <row r="202" spans="1:92" s="77" customFormat="1" ht="24.75" customHeight="1" outlineLevel="2" x14ac:dyDescent="0.25">
      <c r="A202" s="55" t="s">
        <v>435</v>
      </c>
      <c r="B202" s="56" t="s">
        <v>436</v>
      </c>
      <c r="C202" s="57" t="s">
        <v>380</v>
      </c>
      <c r="D202" s="58">
        <v>9</v>
      </c>
      <c r="E202" s="59">
        <v>40404</v>
      </c>
      <c r="F202" s="60">
        <f>IFERROR(VLOOKUP(A202,'[5]PHEP NAM 2022'!$D$9:$AP$628,32,0),0)</f>
        <v>2.5</v>
      </c>
      <c r="G202" s="61" t="s">
        <v>12</v>
      </c>
      <c r="H202" s="62">
        <v>4</v>
      </c>
      <c r="I202" s="61" t="s">
        <v>12</v>
      </c>
      <c r="J202" s="62">
        <v>4</v>
      </c>
      <c r="K202" s="61" t="s">
        <v>52</v>
      </c>
      <c r="L202" s="62"/>
      <c r="M202" s="61" t="s">
        <v>12</v>
      </c>
      <c r="N202" s="62">
        <v>4</v>
      </c>
      <c r="O202" s="61" t="s">
        <v>12</v>
      </c>
      <c r="P202" s="62">
        <v>4</v>
      </c>
      <c r="Q202" s="63"/>
      <c r="R202" s="63">
        <v>4</v>
      </c>
      <c r="S202" s="61" t="s">
        <v>171</v>
      </c>
      <c r="T202" s="62"/>
      <c r="U202" s="61" t="s">
        <v>12</v>
      </c>
      <c r="V202" s="62">
        <v>4</v>
      </c>
      <c r="W202" s="61" t="s">
        <v>12</v>
      </c>
      <c r="X202" s="62">
        <v>4</v>
      </c>
      <c r="Y202" s="61" t="s">
        <v>12</v>
      </c>
      <c r="Z202" s="62">
        <v>4</v>
      </c>
      <c r="AA202" s="61" t="s">
        <v>12</v>
      </c>
      <c r="AB202" s="62">
        <v>4</v>
      </c>
      <c r="AC202" s="61" t="s">
        <v>12</v>
      </c>
      <c r="AD202" s="62">
        <v>3.5</v>
      </c>
      <c r="AE202" s="63"/>
      <c r="AF202" s="63">
        <v>4</v>
      </c>
      <c r="AG202" s="61" t="s">
        <v>9</v>
      </c>
      <c r="AH202" s="62">
        <v>3.5</v>
      </c>
      <c r="AI202" s="61" t="s">
        <v>9</v>
      </c>
      <c r="AJ202" s="62">
        <v>4</v>
      </c>
      <c r="AK202" s="61" t="s">
        <v>9</v>
      </c>
      <c r="AL202" s="62">
        <v>3.5</v>
      </c>
      <c r="AM202" s="61" t="s">
        <v>9</v>
      </c>
      <c r="AN202" s="62">
        <v>0</v>
      </c>
      <c r="AO202" s="61" t="s">
        <v>9</v>
      </c>
      <c r="AP202" s="62">
        <v>3</v>
      </c>
      <c r="AQ202" s="61" t="s">
        <v>9</v>
      </c>
      <c r="AR202" s="62">
        <v>0</v>
      </c>
      <c r="AS202" s="63"/>
      <c r="AT202" s="63">
        <v>0</v>
      </c>
      <c r="AU202" s="61" t="s">
        <v>9</v>
      </c>
      <c r="AV202" s="62">
        <v>3.5</v>
      </c>
      <c r="AW202" s="61" t="s">
        <v>9</v>
      </c>
      <c r="AX202" s="62">
        <v>3.5</v>
      </c>
      <c r="AY202" s="61" t="s">
        <v>9</v>
      </c>
      <c r="AZ202" s="62">
        <v>4</v>
      </c>
      <c r="BA202" s="61" t="s">
        <v>9</v>
      </c>
      <c r="BB202" s="62">
        <v>4</v>
      </c>
      <c r="BC202" s="61" t="s">
        <v>9</v>
      </c>
      <c r="BD202" s="62">
        <v>3.5</v>
      </c>
      <c r="BE202" s="61" t="s">
        <v>9</v>
      </c>
      <c r="BF202" s="62">
        <v>3.5</v>
      </c>
      <c r="BG202" s="63"/>
      <c r="BH202" s="63">
        <v>12</v>
      </c>
      <c r="BI202" s="61" t="s">
        <v>12</v>
      </c>
      <c r="BJ202" s="62">
        <v>4</v>
      </c>
      <c r="BK202" s="61" t="s">
        <v>171</v>
      </c>
      <c r="BL202" s="62">
        <v>0</v>
      </c>
      <c r="BM202" s="61" t="s">
        <v>171</v>
      </c>
      <c r="BN202" s="62">
        <v>0</v>
      </c>
      <c r="BO202" s="61" t="s">
        <v>171</v>
      </c>
      <c r="BP202" s="62">
        <v>0</v>
      </c>
      <c r="BQ202" s="64">
        <f t="shared" si="343"/>
        <v>12</v>
      </c>
      <c r="BR202" s="64">
        <f t="shared" si="344"/>
        <v>2</v>
      </c>
      <c r="BS202" s="64">
        <f t="shared" si="345"/>
        <v>0</v>
      </c>
      <c r="BT202" s="64">
        <f t="shared" si="346"/>
        <v>10</v>
      </c>
      <c r="BU202" s="64">
        <f t="shared" si="347"/>
        <v>0</v>
      </c>
      <c r="BV202" s="64">
        <f t="shared" si="348"/>
        <v>0</v>
      </c>
      <c r="BW202" s="64">
        <f t="shared" si="349"/>
        <v>0</v>
      </c>
      <c r="BX202" s="64">
        <f t="shared" si="350"/>
        <v>0</v>
      </c>
      <c r="BY202" s="64">
        <f t="shared" si="351"/>
        <v>1</v>
      </c>
      <c r="BZ202" s="65">
        <f t="shared" ref="BZ202:BZ222" si="364">SUBTOTAL(9,BQ202:BY202)</f>
        <v>25</v>
      </c>
      <c r="CA202" s="66">
        <f t="shared" si="352"/>
        <v>75.5</v>
      </c>
      <c r="CB202" s="67">
        <f t="shared" si="353"/>
        <v>20</v>
      </c>
      <c r="CC202" s="67">
        <v>0</v>
      </c>
      <c r="CD202" s="68">
        <f t="shared" si="354"/>
        <v>2</v>
      </c>
      <c r="CE202" s="69">
        <f t="shared" si="355"/>
        <v>13</v>
      </c>
      <c r="CF202" s="68">
        <f t="shared" si="356"/>
        <v>140</v>
      </c>
      <c r="CG202" s="70">
        <f t="shared" si="357"/>
        <v>1.5</v>
      </c>
      <c r="CH202" s="68">
        <f t="shared" si="358"/>
        <v>208</v>
      </c>
      <c r="CI202" s="71">
        <f>VLOOKUP(A202,[5]DATA!$A$6:$Q$660,17,0)</f>
        <v>70</v>
      </c>
      <c r="CJ202" s="71">
        <f t="shared" si="359"/>
        <v>95.5</v>
      </c>
      <c r="CK202" s="72">
        <f t="shared" si="360"/>
        <v>20</v>
      </c>
      <c r="CL202" s="73">
        <f t="shared" si="361"/>
        <v>0.20942408376963351</v>
      </c>
      <c r="CM202" s="72">
        <f t="shared" si="362"/>
        <v>0</v>
      </c>
      <c r="CN202" s="74">
        <f t="shared" si="363"/>
        <v>25</v>
      </c>
    </row>
    <row r="203" spans="1:92" s="77" customFormat="1" ht="24.75" customHeight="1" outlineLevel="2" x14ac:dyDescent="0.25">
      <c r="A203" s="55" t="s">
        <v>437</v>
      </c>
      <c r="B203" s="56" t="s">
        <v>438</v>
      </c>
      <c r="C203" s="57" t="s">
        <v>380</v>
      </c>
      <c r="D203" s="58">
        <v>10</v>
      </c>
      <c r="E203" s="75">
        <v>43292</v>
      </c>
      <c r="F203" s="60">
        <f>IFERROR(VLOOKUP(A203,'[5]PHEP NAM 2022'!$D$9:$AP$628,32,0),0)</f>
        <v>5</v>
      </c>
      <c r="G203" s="61" t="s">
        <v>9</v>
      </c>
      <c r="H203" s="62">
        <v>4</v>
      </c>
      <c r="I203" s="61" t="s">
        <v>9</v>
      </c>
      <c r="J203" s="62">
        <v>4</v>
      </c>
      <c r="K203" s="61" t="s">
        <v>9</v>
      </c>
      <c r="L203" s="62">
        <v>4</v>
      </c>
      <c r="M203" s="61" t="s">
        <v>9</v>
      </c>
      <c r="N203" s="62">
        <v>4</v>
      </c>
      <c r="O203" s="61" t="s">
        <v>9</v>
      </c>
      <c r="P203" s="62">
        <v>4</v>
      </c>
      <c r="Q203" s="63"/>
      <c r="R203" s="63">
        <v>4</v>
      </c>
      <c r="S203" s="61" t="s">
        <v>9</v>
      </c>
      <c r="T203" s="62">
        <v>4</v>
      </c>
      <c r="U203" s="61" t="s">
        <v>9</v>
      </c>
      <c r="V203" s="62">
        <v>4</v>
      </c>
      <c r="W203" s="61" t="s">
        <v>9</v>
      </c>
      <c r="X203" s="62">
        <v>4</v>
      </c>
      <c r="Y203" s="61" t="s">
        <v>9</v>
      </c>
      <c r="Z203" s="62">
        <v>4</v>
      </c>
      <c r="AA203" s="61" t="s">
        <v>9</v>
      </c>
      <c r="AB203" s="62">
        <v>4</v>
      </c>
      <c r="AC203" s="61" t="s">
        <v>9</v>
      </c>
      <c r="AD203" s="62">
        <v>4</v>
      </c>
      <c r="AE203" s="63"/>
      <c r="AF203" s="63">
        <v>16</v>
      </c>
      <c r="AG203" s="61" t="s">
        <v>12</v>
      </c>
      <c r="AH203" s="62">
        <v>4</v>
      </c>
      <c r="AI203" s="61" t="s">
        <v>12</v>
      </c>
      <c r="AJ203" s="62">
        <v>4</v>
      </c>
      <c r="AK203" s="61" t="s">
        <v>12</v>
      </c>
      <c r="AL203" s="62">
        <v>4</v>
      </c>
      <c r="AM203" s="61" t="s">
        <v>12</v>
      </c>
      <c r="AN203" s="62">
        <v>4</v>
      </c>
      <c r="AO203" s="61" t="s">
        <v>12</v>
      </c>
      <c r="AP203" s="62">
        <v>4</v>
      </c>
      <c r="AQ203" s="61" t="s">
        <v>12</v>
      </c>
      <c r="AR203" s="62">
        <v>4</v>
      </c>
      <c r="AS203" s="63"/>
      <c r="AT203" s="63">
        <v>12</v>
      </c>
      <c r="AU203" s="61" t="s">
        <v>12</v>
      </c>
      <c r="AV203" s="62">
        <v>4</v>
      </c>
      <c r="AW203" s="61" t="s">
        <v>12</v>
      </c>
      <c r="AX203" s="62">
        <v>4</v>
      </c>
      <c r="AY203" s="61" t="s">
        <v>12</v>
      </c>
      <c r="AZ203" s="62">
        <v>4</v>
      </c>
      <c r="BA203" s="61" t="s">
        <v>12</v>
      </c>
      <c r="BB203" s="62">
        <v>4</v>
      </c>
      <c r="BC203" s="61" t="s">
        <v>12</v>
      </c>
      <c r="BD203" s="62">
        <v>4</v>
      </c>
      <c r="BE203" s="61" t="s">
        <v>12</v>
      </c>
      <c r="BF203" s="62">
        <v>4</v>
      </c>
      <c r="BG203" s="63"/>
      <c r="BH203" s="63">
        <v>0</v>
      </c>
      <c r="BI203" s="61" t="s">
        <v>9</v>
      </c>
      <c r="BJ203" s="62">
        <v>3.5</v>
      </c>
      <c r="BK203" s="61" t="s">
        <v>9</v>
      </c>
      <c r="BL203" s="62">
        <v>3.5</v>
      </c>
      <c r="BM203" s="61" t="s">
        <v>9</v>
      </c>
      <c r="BN203" s="62">
        <v>3</v>
      </c>
      <c r="BO203" s="61" t="s">
        <v>9</v>
      </c>
      <c r="BP203" s="62">
        <v>3.5</v>
      </c>
      <c r="BQ203" s="64">
        <f t="shared" si="343"/>
        <v>15</v>
      </c>
      <c r="BR203" s="64">
        <f t="shared" si="344"/>
        <v>0</v>
      </c>
      <c r="BS203" s="64">
        <f t="shared" si="345"/>
        <v>0</v>
      </c>
      <c r="BT203" s="64">
        <f t="shared" si="346"/>
        <v>12</v>
      </c>
      <c r="BU203" s="64">
        <f t="shared" si="347"/>
        <v>0</v>
      </c>
      <c r="BV203" s="64">
        <f t="shared" si="348"/>
        <v>0</v>
      </c>
      <c r="BW203" s="64">
        <f t="shared" si="349"/>
        <v>0</v>
      </c>
      <c r="BX203" s="64">
        <f t="shared" si="350"/>
        <v>0</v>
      </c>
      <c r="BY203" s="64">
        <f t="shared" si="351"/>
        <v>0</v>
      </c>
      <c r="BZ203" s="65">
        <f t="shared" si="364"/>
        <v>27</v>
      </c>
      <c r="CA203" s="66">
        <f t="shared" si="352"/>
        <v>105.5</v>
      </c>
      <c r="CB203" s="67">
        <f t="shared" si="353"/>
        <v>32</v>
      </c>
      <c r="CC203" s="67">
        <v>0</v>
      </c>
      <c r="CD203" s="68">
        <f t="shared" si="354"/>
        <v>2</v>
      </c>
      <c r="CE203" s="69">
        <f t="shared" si="355"/>
        <v>25</v>
      </c>
      <c r="CF203" s="68">
        <f t="shared" si="356"/>
        <v>140</v>
      </c>
      <c r="CG203" s="70">
        <f t="shared" si="357"/>
        <v>5</v>
      </c>
      <c r="CH203" s="68">
        <f t="shared" si="358"/>
        <v>400</v>
      </c>
      <c r="CI203" s="71">
        <f>VLOOKUP(A203,[5]DATA!$A$6:$Q$660,17,0)</f>
        <v>70</v>
      </c>
      <c r="CJ203" s="71">
        <f t="shared" si="359"/>
        <v>137.5</v>
      </c>
      <c r="CK203" s="72">
        <f t="shared" si="360"/>
        <v>32</v>
      </c>
      <c r="CL203" s="73">
        <f t="shared" si="361"/>
        <v>0.23272727272727273</v>
      </c>
      <c r="CM203" s="72">
        <f t="shared" si="362"/>
        <v>0</v>
      </c>
      <c r="CN203" s="74">
        <f t="shared" si="363"/>
        <v>27</v>
      </c>
    </row>
    <row r="204" spans="1:92" s="77" customFormat="1" ht="24.75" customHeight="1" outlineLevel="2" x14ac:dyDescent="0.25">
      <c r="A204" s="55" t="s">
        <v>439</v>
      </c>
      <c r="B204" s="56" t="s">
        <v>440</v>
      </c>
      <c r="C204" s="57" t="s">
        <v>380</v>
      </c>
      <c r="D204" s="58">
        <v>10</v>
      </c>
      <c r="E204" s="59">
        <v>39969</v>
      </c>
      <c r="F204" s="60">
        <f>IFERROR(VLOOKUP(A204,'[5]PHEP NAM 2022'!$D$9:$AP$628,32,0),0)</f>
        <v>12.5</v>
      </c>
      <c r="G204" s="61" t="s">
        <v>9</v>
      </c>
      <c r="H204" s="62">
        <v>3</v>
      </c>
      <c r="I204" s="61" t="s">
        <v>9</v>
      </c>
      <c r="J204" s="62">
        <v>3</v>
      </c>
      <c r="K204" s="61" t="s">
        <v>9</v>
      </c>
      <c r="L204" s="62">
        <v>3</v>
      </c>
      <c r="M204" s="61" t="s">
        <v>9</v>
      </c>
      <c r="N204" s="62">
        <v>3</v>
      </c>
      <c r="O204" s="61" t="s">
        <v>9</v>
      </c>
      <c r="P204" s="62">
        <v>3</v>
      </c>
      <c r="Q204" s="63"/>
      <c r="R204" s="63">
        <v>3</v>
      </c>
      <c r="S204" s="61" t="s">
        <v>9</v>
      </c>
      <c r="T204" s="62">
        <v>3</v>
      </c>
      <c r="U204" s="61" t="s">
        <v>9</v>
      </c>
      <c r="V204" s="62"/>
      <c r="W204" s="61" t="s">
        <v>9</v>
      </c>
      <c r="X204" s="62">
        <v>3</v>
      </c>
      <c r="Y204" s="61" t="s">
        <v>9</v>
      </c>
      <c r="Z204" s="62">
        <v>3</v>
      </c>
      <c r="AA204" s="61" t="s">
        <v>9</v>
      </c>
      <c r="AB204" s="62">
        <v>3</v>
      </c>
      <c r="AC204" s="61" t="s">
        <v>9</v>
      </c>
      <c r="AD204" s="62">
        <v>3</v>
      </c>
      <c r="AE204" s="63"/>
      <c r="AF204" s="63"/>
      <c r="AG204" s="61" t="s">
        <v>9</v>
      </c>
      <c r="AH204" s="62">
        <v>3</v>
      </c>
      <c r="AI204" s="61" t="s">
        <v>9</v>
      </c>
      <c r="AJ204" s="62">
        <v>3</v>
      </c>
      <c r="AK204" s="61" t="s">
        <v>9</v>
      </c>
      <c r="AL204" s="62">
        <v>3</v>
      </c>
      <c r="AM204" s="61" t="s">
        <v>12</v>
      </c>
      <c r="AN204" s="62">
        <v>4</v>
      </c>
      <c r="AO204" s="61" t="s">
        <v>12</v>
      </c>
      <c r="AP204" s="62">
        <v>4</v>
      </c>
      <c r="AQ204" s="61" t="s">
        <v>171</v>
      </c>
      <c r="AR204" s="62"/>
      <c r="AS204" s="63"/>
      <c r="AT204" s="63"/>
      <c r="AU204" s="61" t="s">
        <v>9</v>
      </c>
      <c r="AV204" s="62">
        <v>3</v>
      </c>
      <c r="AW204" s="61" t="s">
        <v>9</v>
      </c>
      <c r="AX204" s="62">
        <v>3</v>
      </c>
      <c r="AY204" s="61" t="s">
        <v>52</v>
      </c>
      <c r="AZ204" s="62"/>
      <c r="BA204" s="61" t="s">
        <v>9</v>
      </c>
      <c r="BB204" s="62">
        <v>3</v>
      </c>
      <c r="BC204" s="61" t="s">
        <v>9</v>
      </c>
      <c r="BD204" s="62">
        <v>3</v>
      </c>
      <c r="BE204" s="61" t="s">
        <v>9</v>
      </c>
      <c r="BF204" s="62">
        <v>3</v>
      </c>
      <c r="BG204" s="63"/>
      <c r="BH204" s="63">
        <v>0</v>
      </c>
      <c r="BI204" s="61" t="s">
        <v>9</v>
      </c>
      <c r="BJ204" s="62">
        <v>3</v>
      </c>
      <c r="BK204" s="61" t="s">
        <v>9</v>
      </c>
      <c r="BL204" s="62">
        <v>3</v>
      </c>
      <c r="BM204" s="61" t="s">
        <v>9</v>
      </c>
      <c r="BN204" s="62">
        <v>3</v>
      </c>
      <c r="BO204" s="61" t="s">
        <v>9</v>
      </c>
      <c r="BP204" s="62">
        <v>3</v>
      </c>
      <c r="BQ204" s="64">
        <f t="shared" si="343"/>
        <v>23</v>
      </c>
      <c r="BR204" s="64">
        <f t="shared" si="344"/>
        <v>0.5</v>
      </c>
      <c r="BS204" s="64">
        <f t="shared" si="345"/>
        <v>0</v>
      </c>
      <c r="BT204" s="64">
        <f t="shared" si="346"/>
        <v>2</v>
      </c>
      <c r="BU204" s="64">
        <f t="shared" si="347"/>
        <v>0</v>
      </c>
      <c r="BV204" s="64">
        <f t="shared" si="348"/>
        <v>0</v>
      </c>
      <c r="BW204" s="64">
        <f t="shared" si="349"/>
        <v>0</v>
      </c>
      <c r="BX204" s="64">
        <f t="shared" si="350"/>
        <v>0</v>
      </c>
      <c r="BY204" s="64">
        <f t="shared" si="351"/>
        <v>1</v>
      </c>
      <c r="BZ204" s="65">
        <f t="shared" si="364"/>
        <v>26.5</v>
      </c>
      <c r="CA204" s="66">
        <f t="shared" si="352"/>
        <v>74</v>
      </c>
      <c r="CB204" s="67">
        <f t="shared" si="353"/>
        <v>3</v>
      </c>
      <c r="CC204" s="67">
        <v>0</v>
      </c>
      <c r="CD204" s="68">
        <f t="shared" si="354"/>
        <v>2</v>
      </c>
      <c r="CE204" s="69">
        <f t="shared" si="355"/>
        <v>2</v>
      </c>
      <c r="CF204" s="68">
        <f t="shared" si="356"/>
        <v>140</v>
      </c>
      <c r="CG204" s="70">
        <f t="shared" si="357"/>
        <v>11.5</v>
      </c>
      <c r="CH204" s="68">
        <f t="shared" si="358"/>
        <v>32</v>
      </c>
      <c r="CI204" s="71">
        <f>VLOOKUP(A204,[5]DATA!$A$6:$Q$660,17,0)</f>
        <v>70</v>
      </c>
      <c r="CJ204" s="71">
        <f t="shared" si="359"/>
        <v>77</v>
      </c>
      <c r="CK204" s="72">
        <f t="shared" si="360"/>
        <v>3</v>
      </c>
      <c r="CL204" s="73">
        <f t="shared" si="361"/>
        <v>3.896103896103896E-2</v>
      </c>
      <c r="CM204" s="72">
        <f t="shared" si="362"/>
        <v>0</v>
      </c>
      <c r="CN204" s="74">
        <f t="shared" si="363"/>
        <v>26.5</v>
      </c>
    </row>
    <row r="205" spans="1:92" s="77" customFormat="1" ht="24.75" customHeight="1" outlineLevel="2" x14ac:dyDescent="0.25">
      <c r="A205" s="55" t="s">
        <v>441</v>
      </c>
      <c r="B205" s="56" t="s">
        <v>442</v>
      </c>
      <c r="C205" s="57" t="s">
        <v>380</v>
      </c>
      <c r="D205" s="58">
        <v>10</v>
      </c>
      <c r="E205" s="59">
        <v>40438</v>
      </c>
      <c r="F205" s="60">
        <f>IFERROR(VLOOKUP(A205,'[5]PHEP NAM 2022'!$D$9:$AP$628,32,0),0)</f>
        <v>1.5</v>
      </c>
      <c r="G205" s="61" t="s">
        <v>12</v>
      </c>
      <c r="H205" s="62">
        <v>4</v>
      </c>
      <c r="I205" s="61" t="s">
        <v>12</v>
      </c>
      <c r="J205" s="62">
        <v>4</v>
      </c>
      <c r="K205" s="61" t="s">
        <v>12</v>
      </c>
      <c r="L205" s="62">
        <v>4</v>
      </c>
      <c r="M205" s="61" t="s">
        <v>12</v>
      </c>
      <c r="N205" s="62">
        <v>4</v>
      </c>
      <c r="O205" s="61" t="s">
        <v>12</v>
      </c>
      <c r="P205" s="62">
        <v>4</v>
      </c>
      <c r="Q205" s="63"/>
      <c r="R205" s="63">
        <v>4</v>
      </c>
      <c r="S205" s="61" t="s">
        <v>12</v>
      </c>
      <c r="T205" s="62">
        <v>4</v>
      </c>
      <c r="U205" s="61" t="s">
        <v>52</v>
      </c>
      <c r="V205" s="62"/>
      <c r="W205" s="61" t="s">
        <v>12</v>
      </c>
      <c r="X205" s="62">
        <v>4</v>
      </c>
      <c r="Y205" s="61" t="s">
        <v>12</v>
      </c>
      <c r="Z205" s="62">
        <v>4</v>
      </c>
      <c r="AA205" s="61" t="s">
        <v>12</v>
      </c>
      <c r="AB205" s="62">
        <v>4</v>
      </c>
      <c r="AC205" s="61" t="s">
        <v>12</v>
      </c>
      <c r="AD205" s="62">
        <v>4</v>
      </c>
      <c r="AE205" s="63"/>
      <c r="AF205" s="63">
        <v>4</v>
      </c>
      <c r="AG205" s="61" t="s">
        <v>9</v>
      </c>
      <c r="AH205" s="62">
        <v>2</v>
      </c>
      <c r="AI205" s="61" t="s">
        <v>9</v>
      </c>
      <c r="AJ205" s="62">
        <v>4</v>
      </c>
      <c r="AK205" s="61" t="s">
        <v>9</v>
      </c>
      <c r="AL205" s="62">
        <v>4</v>
      </c>
      <c r="AM205" s="61" t="s">
        <v>9</v>
      </c>
      <c r="AN205" s="62">
        <v>4</v>
      </c>
      <c r="AO205" s="61" t="s">
        <v>9</v>
      </c>
      <c r="AP205" s="62">
        <v>4</v>
      </c>
      <c r="AQ205" s="61" t="s">
        <v>9</v>
      </c>
      <c r="AR205" s="62">
        <v>4</v>
      </c>
      <c r="AS205" s="63"/>
      <c r="AT205" s="63">
        <v>8</v>
      </c>
      <c r="AU205" s="61" t="s">
        <v>171</v>
      </c>
      <c r="AV205" s="62"/>
      <c r="AW205" s="61" t="s">
        <v>124</v>
      </c>
      <c r="AX205" s="62"/>
      <c r="AY205" s="61" t="s">
        <v>9</v>
      </c>
      <c r="AZ205" s="62">
        <v>4</v>
      </c>
      <c r="BA205" s="61" t="s">
        <v>9</v>
      </c>
      <c r="BB205" s="62">
        <v>4</v>
      </c>
      <c r="BC205" s="61" t="s">
        <v>9</v>
      </c>
      <c r="BD205" s="62">
        <v>4</v>
      </c>
      <c r="BE205" s="61" t="s">
        <v>9</v>
      </c>
      <c r="BF205" s="62">
        <v>4</v>
      </c>
      <c r="BG205" s="63"/>
      <c r="BH205" s="63">
        <v>12</v>
      </c>
      <c r="BI205" s="61" t="s">
        <v>12</v>
      </c>
      <c r="BJ205" s="62">
        <v>4</v>
      </c>
      <c r="BK205" s="61" t="s">
        <v>12</v>
      </c>
      <c r="BL205" s="62">
        <v>4</v>
      </c>
      <c r="BM205" s="61" t="s">
        <v>12</v>
      </c>
      <c r="BN205" s="62">
        <v>4</v>
      </c>
      <c r="BO205" s="61" t="s">
        <v>12</v>
      </c>
      <c r="BP205" s="62">
        <v>4</v>
      </c>
      <c r="BQ205" s="64">
        <f t="shared" si="343"/>
        <v>10</v>
      </c>
      <c r="BR205" s="64">
        <f t="shared" si="344"/>
        <v>0.5</v>
      </c>
      <c r="BS205" s="64">
        <f t="shared" si="345"/>
        <v>0</v>
      </c>
      <c r="BT205" s="64">
        <f t="shared" si="346"/>
        <v>14</v>
      </c>
      <c r="BU205" s="64">
        <f t="shared" si="347"/>
        <v>0</v>
      </c>
      <c r="BV205" s="64">
        <f t="shared" si="348"/>
        <v>0</v>
      </c>
      <c r="BW205" s="64">
        <f t="shared" si="349"/>
        <v>0</v>
      </c>
      <c r="BX205" s="64">
        <f t="shared" si="350"/>
        <v>0</v>
      </c>
      <c r="BY205" s="64">
        <f t="shared" si="351"/>
        <v>1</v>
      </c>
      <c r="BZ205" s="65">
        <f t="shared" si="364"/>
        <v>25.5</v>
      </c>
      <c r="CA205" s="66">
        <f t="shared" si="352"/>
        <v>94</v>
      </c>
      <c r="CB205" s="67">
        <f t="shared" si="353"/>
        <v>28</v>
      </c>
      <c r="CC205" s="67">
        <v>0</v>
      </c>
      <c r="CD205" s="68">
        <f t="shared" si="354"/>
        <v>2</v>
      </c>
      <c r="CE205" s="69">
        <f t="shared" si="355"/>
        <v>24</v>
      </c>
      <c r="CF205" s="68">
        <f t="shared" si="356"/>
        <v>140</v>
      </c>
      <c r="CG205" s="70">
        <f t="shared" si="357"/>
        <v>0.5</v>
      </c>
      <c r="CH205" s="68">
        <f t="shared" si="358"/>
        <v>384</v>
      </c>
      <c r="CI205" s="71">
        <f>VLOOKUP(A205,[5]DATA!$A$6:$Q$660,17,0)</f>
        <v>70</v>
      </c>
      <c r="CJ205" s="71">
        <f t="shared" si="359"/>
        <v>122</v>
      </c>
      <c r="CK205" s="72">
        <f t="shared" si="360"/>
        <v>28</v>
      </c>
      <c r="CL205" s="73">
        <f t="shared" si="361"/>
        <v>0.22950819672131148</v>
      </c>
      <c r="CM205" s="72">
        <f t="shared" si="362"/>
        <v>0</v>
      </c>
      <c r="CN205" s="74">
        <f t="shared" si="363"/>
        <v>25.5</v>
      </c>
    </row>
    <row r="206" spans="1:92" s="77" customFormat="1" ht="24.75" customHeight="1" outlineLevel="2" x14ac:dyDescent="0.25">
      <c r="A206" s="55" t="s">
        <v>443</v>
      </c>
      <c r="B206" s="56" t="s">
        <v>444</v>
      </c>
      <c r="C206" s="57" t="s">
        <v>380</v>
      </c>
      <c r="D206" s="58">
        <v>10</v>
      </c>
      <c r="E206" s="59">
        <v>41242</v>
      </c>
      <c r="F206" s="60">
        <f>IFERROR(VLOOKUP(A206,'[5]PHEP NAM 2022'!$D$9:$AP$628,32,0),0)</f>
        <v>1</v>
      </c>
      <c r="G206" s="61" t="s">
        <v>9</v>
      </c>
      <c r="H206" s="62">
        <v>4</v>
      </c>
      <c r="I206" s="61" t="s">
        <v>9</v>
      </c>
      <c r="J206" s="62">
        <v>4</v>
      </c>
      <c r="K206" s="61" t="s">
        <v>9</v>
      </c>
      <c r="L206" s="62">
        <v>4</v>
      </c>
      <c r="M206" s="61" t="s">
        <v>9</v>
      </c>
      <c r="N206" s="62">
        <v>4</v>
      </c>
      <c r="O206" s="61" t="s">
        <v>9</v>
      </c>
      <c r="P206" s="62">
        <v>4</v>
      </c>
      <c r="Q206" s="63"/>
      <c r="R206" s="63"/>
      <c r="S206" s="61" t="s">
        <v>9</v>
      </c>
      <c r="T206" s="62">
        <v>4</v>
      </c>
      <c r="U206" s="61" t="s">
        <v>9</v>
      </c>
      <c r="V206" s="62">
        <v>4</v>
      </c>
      <c r="W206" s="61" t="s">
        <v>9</v>
      </c>
      <c r="X206" s="62">
        <v>4</v>
      </c>
      <c r="Y206" s="61" t="s">
        <v>9</v>
      </c>
      <c r="Z206" s="62">
        <v>4</v>
      </c>
      <c r="AA206" s="61" t="s">
        <v>9</v>
      </c>
      <c r="AB206" s="62">
        <v>4</v>
      </c>
      <c r="AC206" s="61" t="s">
        <v>52</v>
      </c>
      <c r="AD206" s="62"/>
      <c r="AE206" s="63"/>
      <c r="AF206" s="63"/>
      <c r="AG206" s="61" t="s">
        <v>12</v>
      </c>
      <c r="AH206" s="62">
        <v>4</v>
      </c>
      <c r="AI206" s="61" t="s">
        <v>12</v>
      </c>
      <c r="AJ206" s="62">
        <v>4</v>
      </c>
      <c r="AK206" s="61" t="s">
        <v>12</v>
      </c>
      <c r="AL206" s="62">
        <v>4</v>
      </c>
      <c r="AM206" s="61" t="s">
        <v>12</v>
      </c>
      <c r="AN206" s="62">
        <v>4</v>
      </c>
      <c r="AO206" s="61" t="s">
        <v>12</v>
      </c>
      <c r="AP206" s="62">
        <v>4</v>
      </c>
      <c r="AQ206" s="61" t="s">
        <v>12</v>
      </c>
      <c r="AR206" s="62">
        <v>4</v>
      </c>
      <c r="AS206" s="63"/>
      <c r="AT206" s="63"/>
      <c r="AU206" s="61" t="s">
        <v>12</v>
      </c>
      <c r="AV206" s="62">
        <v>4</v>
      </c>
      <c r="AW206" s="61" t="s">
        <v>12</v>
      </c>
      <c r="AX206" s="62">
        <v>4</v>
      </c>
      <c r="AY206" s="61" t="s">
        <v>12</v>
      </c>
      <c r="AZ206" s="62">
        <v>4</v>
      </c>
      <c r="BA206" s="61" t="s">
        <v>12</v>
      </c>
      <c r="BB206" s="62">
        <v>4</v>
      </c>
      <c r="BC206" s="61" t="s">
        <v>12</v>
      </c>
      <c r="BD206" s="62">
        <v>4</v>
      </c>
      <c r="BE206" s="61" t="s">
        <v>124</v>
      </c>
      <c r="BF206" s="62"/>
      <c r="BG206" s="63"/>
      <c r="BH206" s="63"/>
      <c r="BI206" s="61" t="s">
        <v>124</v>
      </c>
      <c r="BJ206" s="62"/>
      <c r="BK206" s="61" t="s">
        <v>9</v>
      </c>
      <c r="BL206" s="62">
        <v>4</v>
      </c>
      <c r="BM206" s="61" t="s">
        <v>9</v>
      </c>
      <c r="BN206" s="62">
        <v>4</v>
      </c>
      <c r="BO206" s="61" t="s">
        <v>9</v>
      </c>
      <c r="BP206" s="62">
        <v>4</v>
      </c>
      <c r="BQ206" s="64">
        <f t="shared" si="343"/>
        <v>13</v>
      </c>
      <c r="BR206" s="64">
        <f t="shared" si="344"/>
        <v>0</v>
      </c>
      <c r="BS206" s="64">
        <f t="shared" si="345"/>
        <v>0</v>
      </c>
      <c r="BT206" s="64">
        <f t="shared" si="346"/>
        <v>11</v>
      </c>
      <c r="BU206" s="64">
        <f t="shared" si="347"/>
        <v>0</v>
      </c>
      <c r="BV206" s="64">
        <f t="shared" si="348"/>
        <v>0</v>
      </c>
      <c r="BW206" s="64">
        <f t="shared" si="349"/>
        <v>0</v>
      </c>
      <c r="BX206" s="64">
        <f t="shared" si="350"/>
        <v>0</v>
      </c>
      <c r="BY206" s="64">
        <f t="shared" si="351"/>
        <v>1</v>
      </c>
      <c r="BZ206" s="65">
        <f t="shared" si="364"/>
        <v>25</v>
      </c>
      <c r="CA206" s="66">
        <f t="shared" si="352"/>
        <v>96</v>
      </c>
      <c r="CB206" s="67">
        <f t="shared" si="353"/>
        <v>0</v>
      </c>
      <c r="CC206" s="67">
        <v>0</v>
      </c>
      <c r="CD206" s="68">
        <f t="shared" si="354"/>
        <v>2</v>
      </c>
      <c r="CE206" s="69">
        <f t="shared" si="355"/>
        <v>24</v>
      </c>
      <c r="CF206" s="68">
        <f t="shared" si="356"/>
        <v>140</v>
      </c>
      <c r="CG206" s="70">
        <f t="shared" si="357"/>
        <v>0</v>
      </c>
      <c r="CH206" s="68">
        <f t="shared" si="358"/>
        <v>384</v>
      </c>
      <c r="CI206" s="71">
        <f>VLOOKUP(A206,[5]DATA!$A$6:$Q$660,17,0)</f>
        <v>70</v>
      </c>
      <c r="CJ206" s="71">
        <f t="shared" si="359"/>
        <v>96</v>
      </c>
      <c r="CK206" s="72">
        <f t="shared" si="360"/>
        <v>0</v>
      </c>
      <c r="CL206" s="73">
        <f t="shared" si="361"/>
        <v>0</v>
      </c>
      <c r="CM206" s="72">
        <f t="shared" si="362"/>
        <v>0</v>
      </c>
      <c r="CN206" s="74">
        <f t="shared" si="363"/>
        <v>25</v>
      </c>
    </row>
    <row r="207" spans="1:92" s="77" customFormat="1" ht="24.75" customHeight="1" outlineLevel="2" x14ac:dyDescent="0.25">
      <c r="A207" s="55" t="s">
        <v>445</v>
      </c>
      <c r="B207" s="108" t="s">
        <v>446</v>
      </c>
      <c r="C207" s="57" t="s">
        <v>380</v>
      </c>
      <c r="D207" s="58">
        <v>10</v>
      </c>
      <c r="E207" s="59">
        <v>42348</v>
      </c>
      <c r="F207" s="60">
        <f>IFERROR(VLOOKUP(A207,'[5]PHEP NAM 2022'!$D$9:$AP$628,32,0),0)</f>
        <v>7</v>
      </c>
      <c r="G207" s="61" t="s">
        <v>52</v>
      </c>
      <c r="H207" s="62"/>
      <c r="I207" s="61" t="s">
        <v>52</v>
      </c>
      <c r="J207" s="62"/>
      <c r="K207" s="61" t="s">
        <v>52</v>
      </c>
      <c r="L207" s="62"/>
      <c r="M207" s="61" t="s">
        <v>52</v>
      </c>
      <c r="N207" s="62"/>
      <c r="O207" s="61" t="s">
        <v>52</v>
      </c>
      <c r="P207" s="62"/>
      <c r="Q207" s="63"/>
      <c r="R207" s="63"/>
      <c r="S207" s="61" t="s">
        <v>9</v>
      </c>
      <c r="T207" s="62">
        <v>1</v>
      </c>
      <c r="U207" s="61" t="s">
        <v>171</v>
      </c>
      <c r="V207" s="62"/>
      <c r="W207" s="61" t="s">
        <v>9</v>
      </c>
      <c r="X207" s="62">
        <v>5</v>
      </c>
      <c r="Y207" s="61" t="s">
        <v>171</v>
      </c>
      <c r="Z207" s="62"/>
      <c r="AA207" s="61" t="s">
        <v>9</v>
      </c>
      <c r="AB207" s="62">
        <v>5</v>
      </c>
      <c r="AC207" s="61" t="s">
        <v>9</v>
      </c>
      <c r="AD207" s="62">
        <v>5</v>
      </c>
      <c r="AE207" s="63"/>
      <c r="AF207" s="63">
        <v>4</v>
      </c>
      <c r="AG207" s="61" t="s">
        <v>9</v>
      </c>
      <c r="AH207" s="62">
        <v>5</v>
      </c>
      <c r="AI207" s="61" t="s">
        <v>9</v>
      </c>
      <c r="AJ207" s="62">
        <v>5</v>
      </c>
      <c r="AK207" s="61" t="s">
        <v>9</v>
      </c>
      <c r="AL207" s="62">
        <v>1</v>
      </c>
      <c r="AM207" s="61" t="s">
        <v>9</v>
      </c>
      <c r="AN207" s="62">
        <v>5</v>
      </c>
      <c r="AO207" s="61" t="s">
        <v>9</v>
      </c>
      <c r="AP207" s="62">
        <v>5</v>
      </c>
      <c r="AQ207" s="61" t="s">
        <v>9</v>
      </c>
      <c r="AR207" s="62">
        <v>5</v>
      </c>
      <c r="AS207" s="63"/>
      <c r="AT207" s="63">
        <v>12</v>
      </c>
      <c r="AU207" s="61" t="s">
        <v>9</v>
      </c>
      <c r="AV207" s="62">
        <v>1</v>
      </c>
      <c r="AW207" s="61" t="s">
        <v>9</v>
      </c>
      <c r="AX207" s="62">
        <v>5</v>
      </c>
      <c r="AY207" s="61" t="s">
        <v>9</v>
      </c>
      <c r="AZ207" s="62">
        <v>5</v>
      </c>
      <c r="BA207" s="61" t="s">
        <v>9</v>
      </c>
      <c r="BB207" s="62">
        <v>5</v>
      </c>
      <c r="BC207" s="61" t="s">
        <v>9</v>
      </c>
      <c r="BD207" s="62">
        <v>5</v>
      </c>
      <c r="BE207" s="61" t="s">
        <v>171</v>
      </c>
      <c r="BF207" s="62"/>
      <c r="BG207" s="63"/>
      <c r="BH207" s="63"/>
      <c r="BI207" s="61" t="s">
        <v>124</v>
      </c>
      <c r="BJ207" s="62"/>
      <c r="BK207" s="61" t="s">
        <v>9</v>
      </c>
      <c r="BL207" s="62">
        <v>5</v>
      </c>
      <c r="BM207" s="61" t="s">
        <v>9</v>
      </c>
      <c r="BN207" s="62">
        <v>5</v>
      </c>
      <c r="BO207" s="61" t="s">
        <v>9</v>
      </c>
      <c r="BP207" s="62">
        <v>5</v>
      </c>
      <c r="BQ207" s="64">
        <f t="shared" si="343"/>
        <v>18</v>
      </c>
      <c r="BR207" s="64">
        <f t="shared" si="344"/>
        <v>1.5</v>
      </c>
      <c r="BS207" s="64">
        <f t="shared" si="345"/>
        <v>0</v>
      </c>
      <c r="BT207" s="64">
        <f t="shared" si="346"/>
        <v>0</v>
      </c>
      <c r="BU207" s="64">
        <f t="shared" si="347"/>
        <v>0</v>
      </c>
      <c r="BV207" s="64">
        <f t="shared" si="348"/>
        <v>0</v>
      </c>
      <c r="BW207" s="64">
        <f t="shared" si="349"/>
        <v>0</v>
      </c>
      <c r="BX207" s="64">
        <f t="shared" si="350"/>
        <v>0</v>
      </c>
      <c r="BY207" s="64">
        <f t="shared" si="351"/>
        <v>5</v>
      </c>
      <c r="BZ207" s="65">
        <f t="shared" si="364"/>
        <v>24.5</v>
      </c>
      <c r="CA207" s="66">
        <f t="shared" si="352"/>
        <v>78</v>
      </c>
      <c r="CB207" s="67">
        <f t="shared" si="353"/>
        <v>16</v>
      </c>
      <c r="CC207" s="67">
        <v>0</v>
      </c>
      <c r="CD207" s="68">
        <f>IF(BZ207&gt;=25,4,IF(BZ207&gt;=18,3,IF(BZ207&gt;=12,2,IF(BZ207&gt;=4,1,0))))-BX207-2+1</f>
        <v>2</v>
      </c>
      <c r="CE207" s="69">
        <f t="shared" si="355"/>
        <v>16</v>
      </c>
      <c r="CF207" s="68">
        <f t="shared" si="356"/>
        <v>140</v>
      </c>
      <c r="CG207" s="70">
        <f t="shared" si="357"/>
        <v>2</v>
      </c>
      <c r="CH207" s="68">
        <f t="shared" si="358"/>
        <v>256</v>
      </c>
      <c r="CI207" s="71">
        <f>VLOOKUP(A207,[5]DATA!$A$6:$Q$660,17,0)</f>
        <v>70</v>
      </c>
      <c r="CJ207" s="71">
        <f t="shared" si="359"/>
        <v>94</v>
      </c>
      <c r="CK207" s="72">
        <f t="shared" si="360"/>
        <v>31</v>
      </c>
      <c r="CL207" s="73">
        <f t="shared" si="361"/>
        <v>0.32978723404255317</v>
      </c>
      <c r="CM207" s="72">
        <f t="shared" si="362"/>
        <v>15</v>
      </c>
      <c r="CN207" s="74">
        <f t="shared" si="363"/>
        <v>24.5</v>
      </c>
    </row>
    <row r="208" spans="1:92" s="77" customFormat="1" ht="24.75" customHeight="1" outlineLevel="2" x14ac:dyDescent="0.25">
      <c r="A208" s="55" t="s">
        <v>447</v>
      </c>
      <c r="B208" s="56" t="s">
        <v>448</v>
      </c>
      <c r="C208" s="57" t="s">
        <v>380</v>
      </c>
      <c r="D208" s="58">
        <v>10</v>
      </c>
      <c r="E208" s="59">
        <v>42859</v>
      </c>
      <c r="F208" s="60">
        <f>IFERROR(VLOOKUP(A208,'[5]PHEP NAM 2022'!$D$9:$AP$628,32,0),0)</f>
        <v>3</v>
      </c>
      <c r="G208" s="61" t="s">
        <v>9</v>
      </c>
      <c r="H208" s="62">
        <v>4</v>
      </c>
      <c r="I208" s="61" t="s">
        <v>9</v>
      </c>
      <c r="J208" s="62">
        <v>4</v>
      </c>
      <c r="K208" s="61" t="s">
        <v>9</v>
      </c>
      <c r="L208" s="62">
        <v>4</v>
      </c>
      <c r="M208" s="61" t="s">
        <v>9</v>
      </c>
      <c r="N208" s="62">
        <v>2</v>
      </c>
      <c r="O208" s="61" t="s">
        <v>52</v>
      </c>
      <c r="P208" s="62"/>
      <c r="Q208" s="63"/>
      <c r="R208" s="63"/>
      <c r="S208" s="61" t="s">
        <v>9</v>
      </c>
      <c r="T208" s="62">
        <v>4</v>
      </c>
      <c r="U208" s="61" t="s">
        <v>9</v>
      </c>
      <c r="V208" s="62">
        <v>4</v>
      </c>
      <c r="W208" s="61" t="s">
        <v>9</v>
      </c>
      <c r="X208" s="62">
        <v>4</v>
      </c>
      <c r="Y208" s="61" t="s">
        <v>9</v>
      </c>
      <c r="Z208" s="62">
        <v>4</v>
      </c>
      <c r="AA208" s="61" t="s">
        <v>9</v>
      </c>
      <c r="AB208" s="62">
        <v>4</v>
      </c>
      <c r="AC208" s="61" t="s">
        <v>9</v>
      </c>
      <c r="AD208" s="62">
        <v>4</v>
      </c>
      <c r="AE208" s="63"/>
      <c r="AF208" s="63">
        <v>16</v>
      </c>
      <c r="AG208" s="61" t="s">
        <v>12</v>
      </c>
      <c r="AH208" s="62">
        <v>4</v>
      </c>
      <c r="AI208" s="61" t="s">
        <v>12</v>
      </c>
      <c r="AJ208" s="62">
        <v>4</v>
      </c>
      <c r="AK208" s="61" t="s">
        <v>12</v>
      </c>
      <c r="AL208" s="62">
        <v>4</v>
      </c>
      <c r="AM208" s="61" t="s">
        <v>12</v>
      </c>
      <c r="AN208" s="62">
        <v>4</v>
      </c>
      <c r="AO208" s="61" t="s">
        <v>12</v>
      </c>
      <c r="AP208" s="62">
        <v>4</v>
      </c>
      <c r="AQ208" s="61" t="s">
        <v>12</v>
      </c>
      <c r="AR208" s="62">
        <v>4</v>
      </c>
      <c r="AS208" s="63"/>
      <c r="AT208" s="63">
        <v>12</v>
      </c>
      <c r="AU208" s="61" t="s">
        <v>12</v>
      </c>
      <c r="AV208" s="62">
        <v>4</v>
      </c>
      <c r="AW208" s="61" t="s">
        <v>12</v>
      </c>
      <c r="AX208" s="62">
        <v>4</v>
      </c>
      <c r="AY208" s="61" t="s">
        <v>12</v>
      </c>
      <c r="AZ208" s="62">
        <v>4</v>
      </c>
      <c r="BA208" s="61" t="s">
        <v>12</v>
      </c>
      <c r="BB208" s="62">
        <v>4</v>
      </c>
      <c r="BC208" s="61" t="s">
        <v>12</v>
      </c>
      <c r="BD208" s="62">
        <v>4</v>
      </c>
      <c r="BE208" s="61" t="s">
        <v>12</v>
      </c>
      <c r="BF208" s="62">
        <v>4</v>
      </c>
      <c r="BG208" s="63"/>
      <c r="BH208" s="63"/>
      <c r="BI208" s="61" t="s">
        <v>9</v>
      </c>
      <c r="BJ208" s="62">
        <v>4</v>
      </c>
      <c r="BK208" s="61" t="s">
        <v>9</v>
      </c>
      <c r="BL208" s="62">
        <v>4</v>
      </c>
      <c r="BM208" s="61" t="s">
        <v>9</v>
      </c>
      <c r="BN208" s="62">
        <v>4</v>
      </c>
      <c r="BO208" s="61" t="s">
        <v>9</v>
      </c>
      <c r="BP208" s="62">
        <v>4</v>
      </c>
      <c r="BQ208" s="64">
        <f t="shared" si="343"/>
        <v>14</v>
      </c>
      <c r="BR208" s="64">
        <f t="shared" si="344"/>
        <v>0</v>
      </c>
      <c r="BS208" s="64">
        <f t="shared" si="345"/>
        <v>0</v>
      </c>
      <c r="BT208" s="64">
        <f t="shared" si="346"/>
        <v>12</v>
      </c>
      <c r="BU208" s="64">
        <f t="shared" si="347"/>
        <v>0</v>
      </c>
      <c r="BV208" s="64">
        <f t="shared" si="348"/>
        <v>0</v>
      </c>
      <c r="BW208" s="64">
        <f t="shared" si="349"/>
        <v>0</v>
      </c>
      <c r="BX208" s="64">
        <f t="shared" si="350"/>
        <v>0</v>
      </c>
      <c r="BY208" s="64">
        <f t="shared" si="351"/>
        <v>1</v>
      </c>
      <c r="BZ208" s="65">
        <f t="shared" si="364"/>
        <v>27</v>
      </c>
      <c r="CA208" s="66">
        <f t="shared" si="352"/>
        <v>102</v>
      </c>
      <c r="CB208" s="67">
        <f t="shared" si="353"/>
        <v>28</v>
      </c>
      <c r="CC208" s="67">
        <v>0</v>
      </c>
      <c r="CD208" s="68">
        <f t="shared" si="354"/>
        <v>2</v>
      </c>
      <c r="CE208" s="69">
        <f t="shared" si="355"/>
        <v>27</v>
      </c>
      <c r="CF208" s="68">
        <f t="shared" si="356"/>
        <v>140</v>
      </c>
      <c r="CG208" s="70">
        <f t="shared" si="357"/>
        <v>2</v>
      </c>
      <c r="CH208" s="68">
        <f t="shared" si="358"/>
        <v>432</v>
      </c>
      <c r="CI208" s="71">
        <f>VLOOKUP(A208,[5]DATA!$A$6:$Q$660,17,0)</f>
        <v>70</v>
      </c>
      <c r="CJ208" s="71">
        <f t="shared" si="359"/>
        <v>130</v>
      </c>
      <c r="CK208" s="72">
        <f t="shared" si="360"/>
        <v>28</v>
      </c>
      <c r="CL208" s="73">
        <f t="shared" si="361"/>
        <v>0.2153846153846154</v>
      </c>
      <c r="CM208" s="72">
        <f t="shared" si="362"/>
        <v>0</v>
      </c>
      <c r="CN208" s="74">
        <f t="shared" si="363"/>
        <v>27</v>
      </c>
    </row>
    <row r="209" spans="1:92" s="77" customFormat="1" ht="24.75" customHeight="1" outlineLevel="2" x14ac:dyDescent="0.25">
      <c r="A209" s="55" t="s">
        <v>449</v>
      </c>
      <c r="B209" s="56" t="s">
        <v>450</v>
      </c>
      <c r="C209" s="57" t="s">
        <v>380</v>
      </c>
      <c r="D209" s="58">
        <v>10</v>
      </c>
      <c r="E209" s="59">
        <v>42863</v>
      </c>
      <c r="F209" s="60">
        <f>IFERROR(VLOOKUP(A209,'[5]PHEP NAM 2022'!$D$9:$AP$628,32,0),0)</f>
        <v>1</v>
      </c>
      <c r="G209" s="61" t="s">
        <v>9</v>
      </c>
      <c r="H209" s="62">
        <v>4</v>
      </c>
      <c r="I209" s="61" t="s">
        <v>52</v>
      </c>
      <c r="J209" s="62"/>
      <c r="K209" s="61" t="s">
        <v>9</v>
      </c>
      <c r="L209" s="62">
        <v>4</v>
      </c>
      <c r="M209" s="61" t="s">
        <v>9</v>
      </c>
      <c r="N209" s="62">
        <v>4</v>
      </c>
      <c r="O209" s="61" t="s">
        <v>9</v>
      </c>
      <c r="P209" s="62">
        <v>4</v>
      </c>
      <c r="Q209" s="63"/>
      <c r="R209" s="63">
        <v>4</v>
      </c>
      <c r="S209" s="61" t="s">
        <v>9</v>
      </c>
      <c r="T209" s="62">
        <v>2</v>
      </c>
      <c r="U209" s="61" t="s">
        <v>9</v>
      </c>
      <c r="V209" s="62">
        <v>4</v>
      </c>
      <c r="W209" s="61" t="s">
        <v>9</v>
      </c>
      <c r="X209" s="62">
        <v>4</v>
      </c>
      <c r="Y209" s="61" t="s">
        <v>9</v>
      </c>
      <c r="Z209" s="62">
        <v>4</v>
      </c>
      <c r="AA209" s="61" t="s">
        <v>9</v>
      </c>
      <c r="AB209" s="62">
        <v>4</v>
      </c>
      <c r="AC209" s="61" t="s">
        <v>9</v>
      </c>
      <c r="AD209" s="62"/>
      <c r="AE209" s="63"/>
      <c r="AF209" s="63">
        <v>16</v>
      </c>
      <c r="AG209" s="61" t="s">
        <v>12</v>
      </c>
      <c r="AH209" s="62">
        <v>4</v>
      </c>
      <c r="AI209" s="61" t="s">
        <v>12</v>
      </c>
      <c r="AJ209" s="62">
        <v>4</v>
      </c>
      <c r="AK209" s="61" t="s">
        <v>12</v>
      </c>
      <c r="AL209" s="62">
        <v>4</v>
      </c>
      <c r="AM209" s="61" t="s">
        <v>12</v>
      </c>
      <c r="AN209" s="62">
        <v>4</v>
      </c>
      <c r="AO209" s="61" t="s">
        <v>12</v>
      </c>
      <c r="AP209" s="62">
        <v>4</v>
      </c>
      <c r="AQ209" s="61" t="s">
        <v>12</v>
      </c>
      <c r="AR209" s="62">
        <v>4</v>
      </c>
      <c r="AS209" s="63"/>
      <c r="AT209" s="63"/>
      <c r="AU209" s="61" t="s">
        <v>12</v>
      </c>
      <c r="AV209" s="62">
        <v>4</v>
      </c>
      <c r="AW209" s="61" t="s">
        <v>12</v>
      </c>
      <c r="AX209" s="62">
        <v>4</v>
      </c>
      <c r="AY209" s="61" t="s">
        <v>12</v>
      </c>
      <c r="AZ209" s="62">
        <v>4</v>
      </c>
      <c r="BA209" s="61" t="s">
        <v>12</v>
      </c>
      <c r="BB209" s="62">
        <v>4</v>
      </c>
      <c r="BC209" s="61" t="s">
        <v>12</v>
      </c>
      <c r="BD209" s="62">
        <v>4</v>
      </c>
      <c r="BE209" s="61" t="s">
        <v>12</v>
      </c>
      <c r="BF209" s="62">
        <v>4</v>
      </c>
      <c r="BG209" s="63"/>
      <c r="BH209" s="63"/>
      <c r="BI209" s="61" t="s">
        <v>9</v>
      </c>
      <c r="BJ209" s="62">
        <v>4</v>
      </c>
      <c r="BK209" s="61" t="s">
        <v>9</v>
      </c>
      <c r="BL209" s="62">
        <v>4</v>
      </c>
      <c r="BM209" s="61" t="s">
        <v>9</v>
      </c>
      <c r="BN209" s="62">
        <v>4</v>
      </c>
      <c r="BO209" s="61" t="s">
        <v>9</v>
      </c>
      <c r="BP209" s="62">
        <v>4</v>
      </c>
      <c r="BQ209" s="64">
        <f t="shared" si="343"/>
        <v>14</v>
      </c>
      <c r="BR209" s="64">
        <f t="shared" si="344"/>
        <v>0</v>
      </c>
      <c r="BS209" s="64">
        <f t="shared" si="345"/>
        <v>0</v>
      </c>
      <c r="BT209" s="64">
        <f t="shared" si="346"/>
        <v>12</v>
      </c>
      <c r="BU209" s="64">
        <f t="shared" si="347"/>
        <v>0</v>
      </c>
      <c r="BV209" s="64">
        <f t="shared" si="348"/>
        <v>0</v>
      </c>
      <c r="BW209" s="64">
        <f t="shared" si="349"/>
        <v>0</v>
      </c>
      <c r="BX209" s="64">
        <f t="shared" si="350"/>
        <v>0</v>
      </c>
      <c r="BY209" s="64">
        <f t="shared" si="351"/>
        <v>1</v>
      </c>
      <c r="BZ209" s="65">
        <f t="shared" si="364"/>
        <v>27</v>
      </c>
      <c r="CA209" s="66">
        <f t="shared" si="352"/>
        <v>98</v>
      </c>
      <c r="CB209" s="67">
        <f t="shared" si="353"/>
        <v>20</v>
      </c>
      <c r="CC209" s="67">
        <v>0</v>
      </c>
      <c r="CD209" s="68">
        <f t="shared" si="354"/>
        <v>2</v>
      </c>
      <c r="CE209" s="69">
        <f t="shared" si="355"/>
        <v>25</v>
      </c>
      <c r="CF209" s="68">
        <f t="shared" si="356"/>
        <v>140</v>
      </c>
      <c r="CG209" s="70">
        <f t="shared" si="357"/>
        <v>0</v>
      </c>
      <c r="CH209" s="68">
        <f t="shared" si="358"/>
        <v>400</v>
      </c>
      <c r="CI209" s="71">
        <f>VLOOKUP(A209,[5]DATA!$A$6:$Q$660,17,0)</f>
        <v>70</v>
      </c>
      <c r="CJ209" s="71">
        <f t="shared" si="359"/>
        <v>118</v>
      </c>
      <c r="CK209" s="72">
        <f t="shared" si="360"/>
        <v>20</v>
      </c>
      <c r="CL209" s="73">
        <f t="shared" si="361"/>
        <v>0.16949152542372881</v>
      </c>
      <c r="CM209" s="72">
        <f t="shared" si="362"/>
        <v>0</v>
      </c>
      <c r="CN209" s="74">
        <f t="shared" si="363"/>
        <v>27</v>
      </c>
    </row>
    <row r="210" spans="1:92" s="77" customFormat="1" ht="24.75" customHeight="1" outlineLevel="2" x14ac:dyDescent="0.25">
      <c r="A210" s="55" t="s">
        <v>451</v>
      </c>
      <c r="B210" s="56" t="s">
        <v>452</v>
      </c>
      <c r="C210" s="57" t="s">
        <v>380</v>
      </c>
      <c r="D210" s="58">
        <v>10</v>
      </c>
      <c r="E210" s="59">
        <v>42895</v>
      </c>
      <c r="F210" s="60">
        <f>IFERROR(VLOOKUP(A210,'[5]PHEP NAM 2022'!$D$9:$AP$628,32,0),0)</f>
        <v>1.5</v>
      </c>
      <c r="G210" s="61" t="s">
        <v>12</v>
      </c>
      <c r="H210" s="62">
        <v>4</v>
      </c>
      <c r="I210" s="61" t="s">
        <v>12</v>
      </c>
      <c r="J210" s="62">
        <v>4</v>
      </c>
      <c r="K210" s="61" t="s">
        <v>12</v>
      </c>
      <c r="L210" s="62">
        <v>4</v>
      </c>
      <c r="M210" s="61" t="s">
        <v>52</v>
      </c>
      <c r="N210" s="62"/>
      <c r="O210" s="61" t="s">
        <v>12</v>
      </c>
      <c r="P210" s="62">
        <v>4</v>
      </c>
      <c r="Q210" s="63"/>
      <c r="R210" s="63">
        <v>4</v>
      </c>
      <c r="S210" s="61" t="s">
        <v>12</v>
      </c>
      <c r="T210" s="62">
        <v>4</v>
      </c>
      <c r="U210" s="61" t="s">
        <v>12</v>
      </c>
      <c r="V210" s="62">
        <v>4</v>
      </c>
      <c r="W210" s="61" t="s">
        <v>12</v>
      </c>
      <c r="X210" s="62">
        <v>4</v>
      </c>
      <c r="Y210" s="61" t="s">
        <v>12</v>
      </c>
      <c r="Z210" s="62">
        <v>3</v>
      </c>
      <c r="AA210" s="61" t="s">
        <v>12</v>
      </c>
      <c r="AB210" s="62">
        <v>4</v>
      </c>
      <c r="AC210" s="61" t="s">
        <v>12</v>
      </c>
      <c r="AD210" s="62">
        <v>4</v>
      </c>
      <c r="AE210" s="63"/>
      <c r="AF210" s="63">
        <v>7.5</v>
      </c>
      <c r="AG210" s="61" t="s">
        <v>9</v>
      </c>
      <c r="AH210" s="62">
        <v>4</v>
      </c>
      <c r="AI210" s="61" t="s">
        <v>9</v>
      </c>
      <c r="AJ210" s="62">
        <v>4</v>
      </c>
      <c r="AK210" s="61" t="s">
        <v>171</v>
      </c>
      <c r="AL210" s="62"/>
      <c r="AM210" s="61" t="s">
        <v>9</v>
      </c>
      <c r="AN210" s="62"/>
      <c r="AO210" s="61" t="s">
        <v>9</v>
      </c>
      <c r="AP210" s="62">
        <v>4</v>
      </c>
      <c r="AQ210" s="61" t="s">
        <v>9</v>
      </c>
      <c r="AR210" s="62">
        <v>3</v>
      </c>
      <c r="AS210" s="63"/>
      <c r="AT210" s="63"/>
      <c r="AU210" s="61" t="s">
        <v>9</v>
      </c>
      <c r="AV210" s="62">
        <v>4</v>
      </c>
      <c r="AW210" s="61" t="s">
        <v>9</v>
      </c>
      <c r="AX210" s="62">
        <v>4</v>
      </c>
      <c r="AY210" s="61" t="s">
        <v>9</v>
      </c>
      <c r="AZ210" s="62">
        <v>4</v>
      </c>
      <c r="BA210" s="61" t="s">
        <v>9</v>
      </c>
      <c r="BB210" s="62">
        <v>4</v>
      </c>
      <c r="BC210" s="61" t="s">
        <v>9</v>
      </c>
      <c r="BD210" s="62">
        <v>4</v>
      </c>
      <c r="BE210" s="61" t="s">
        <v>171</v>
      </c>
      <c r="BF210" s="62"/>
      <c r="BG210" s="63"/>
      <c r="BH210" s="63">
        <v>12</v>
      </c>
      <c r="BI210" s="61" t="s">
        <v>12</v>
      </c>
      <c r="BJ210" s="62">
        <v>4</v>
      </c>
      <c r="BK210" s="61" t="s">
        <v>171</v>
      </c>
      <c r="BL210" s="62"/>
      <c r="BM210" s="61" t="s">
        <v>171</v>
      </c>
      <c r="BN210" s="62"/>
      <c r="BO210" s="61" t="s">
        <v>9</v>
      </c>
      <c r="BP210" s="62">
        <v>2.5</v>
      </c>
      <c r="BQ210" s="64">
        <f t="shared" si="343"/>
        <v>11</v>
      </c>
      <c r="BR210" s="64">
        <f t="shared" si="344"/>
        <v>2</v>
      </c>
      <c r="BS210" s="64">
        <f t="shared" si="345"/>
        <v>0</v>
      </c>
      <c r="BT210" s="64">
        <f t="shared" si="346"/>
        <v>11</v>
      </c>
      <c r="BU210" s="64">
        <f t="shared" si="347"/>
        <v>0</v>
      </c>
      <c r="BV210" s="64">
        <f t="shared" si="348"/>
        <v>0</v>
      </c>
      <c r="BW210" s="64">
        <f t="shared" si="349"/>
        <v>0</v>
      </c>
      <c r="BX210" s="64">
        <f t="shared" si="350"/>
        <v>0</v>
      </c>
      <c r="BY210" s="64">
        <f t="shared" si="351"/>
        <v>1</v>
      </c>
      <c r="BZ210" s="65">
        <f t="shared" si="364"/>
        <v>25</v>
      </c>
      <c r="CA210" s="66">
        <f t="shared" si="352"/>
        <v>80.5</v>
      </c>
      <c r="CB210" s="67">
        <f t="shared" si="353"/>
        <v>23.5</v>
      </c>
      <c r="CC210" s="67">
        <v>0</v>
      </c>
      <c r="CD210" s="68">
        <f t="shared" si="354"/>
        <v>2</v>
      </c>
      <c r="CE210" s="69">
        <f t="shared" si="355"/>
        <v>19</v>
      </c>
      <c r="CF210" s="68">
        <f t="shared" si="356"/>
        <v>140</v>
      </c>
      <c r="CG210" s="70">
        <f t="shared" si="357"/>
        <v>0.5</v>
      </c>
      <c r="CH210" s="68">
        <f t="shared" si="358"/>
        <v>304</v>
      </c>
      <c r="CI210" s="71">
        <f>VLOOKUP(A210,[5]DATA!$A$6:$Q$660,17,0)</f>
        <v>70</v>
      </c>
      <c r="CJ210" s="71">
        <f t="shared" si="359"/>
        <v>104</v>
      </c>
      <c r="CK210" s="72">
        <f t="shared" si="360"/>
        <v>23.5</v>
      </c>
      <c r="CL210" s="73">
        <f t="shared" si="361"/>
        <v>0.22596153846153846</v>
      </c>
      <c r="CM210" s="72">
        <f t="shared" si="362"/>
        <v>0</v>
      </c>
      <c r="CN210" s="74">
        <f t="shared" si="363"/>
        <v>25</v>
      </c>
    </row>
    <row r="211" spans="1:92" s="77" customFormat="1" ht="24.75" customHeight="1" outlineLevel="2" x14ac:dyDescent="0.25">
      <c r="A211" s="55" t="s">
        <v>453</v>
      </c>
      <c r="B211" s="56" t="s">
        <v>454</v>
      </c>
      <c r="C211" s="57" t="s">
        <v>380</v>
      </c>
      <c r="D211" s="58">
        <v>10</v>
      </c>
      <c r="E211" s="59">
        <v>43169</v>
      </c>
      <c r="F211" s="60">
        <f>IFERROR(VLOOKUP(A211,'[5]PHEP NAM 2022'!$D$9:$AP$628,32,0),0)</f>
        <v>1</v>
      </c>
      <c r="G211" s="61" t="s">
        <v>9</v>
      </c>
      <c r="H211" s="62">
        <v>4</v>
      </c>
      <c r="I211" s="61" t="s">
        <v>9</v>
      </c>
      <c r="J211" s="62">
        <v>4</v>
      </c>
      <c r="K211" s="61" t="s">
        <v>9</v>
      </c>
      <c r="L211" s="62">
        <v>4</v>
      </c>
      <c r="M211" s="61" t="s">
        <v>9</v>
      </c>
      <c r="N211" s="62">
        <v>4</v>
      </c>
      <c r="O211" s="61" t="s">
        <v>9</v>
      </c>
      <c r="P211" s="62">
        <v>4</v>
      </c>
      <c r="Q211" s="63"/>
      <c r="R211" s="63">
        <v>4</v>
      </c>
      <c r="S211" s="61" t="s">
        <v>9</v>
      </c>
      <c r="T211" s="62">
        <v>4</v>
      </c>
      <c r="U211" s="61" t="s">
        <v>52</v>
      </c>
      <c r="V211" s="62"/>
      <c r="W211" s="61" t="s">
        <v>9</v>
      </c>
      <c r="X211" s="62">
        <v>4</v>
      </c>
      <c r="Y211" s="61" t="s">
        <v>9</v>
      </c>
      <c r="Z211" s="62">
        <v>4</v>
      </c>
      <c r="AA211" s="61" t="s">
        <v>9</v>
      </c>
      <c r="AB211" s="62">
        <v>4</v>
      </c>
      <c r="AC211" s="61" t="s">
        <v>9</v>
      </c>
      <c r="AD211" s="62">
        <v>4</v>
      </c>
      <c r="AE211" s="63"/>
      <c r="AF211" s="63">
        <v>8</v>
      </c>
      <c r="AG211" s="61" t="s">
        <v>12</v>
      </c>
      <c r="AH211" s="62">
        <v>4</v>
      </c>
      <c r="AI211" s="61" t="s">
        <v>12</v>
      </c>
      <c r="AJ211" s="62">
        <v>4</v>
      </c>
      <c r="AK211" s="61" t="s">
        <v>12</v>
      </c>
      <c r="AL211" s="62">
        <v>4</v>
      </c>
      <c r="AM211" s="61" t="s">
        <v>12</v>
      </c>
      <c r="AN211" s="62">
        <v>4</v>
      </c>
      <c r="AO211" s="61" t="s">
        <v>12</v>
      </c>
      <c r="AP211" s="62">
        <v>4</v>
      </c>
      <c r="AQ211" s="61" t="s">
        <v>171</v>
      </c>
      <c r="AR211" s="62"/>
      <c r="AS211" s="63"/>
      <c r="AT211" s="63">
        <v>12</v>
      </c>
      <c r="AU211" s="61" t="s">
        <v>12</v>
      </c>
      <c r="AV211" s="62">
        <v>4</v>
      </c>
      <c r="AW211" s="61" t="s">
        <v>12</v>
      </c>
      <c r="AX211" s="62">
        <v>4</v>
      </c>
      <c r="AY211" s="61" t="s">
        <v>12</v>
      </c>
      <c r="AZ211" s="62">
        <v>4</v>
      </c>
      <c r="BA211" s="61" t="s">
        <v>12</v>
      </c>
      <c r="BB211" s="62">
        <v>4</v>
      </c>
      <c r="BC211" s="61" t="s">
        <v>124</v>
      </c>
      <c r="BD211" s="62"/>
      <c r="BE211" s="61" t="s">
        <v>12</v>
      </c>
      <c r="BF211" s="62">
        <v>3.5</v>
      </c>
      <c r="BG211" s="63"/>
      <c r="BH211" s="63"/>
      <c r="BI211" s="61" t="s">
        <v>9</v>
      </c>
      <c r="BJ211" s="62">
        <v>4</v>
      </c>
      <c r="BK211" s="61" t="s">
        <v>9</v>
      </c>
      <c r="BL211" s="62">
        <v>4</v>
      </c>
      <c r="BM211" s="61" t="s">
        <v>9</v>
      </c>
      <c r="BN211" s="62">
        <v>4</v>
      </c>
      <c r="BO211" s="61" t="s">
        <v>9</v>
      </c>
      <c r="BP211" s="62">
        <v>4</v>
      </c>
      <c r="BQ211" s="64">
        <f t="shared" si="343"/>
        <v>14</v>
      </c>
      <c r="BR211" s="64">
        <f t="shared" si="344"/>
        <v>0.5</v>
      </c>
      <c r="BS211" s="64">
        <f t="shared" si="345"/>
        <v>0</v>
      </c>
      <c r="BT211" s="64">
        <f t="shared" si="346"/>
        <v>10</v>
      </c>
      <c r="BU211" s="64">
        <f t="shared" si="347"/>
        <v>0</v>
      </c>
      <c r="BV211" s="64">
        <f t="shared" si="348"/>
        <v>0</v>
      </c>
      <c r="BW211" s="64">
        <f t="shared" si="349"/>
        <v>0</v>
      </c>
      <c r="BX211" s="64">
        <f t="shared" si="350"/>
        <v>0</v>
      </c>
      <c r="BY211" s="64">
        <f t="shared" si="351"/>
        <v>1</v>
      </c>
      <c r="BZ211" s="65">
        <f t="shared" si="364"/>
        <v>25.5</v>
      </c>
      <c r="CA211" s="66">
        <f t="shared" si="352"/>
        <v>95.5</v>
      </c>
      <c r="CB211" s="67">
        <f t="shared" si="353"/>
        <v>24</v>
      </c>
      <c r="CC211" s="67">
        <v>0</v>
      </c>
      <c r="CD211" s="68">
        <f t="shared" si="354"/>
        <v>2</v>
      </c>
      <c r="CE211" s="69">
        <f t="shared" si="355"/>
        <v>24</v>
      </c>
      <c r="CF211" s="68">
        <f t="shared" si="356"/>
        <v>140</v>
      </c>
      <c r="CG211" s="70">
        <f t="shared" si="357"/>
        <v>0</v>
      </c>
      <c r="CH211" s="68">
        <f t="shared" si="358"/>
        <v>384</v>
      </c>
      <c r="CI211" s="71">
        <f>VLOOKUP(A211,[5]DATA!$A$6:$Q$660,17,0)</f>
        <v>70</v>
      </c>
      <c r="CJ211" s="71">
        <f t="shared" si="359"/>
        <v>119.5</v>
      </c>
      <c r="CK211" s="72">
        <f t="shared" si="360"/>
        <v>24</v>
      </c>
      <c r="CL211" s="73">
        <f t="shared" si="361"/>
        <v>0.20083682008368201</v>
      </c>
      <c r="CM211" s="72">
        <f t="shared" si="362"/>
        <v>0</v>
      </c>
      <c r="CN211" s="74">
        <f t="shared" si="363"/>
        <v>25.5</v>
      </c>
    </row>
    <row r="212" spans="1:92" s="77" customFormat="1" ht="24.75" customHeight="1" outlineLevel="2" x14ac:dyDescent="0.25">
      <c r="A212" s="55" t="s">
        <v>455</v>
      </c>
      <c r="B212" s="56" t="s">
        <v>456</v>
      </c>
      <c r="C212" s="57" t="s">
        <v>380</v>
      </c>
      <c r="D212" s="58">
        <v>10</v>
      </c>
      <c r="E212" s="75">
        <v>43538</v>
      </c>
      <c r="F212" s="60">
        <f>IFERROR(VLOOKUP(A212,'[5]PHEP NAM 2022'!$D$9:$AP$628,32,0),0)</f>
        <v>1</v>
      </c>
      <c r="G212" s="61" t="s">
        <v>52</v>
      </c>
      <c r="H212" s="62"/>
      <c r="I212" s="61" t="s">
        <v>9</v>
      </c>
      <c r="J212" s="62">
        <v>4</v>
      </c>
      <c r="K212" s="61" t="s">
        <v>9</v>
      </c>
      <c r="L212" s="62">
        <v>4</v>
      </c>
      <c r="M212" s="61" t="s">
        <v>9</v>
      </c>
      <c r="N212" s="62">
        <v>4</v>
      </c>
      <c r="O212" s="61" t="s">
        <v>9</v>
      </c>
      <c r="P212" s="62">
        <v>4</v>
      </c>
      <c r="Q212" s="63"/>
      <c r="R212" s="63">
        <v>8</v>
      </c>
      <c r="S212" s="61" t="s">
        <v>9</v>
      </c>
      <c r="T212" s="62">
        <v>4</v>
      </c>
      <c r="U212" s="61" t="s">
        <v>9</v>
      </c>
      <c r="V212" s="62">
        <v>4</v>
      </c>
      <c r="W212" s="61" t="s">
        <v>9</v>
      </c>
      <c r="X212" s="62">
        <v>4</v>
      </c>
      <c r="Y212" s="61" t="s">
        <v>9</v>
      </c>
      <c r="Z212" s="62">
        <v>4</v>
      </c>
      <c r="AA212" s="61" t="s">
        <v>9</v>
      </c>
      <c r="AB212" s="62">
        <v>4</v>
      </c>
      <c r="AC212" s="61" t="s">
        <v>9</v>
      </c>
      <c r="AD212" s="62">
        <v>4</v>
      </c>
      <c r="AE212" s="63"/>
      <c r="AF212" s="63"/>
      <c r="AG212" s="61" t="s">
        <v>9</v>
      </c>
      <c r="AH212" s="62">
        <v>4</v>
      </c>
      <c r="AI212" s="61" t="s">
        <v>9</v>
      </c>
      <c r="AJ212" s="62">
        <v>4</v>
      </c>
      <c r="AK212" s="61" t="s">
        <v>9</v>
      </c>
      <c r="AL212" s="62">
        <v>4</v>
      </c>
      <c r="AM212" s="61" t="s">
        <v>124</v>
      </c>
      <c r="AN212" s="62"/>
      <c r="AO212" s="61" t="s">
        <v>9</v>
      </c>
      <c r="AP212" s="62">
        <v>4</v>
      </c>
      <c r="AQ212" s="61" t="s">
        <v>9</v>
      </c>
      <c r="AR212" s="62">
        <v>4</v>
      </c>
      <c r="AS212" s="63"/>
      <c r="AT212" s="63"/>
      <c r="AU212" s="61" t="s">
        <v>9</v>
      </c>
      <c r="AV212" s="62">
        <v>4</v>
      </c>
      <c r="AW212" s="61" t="s">
        <v>9</v>
      </c>
      <c r="AX212" s="62">
        <v>4</v>
      </c>
      <c r="AY212" s="61" t="s">
        <v>9</v>
      </c>
      <c r="AZ212" s="62">
        <v>4</v>
      </c>
      <c r="BA212" s="61" t="s">
        <v>9</v>
      </c>
      <c r="BB212" s="62">
        <v>4</v>
      </c>
      <c r="BC212" s="61" t="s">
        <v>9</v>
      </c>
      <c r="BD212" s="62">
        <v>4</v>
      </c>
      <c r="BE212" s="61" t="s">
        <v>9</v>
      </c>
      <c r="BF212" s="62">
        <v>4</v>
      </c>
      <c r="BG212" s="63"/>
      <c r="BH212" s="63"/>
      <c r="BI212" s="61" t="s">
        <v>9</v>
      </c>
      <c r="BJ212" s="62">
        <v>4</v>
      </c>
      <c r="BK212" s="61" t="s">
        <v>9</v>
      </c>
      <c r="BL212" s="62">
        <v>4</v>
      </c>
      <c r="BM212" s="61" t="s">
        <v>9</v>
      </c>
      <c r="BN212" s="62">
        <v>4</v>
      </c>
      <c r="BO212" s="61" t="s">
        <v>9</v>
      </c>
      <c r="BP212" s="62">
        <v>4</v>
      </c>
      <c r="BQ212" s="64">
        <f t="shared" si="343"/>
        <v>25</v>
      </c>
      <c r="BR212" s="64">
        <f t="shared" si="344"/>
        <v>0</v>
      </c>
      <c r="BS212" s="64">
        <f t="shared" si="345"/>
        <v>0</v>
      </c>
      <c r="BT212" s="64">
        <f t="shared" si="346"/>
        <v>0</v>
      </c>
      <c r="BU212" s="64">
        <f t="shared" si="347"/>
        <v>0</v>
      </c>
      <c r="BV212" s="64">
        <f t="shared" si="348"/>
        <v>0</v>
      </c>
      <c r="BW212" s="64">
        <f t="shared" si="349"/>
        <v>0</v>
      </c>
      <c r="BX212" s="64">
        <f t="shared" si="350"/>
        <v>0</v>
      </c>
      <c r="BY212" s="64">
        <f t="shared" si="351"/>
        <v>1</v>
      </c>
      <c r="BZ212" s="65">
        <f t="shared" si="364"/>
        <v>26</v>
      </c>
      <c r="CA212" s="66">
        <f t="shared" si="352"/>
        <v>100</v>
      </c>
      <c r="CB212" s="67">
        <f t="shared" si="353"/>
        <v>8</v>
      </c>
      <c r="CC212" s="67">
        <v>0</v>
      </c>
      <c r="CD212" s="68">
        <f t="shared" si="354"/>
        <v>2</v>
      </c>
      <c r="CE212" s="69">
        <f t="shared" si="355"/>
        <v>25</v>
      </c>
      <c r="CF212" s="68">
        <f t="shared" si="356"/>
        <v>140</v>
      </c>
      <c r="CG212" s="70">
        <f t="shared" si="357"/>
        <v>0</v>
      </c>
      <c r="CH212" s="68">
        <f t="shared" si="358"/>
        <v>400</v>
      </c>
      <c r="CI212" s="71">
        <f>VLOOKUP(A212,[5]DATA!$A$6:$Q$660,17,0)</f>
        <v>70</v>
      </c>
      <c r="CJ212" s="71">
        <f t="shared" si="359"/>
        <v>108</v>
      </c>
      <c r="CK212" s="72">
        <f t="shared" si="360"/>
        <v>8</v>
      </c>
      <c r="CL212" s="73">
        <f t="shared" si="361"/>
        <v>7.407407407407407E-2</v>
      </c>
      <c r="CM212" s="72">
        <f t="shared" si="362"/>
        <v>0</v>
      </c>
      <c r="CN212" s="74">
        <f t="shared" si="363"/>
        <v>26</v>
      </c>
    </row>
    <row r="213" spans="1:92" s="77" customFormat="1" ht="24.75" customHeight="1" outlineLevel="2" x14ac:dyDescent="0.25">
      <c r="A213" s="55" t="s">
        <v>457</v>
      </c>
      <c r="B213" s="56" t="s">
        <v>458</v>
      </c>
      <c r="C213" s="57" t="s">
        <v>380</v>
      </c>
      <c r="D213" s="58">
        <v>10</v>
      </c>
      <c r="E213" s="59">
        <v>43892</v>
      </c>
      <c r="F213" s="60">
        <f>IFERROR(VLOOKUP(A213,'[5]PHEP NAM 2022'!$D$9:$AP$628,32,0),0)</f>
        <v>14</v>
      </c>
      <c r="G213" s="61" t="s">
        <v>9</v>
      </c>
      <c r="H213" s="62">
        <v>4</v>
      </c>
      <c r="I213" s="61" t="s">
        <v>9</v>
      </c>
      <c r="J213" s="62">
        <v>4</v>
      </c>
      <c r="K213" s="61" t="s">
        <v>9</v>
      </c>
      <c r="L213" s="62">
        <v>4</v>
      </c>
      <c r="M213" s="61" t="s">
        <v>9</v>
      </c>
      <c r="N213" s="62">
        <v>4</v>
      </c>
      <c r="O213" s="61" t="s">
        <v>9</v>
      </c>
      <c r="P213" s="62">
        <v>4</v>
      </c>
      <c r="Q213" s="63"/>
      <c r="R213" s="63">
        <v>4</v>
      </c>
      <c r="S213" s="61" t="s">
        <v>9</v>
      </c>
      <c r="T213" s="62">
        <v>4</v>
      </c>
      <c r="U213" s="61" t="s">
        <v>9</v>
      </c>
      <c r="V213" s="62">
        <v>4</v>
      </c>
      <c r="W213" s="61" t="s">
        <v>9</v>
      </c>
      <c r="X213" s="62">
        <v>4</v>
      </c>
      <c r="Y213" s="61" t="s">
        <v>9</v>
      </c>
      <c r="Z213" s="62">
        <v>4</v>
      </c>
      <c r="AA213" s="61" t="s">
        <v>9</v>
      </c>
      <c r="AB213" s="62">
        <v>4</v>
      </c>
      <c r="AC213" s="61" t="s">
        <v>9</v>
      </c>
      <c r="AD213" s="62">
        <v>4</v>
      </c>
      <c r="AE213" s="63"/>
      <c r="AF213" s="63">
        <v>16</v>
      </c>
      <c r="AG213" s="61" t="s">
        <v>12</v>
      </c>
      <c r="AH213" s="62">
        <v>4</v>
      </c>
      <c r="AI213" s="61" t="s">
        <v>12</v>
      </c>
      <c r="AJ213" s="62">
        <v>4</v>
      </c>
      <c r="AK213" s="61" t="s">
        <v>12</v>
      </c>
      <c r="AL213" s="62">
        <v>4</v>
      </c>
      <c r="AM213" s="61" t="s">
        <v>12</v>
      </c>
      <c r="AN213" s="62">
        <v>4</v>
      </c>
      <c r="AO213" s="61" t="s">
        <v>12</v>
      </c>
      <c r="AP213" s="62">
        <v>4</v>
      </c>
      <c r="AQ213" s="61" t="s">
        <v>12</v>
      </c>
      <c r="AR213" s="62">
        <v>4</v>
      </c>
      <c r="AS213" s="63"/>
      <c r="AT213" s="63">
        <v>12</v>
      </c>
      <c r="AU213" s="61" t="s">
        <v>12</v>
      </c>
      <c r="AV213" s="62">
        <v>4</v>
      </c>
      <c r="AW213" s="61" t="s">
        <v>12</v>
      </c>
      <c r="AX213" s="62">
        <v>4</v>
      </c>
      <c r="AY213" s="61" t="s">
        <v>12</v>
      </c>
      <c r="AZ213" s="62">
        <v>4</v>
      </c>
      <c r="BA213" s="61" t="s">
        <v>12</v>
      </c>
      <c r="BB213" s="62">
        <v>4</v>
      </c>
      <c r="BC213" s="61" t="s">
        <v>12</v>
      </c>
      <c r="BD213" s="62">
        <v>4</v>
      </c>
      <c r="BE213" s="61" t="s">
        <v>12</v>
      </c>
      <c r="BF213" s="62">
        <v>3.5</v>
      </c>
      <c r="BG213" s="63"/>
      <c r="BH213" s="63"/>
      <c r="BI213" s="61" t="s">
        <v>9</v>
      </c>
      <c r="BJ213" s="62">
        <v>4</v>
      </c>
      <c r="BK213" s="61" t="s">
        <v>9</v>
      </c>
      <c r="BL213" s="62">
        <v>4</v>
      </c>
      <c r="BM213" s="61" t="s">
        <v>9</v>
      </c>
      <c r="BN213" s="62">
        <v>4</v>
      </c>
      <c r="BO213" s="61" t="s">
        <v>9</v>
      </c>
      <c r="BP213" s="62">
        <v>4</v>
      </c>
      <c r="BQ213" s="64">
        <f t="shared" si="343"/>
        <v>15</v>
      </c>
      <c r="BR213" s="64">
        <f t="shared" si="344"/>
        <v>0</v>
      </c>
      <c r="BS213" s="64">
        <f t="shared" si="345"/>
        <v>0</v>
      </c>
      <c r="BT213" s="64">
        <f t="shared" si="346"/>
        <v>12</v>
      </c>
      <c r="BU213" s="64">
        <f t="shared" si="347"/>
        <v>0</v>
      </c>
      <c r="BV213" s="64">
        <f t="shared" si="348"/>
        <v>0</v>
      </c>
      <c r="BW213" s="64">
        <f t="shared" si="349"/>
        <v>0</v>
      </c>
      <c r="BX213" s="64">
        <f t="shared" si="350"/>
        <v>0</v>
      </c>
      <c r="BY213" s="64">
        <f t="shared" si="351"/>
        <v>0</v>
      </c>
      <c r="BZ213" s="65">
        <f t="shared" si="364"/>
        <v>27</v>
      </c>
      <c r="CA213" s="66">
        <f t="shared" si="352"/>
        <v>107.5</v>
      </c>
      <c r="CB213" s="67">
        <f t="shared" si="353"/>
        <v>32</v>
      </c>
      <c r="CC213" s="67">
        <v>0</v>
      </c>
      <c r="CD213" s="68">
        <f t="shared" si="354"/>
        <v>2</v>
      </c>
      <c r="CE213" s="69">
        <f t="shared" si="355"/>
        <v>28</v>
      </c>
      <c r="CF213" s="68">
        <f t="shared" si="356"/>
        <v>140</v>
      </c>
      <c r="CG213" s="70">
        <f t="shared" si="357"/>
        <v>14</v>
      </c>
      <c r="CH213" s="68">
        <f t="shared" si="358"/>
        <v>448</v>
      </c>
      <c r="CI213" s="71">
        <f>VLOOKUP(A213,[5]DATA!$A$6:$Q$660,17,0)</f>
        <v>70</v>
      </c>
      <c r="CJ213" s="71">
        <f t="shared" si="359"/>
        <v>139.5</v>
      </c>
      <c r="CK213" s="72">
        <f t="shared" si="360"/>
        <v>32</v>
      </c>
      <c r="CL213" s="73">
        <f t="shared" si="361"/>
        <v>0.22939068100358423</v>
      </c>
      <c r="CM213" s="72">
        <f t="shared" si="362"/>
        <v>0</v>
      </c>
      <c r="CN213" s="74">
        <f t="shared" si="363"/>
        <v>27</v>
      </c>
    </row>
    <row r="214" spans="1:92" s="77" customFormat="1" ht="24.75" customHeight="1" outlineLevel="2" x14ac:dyDescent="0.25">
      <c r="A214" s="55" t="s">
        <v>459</v>
      </c>
      <c r="B214" s="96" t="s">
        <v>460</v>
      </c>
      <c r="C214" s="57" t="s">
        <v>380</v>
      </c>
      <c r="D214" s="58">
        <v>10</v>
      </c>
      <c r="E214" s="59">
        <v>43892</v>
      </c>
      <c r="F214" s="60">
        <f>IFERROR(VLOOKUP(A214,'[5]PHEP NAM 2022'!$D$9:$AP$628,32,0),0)</f>
        <v>1</v>
      </c>
      <c r="G214" s="61" t="s">
        <v>12</v>
      </c>
      <c r="H214" s="62">
        <v>4</v>
      </c>
      <c r="I214" s="61" t="s">
        <v>12</v>
      </c>
      <c r="J214" s="62">
        <v>4</v>
      </c>
      <c r="K214" s="61" t="s">
        <v>12</v>
      </c>
      <c r="L214" s="62">
        <v>4</v>
      </c>
      <c r="M214" s="61" t="s">
        <v>12</v>
      </c>
      <c r="N214" s="62">
        <v>4</v>
      </c>
      <c r="O214" s="61" t="s">
        <v>12</v>
      </c>
      <c r="P214" s="62">
        <v>4</v>
      </c>
      <c r="Q214" s="63"/>
      <c r="R214" s="63">
        <v>4</v>
      </c>
      <c r="S214" s="61" t="s">
        <v>12</v>
      </c>
      <c r="T214" s="62">
        <v>4</v>
      </c>
      <c r="U214" s="61" t="s">
        <v>12</v>
      </c>
      <c r="V214" s="62">
        <v>4</v>
      </c>
      <c r="W214" s="61" t="s">
        <v>12</v>
      </c>
      <c r="X214" s="62">
        <v>4</v>
      </c>
      <c r="Y214" s="61" t="s">
        <v>12</v>
      </c>
      <c r="Z214" s="62">
        <v>4</v>
      </c>
      <c r="AA214" s="61" t="s">
        <v>12</v>
      </c>
      <c r="AB214" s="62">
        <v>4</v>
      </c>
      <c r="AC214" s="61" t="s">
        <v>12</v>
      </c>
      <c r="AD214" s="62">
        <v>4</v>
      </c>
      <c r="AE214" s="63"/>
      <c r="AF214" s="63"/>
      <c r="AG214" s="61" t="s">
        <v>9</v>
      </c>
      <c r="AH214" s="62">
        <v>4</v>
      </c>
      <c r="AI214" s="61" t="s">
        <v>52</v>
      </c>
      <c r="AJ214" s="62"/>
      <c r="AK214" s="61" t="s">
        <v>9</v>
      </c>
      <c r="AL214" s="62">
        <v>4</v>
      </c>
      <c r="AM214" s="61" t="s">
        <v>9</v>
      </c>
      <c r="AN214" s="62">
        <v>4</v>
      </c>
      <c r="AO214" s="61" t="s">
        <v>9</v>
      </c>
      <c r="AP214" s="62">
        <v>4</v>
      </c>
      <c r="AQ214" s="61" t="s">
        <v>9</v>
      </c>
      <c r="AR214" s="62">
        <v>4</v>
      </c>
      <c r="AS214" s="63"/>
      <c r="AT214" s="63"/>
      <c r="AU214" s="61" t="s">
        <v>124</v>
      </c>
      <c r="AV214" s="62"/>
      <c r="AW214" s="61" t="s">
        <v>124</v>
      </c>
      <c r="AX214" s="62"/>
      <c r="AY214" s="61" t="s">
        <v>124</v>
      </c>
      <c r="AZ214" s="62"/>
      <c r="BA214" s="61" t="s">
        <v>9</v>
      </c>
      <c r="BB214" s="62">
        <v>3.5</v>
      </c>
      <c r="BC214" s="196" t="s">
        <v>223</v>
      </c>
      <c r="BD214" s="197"/>
      <c r="BE214" s="197"/>
      <c r="BF214" s="197"/>
      <c r="BG214" s="197"/>
      <c r="BH214" s="197"/>
      <c r="BI214" s="197"/>
      <c r="BJ214" s="197"/>
      <c r="BK214" s="197"/>
      <c r="BL214" s="197"/>
      <c r="BM214" s="197"/>
      <c r="BN214" s="197"/>
      <c r="BO214" s="197"/>
      <c r="BP214" s="198"/>
      <c r="BQ214" s="64">
        <f t="shared" si="343"/>
        <v>6</v>
      </c>
      <c r="BR214" s="64">
        <f t="shared" si="344"/>
        <v>0</v>
      </c>
      <c r="BS214" s="64">
        <f t="shared" si="345"/>
        <v>0</v>
      </c>
      <c r="BT214" s="64">
        <f t="shared" si="346"/>
        <v>11</v>
      </c>
      <c r="BU214" s="64">
        <f t="shared" si="347"/>
        <v>0</v>
      </c>
      <c r="BV214" s="64">
        <f t="shared" si="348"/>
        <v>0</v>
      </c>
      <c r="BW214" s="64">
        <f t="shared" si="349"/>
        <v>0</v>
      </c>
      <c r="BX214" s="64">
        <f t="shared" si="350"/>
        <v>0</v>
      </c>
      <c r="BY214" s="64">
        <f t="shared" si="351"/>
        <v>1</v>
      </c>
      <c r="BZ214" s="65">
        <f t="shared" si="364"/>
        <v>18</v>
      </c>
      <c r="CA214" s="66">
        <f t="shared" si="352"/>
        <v>67.5</v>
      </c>
      <c r="CB214" s="67">
        <f t="shared" si="353"/>
        <v>4</v>
      </c>
      <c r="CC214" s="67">
        <v>0</v>
      </c>
      <c r="CD214" s="68">
        <f t="shared" si="354"/>
        <v>1</v>
      </c>
      <c r="CE214" s="69">
        <f t="shared" si="355"/>
        <v>16</v>
      </c>
      <c r="CF214" s="68">
        <f t="shared" si="356"/>
        <v>70</v>
      </c>
      <c r="CG214" s="70">
        <f t="shared" si="357"/>
        <v>0</v>
      </c>
      <c r="CH214" s="68">
        <f t="shared" si="358"/>
        <v>256</v>
      </c>
      <c r="CI214" s="71">
        <f>VLOOKUP(A214,[5]DATA!$A$6:$Q$660,17,0)</f>
        <v>70</v>
      </c>
      <c r="CJ214" s="71">
        <f t="shared" si="359"/>
        <v>71.5</v>
      </c>
      <c r="CK214" s="72">
        <f t="shared" si="360"/>
        <v>4</v>
      </c>
      <c r="CL214" s="73">
        <f t="shared" si="361"/>
        <v>5.5944055944055944E-2</v>
      </c>
      <c r="CM214" s="72">
        <f t="shared" si="362"/>
        <v>0</v>
      </c>
      <c r="CN214" s="74">
        <f t="shared" si="363"/>
        <v>18</v>
      </c>
    </row>
    <row r="215" spans="1:92" s="77" customFormat="1" ht="24.75" customHeight="1" outlineLevel="2" x14ac:dyDescent="0.25">
      <c r="A215" s="55" t="s">
        <v>461</v>
      </c>
      <c r="B215" s="56" t="s">
        <v>462</v>
      </c>
      <c r="C215" s="57" t="s">
        <v>380</v>
      </c>
      <c r="D215" s="58">
        <v>10</v>
      </c>
      <c r="E215" s="59">
        <v>44048</v>
      </c>
      <c r="F215" s="60">
        <f>IFERROR(VLOOKUP(A215,'[5]PHEP NAM 2022'!$D$9:$AP$628,32,0),0)</f>
        <v>5</v>
      </c>
      <c r="G215" s="61" t="s">
        <v>9</v>
      </c>
      <c r="H215" s="62">
        <v>4</v>
      </c>
      <c r="I215" s="61" t="s">
        <v>9</v>
      </c>
      <c r="J215" s="62">
        <v>4</v>
      </c>
      <c r="K215" s="61" t="s">
        <v>9</v>
      </c>
      <c r="L215" s="62">
        <v>4</v>
      </c>
      <c r="M215" s="61" t="s">
        <v>9</v>
      </c>
      <c r="N215" s="62">
        <v>4</v>
      </c>
      <c r="O215" s="61" t="s">
        <v>9</v>
      </c>
      <c r="P215" s="62">
        <v>4</v>
      </c>
      <c r="Q215" s="63"/>
      <c r="R215" s="63">
        <v>4</v>
      </c>
      <c r="S215" s="61" t="s">
        <v>52</v>
      </c>
      <c r="T215" s="62"/>
      <c r="U215" s="61" t="s">
        <v>9</v>
      </c>
      <c r="V215" s="62">
        <v>4</v>
      </c>
      <c r="W215" s="61" t="s">
        <v>9</v>
      </c>
      <c r="X215" s="62">
        <v>4</v>
      </c>
      <c r="Y215" s="61" t="s">
        <v>9</v>
      </c>
      <c r="Z215" s="62">
        <v>4</v>
      </c>
      <c r="AA215" s="61" t="s">
        <v>9</v>
      </c>
      <c r="AB215" s="62">
        <v>4</v>
      </c>
      <c r="AC215" s="61" t="s">
        <v>9</v>
      </c>
      <c r="AD215" s="62">
        <v>4</v>
      </c>
      <c r="AE215" s="63"/>
      <c r="AF215" s="63">
        <v>16</v>
      </c>
      <c r="AG215" s="61" t="s">
        <v>12</v>
      </c>
      <c r="AH215" s="62">
        <v>4</v>
      </c>
      <c r="AI215" s="61" t="s">
        <v>12</v>
      </c>
      <c r="AJ215" s="62">
        <v>4</v>
      </c>
      <c r="AK215" s="61" t="s">
        <v>12</v>
      </c>
      <c r="AL215" s="62">
        <v>4</v>
      </c>
      <c r="AM215" s="61" t="s">
        <v>12</v>
      </c>
      <c r="AN215" s="62">
        <v>4</v>
      </c>
      <c r="AO215" s="61" t="s">
        <v>12</v>
      </c>
      <c r="AP215" s="62">
        <v>4</v>
      </c>
      <c r="AQ215" s="61" t="s">
        <v>12</v>
      </c>
      <c r="AR215" s="62">
        <v>4</v>
      </c>
      <c r="AS215" s="63"/>
      <c r="AT215" s="63">
        <v>12</v>
      </c>
      <c r="AU215" s="61" t="s">
        <v>12</v>
      </c>
      <c r="AV215" s="62">
        <v>4</v>
      </c>
      <c r="AW215" s="61" t="s">
        <v>12</v>
      </c>
      <c r="AX215" s="62">
        <v>4</v>
      </c>
      <c r="AY215" s="61" t="s">
        <v>12</v>
      </c>
      <c r="AZ215" s="62">
        <v>4</v>
      </c>
      <c r="BA215" s="61" t="s">
        <v>12</v>
      </c>
      <c r="BB215" s="62">
        <v>4</v>
      </c>
      <c r="BC215" s="61" t="s">
        <v>12</v>
      </c>
      <c r="BD215" s="62">
        <v>4</v>
      </c>
      <c r="BE215" s="61" t="s">
        <v>12</v>
      </c>
      <c r="BF215" s="62">
        <v>4</v>
      </c>
      <c r="BG215" s="63"/>
      <c r="BH215" s="63"/>
      <c r="BI215" s="61" t="s">
        <v>9</v>
      </c>
      <c r="BJ215" s="62">
        <v>4</v>
      </c>
      <c r="BK215" s="61" t="s">
        <v>9</v>
      </c>
      <c r="BL215" s="62">
        <v>4</v>
      </c>
      <c r="BM215" s="61" t="s">
        <v>9</v>
      </c>
      <c r="BN215" s="62">
        <v>4</v>
      </c>
      <c r="BO215" s="61" t="s">
        <v>9</v>
      </c>
      <c r="BP215" s="62">
        <v>4</v>
      </c>
      <c r="BQ215" s="64">
        <f t="shared" si="343"/>
        <v>14</v>
      </c>
      <c r="BR215" s="64">
        <f t="shared" si="344"/>
        <v>0</v>
      </c>
      <c r="BS215" s="64">
        <f t="shared" si="345"/>
        <v>0</v>
      </c>
      <c r="BT215" s="64">
        <f t="shared" si="346"/>
        <v>12</v>
      </c>
      <c r="BU215" s="64">
        <f t="shared" si="347"/>
        <v>0</v>
      </c>
      <c r="BV215" s="64">
        <f t="shared" si="348"/>
        <v>0</v>
      </c>
      <c r="BW215" s="64">
        <f t="shared" si="349"/>
        <v>0</v>
      </c>
      <c r="BX215" s="64">
        <f t="shared" si="350"/>
        <v>0</v>
      </c>
      <c r="BY215" s="64">
        <f t="shared" si="351"/>
        <v>1</v>
      </c>
      <c r="BZ215" s="65">
        <f t="shared" si="364"/>
        <v>27</v>
      </c>
      <c r="CA215" s="66">
        <f t="shared" si="352"/>
        <v>104</v>
      </c>
      <c r="CB215" s="67">
        <f t="shared" si="353"/>
        <v>32</v>
      </c>
      <c r="CC215" s="67">
        <v>0</v>
      </c>
      <c r="CD215" s="68">
        <f t="shared" si="354"/>
        <v>2</v>
      </c>
      <c r="CE215" s="69">
        <f t="shared" si="355"/>
        <v>28</v>
      </c>
      <c r="CF215" s="68">
        <f t="shared" si="356"/>
        <v>140</v>
      </c>
      <c r="CG215" s="70">
        <f t="shared" si="357"/>
        <v>4</v>
      </c>
      <c r="CH215" s="68">
        <f t="shared" si="358"/>
        <v>448</v>
      </c>
      <c r="CI215" s="71">
        <f>VLOOKUP(A215,[5]DATA!$A$6:$Q$660,17,0)</f>
        <v>70</v>
      </c>
      <c r="CJ215" s="71">
        <f t="shared" si="359"/>
        <v>136</v>
      </c>
      <c r="CK215" s="72">
        <f t="shared" si="360"/>
        <v>32</v>
      </c>
      <c r="CL215" s="73">
        <f t="shared" si="361"/>
        <v>0.23529411764705882</v>
      </c>
      <c r="CM215" s="72">
        <f t="shared" si="362"/>
        <v>0</v>
      </c>
      <c r="CN215" s="74">
        <f t="shared" si="363"/>
        <v>27</v>
      </c>
    </row>
    <row r="216" spans="1:92" s="77" customFormat="1" ht="24.75" customHeight="1" outlineLevel="2" x14ac:dyDescent="0.25">
      <c r="A216" s="55" t="s">
        <v>463</v>
      </c>
      <c r="B216" s="56" t="s">
        <v>464</v>
      </c>
      <c r="C216" s="57" t="s">
        <v>380</v>
      </c>
      <c r="D216" s="58">
        <v>10</v>
      </c>
      <c r="E216" s="75">
        <v>43195</v>
      </c>
      <c r="F216" s="60">
        <f>IFERROR(VLOOKUP(A216,'[5]PHEP NAM 2022'!$D$9:$AP$628,32,0),0)</f>
        <v>9</v>
      </c>
      <c r="G216" s="61" t="s">
        <v>9</v>
      </c>
      <c r="H216" s="62">
        <v>4</v>
      </c>
      <c r="I216" s="61" t="s">
        <v>9</v>
      </c>
      <c r="J216" s="62">
        <v>4</v>
      </c>
      <c r="K216" s="61" t="s">
        <v>9</v>
      </c>
      <c r="L216" s="62">
        <v>4</v>
      </c>
      <c r="M216" s="61" t="s">
        <v>9</v>
      </c>
      <c r="N216" s="62">
        <v>4</v>
      </c>
      <c r="O216" s="61" t="s">
        <v>9</v>
      </c>
      <c r="P216" s="62">
        <v>4</v>
      </c>
      <c r="Q216" s="63"/>
      <c r="R216" s="63"/>
      <c r="S216" s="61" t="s">
        <v>9</v>
      </c>
      <c r="T216" s="62">
        <v>4</v>
      </c>
      <c r="U216" s="61" t="s">
        <v>9</v>
      </c>
      <c r="V216" s="62">
        <v>4</v>
      </c>
      <c r="W216" s="61" t="s">
        <v>9</v>
      </c>
      <c r="X216" s="62">
        <v>4</v>
      </c>
      <c r="Y216" s="61" t="s">
        <v>9</v>
      </c>
      <c r="Z216" s="62">
        <v>4</v>
      </c>
      <c r="AA216" s="61" t="s">
        <v>9</v>
      </c>
      <c r="AB216" s="62">
        <v>4</v>
      </c>
      <c r="AC216" s="61" t="s">
        <v>9</v>
      </c>
      <c r="AD216" s="62"/>
      <c r="AE216" s="63"/>
      <c r="AF216" s="63"/>
      <c r="AG216" s="61" t="s">
        <v>171</v>
      </c>
      <c r="AH216" s="62"/>
      <c r="AI216" s="61" t="s">
        <v>9</v>
      </c>
      <c r="AJ216" s="62">
        <v>4</v>
      </c>
      <c r="AK216" s="61" t="s">
        <v>9</v>
      </c>
      <c r="AL216" s="62">
        <v>4</v>
      </c>
      <c r="AM216" s="61" t="s">
        <v>12</v>
      </c>
      <c r="AN216" s="62">
        <v>3.5</v>
      </c>
      <c r="AO216" s="61" t="s">
        <v>12</v>
      </c>
      <c r="AP216" s="62">
        <v>3.5</v>
      </c>
      <c r="AQ216" s="61" t="s">
        <v>171</v>
      </c>
      <c r="AR216" s="62"/>
      <c r="AS216" s="63"/>
      <c r="AT216" s="63"/>
      <c r="AU216" s="61" t="s">
        <v>9</v>
      </c>
      <c r="AV216" s="62">
        <v>4</v>
      </c>
      <c r="AW216" s="61" t="s">
        <v>9</v>
      </c>
      <c r="AX216" s="62">
        <v>4</v>
      </c>
      <c r="AY216" s="61" t="s">
        <v>9</v>
      </c>
      <c r="AZ216" s="62">
        <v>4</v>
      </c>
      <c r="BA216" s="61" t="s">
        <v>9</v>
      </c>
      <c r="BB216" s="62">
        <v>4</v>
      </c>
      <c r="BC216" s="61" t="s">
        <v>9</v>
      </c>
      <c r="BD216" s="62">
        <v>4</v>
      </c>
      <c r="BE216" s="61" t="s">
        <v>9</v>
      </c>
      <c r="BF216" s="62">
        <v>4</v>
      </c>
      <c r="BG216" s="63"/>
      <c r="BH216" s="63"/>
      <c r="BI216" s="61" t="s">
        <v>9</v>
      </c>
      <c r="BJ216" s="62">
        <v>4</v>
      </c>
      <c r="BK216" s="61" t="s">
        <v>9</v>
      </c>
      <c r="BL216" s="62">
        <v>4</v>
      </c>
      <c r="BM216" s="61" t="s">
        <v>9</v>
      </c>
      <c r="BN216" s="62">
        <v>4</v>
      </c>
      <c r="BO216" s="61" t="s">
        <v>9</v>
      </c>
      <c r="BP216" s="62">
        <v>4</v>
      </c>
      <c r="BQ216" s="64">
        <f t="shared" si="343"/>
        <v>23</v>
      </c>
      <c r="BR216" s="64">
        <f t="shared" si="344"/>
        <v>1</v>
      </c>
      <c r="BS216" s="64">
        <f t="shared" si="345"/>
        <v>0</v>
      </c>
      <c r="BT216" s="64">
        <f t="shared" si="346"/>
        <v>2</v>
      </c>
      <c r="BU216" s="64">
        <f t="shared" si="347"/>
        <v>0</v>
      </c>
      <c r="BV216" s="64">
        <f t="shared" si="348"/>
        <v>0</v>
      </c>
      <c r="BW216" s="64">
        <f t="shared" si="349"/>
        <v>0</v>
      </c>
      <c r="BX216" s="64">
        <f t="shared" si="350"/>
        <v>0</v>
      </c>
      <c r="BY216" s="64">
        <f t="shared" si="351"/>
        <v>0</v>
      </c>
      <c r="BZ216" s="65">
        <f t="shared" si="364"/>
        <v>26</v>
      </c>
      <c r="CA216" s="66">
        <f t="shared" si="352"/>
        <v>95</v>
      </c>
      <c r="CB216" s="67">
        <f t="shared" si="353"/>
        <v>0</v>
      </c>
      <c r="CC216" s="67">
        <v>0</v>
      </c>
      <c r="CD216" s="68">
        <f t="shared" si="354"/>
        <v>2</v>
      </c>
      <c r="CE216" s="69">
        <f t="shared" si="355"/>
        <v>22</v>
      </c>
      <c r="CF216" s="68">
        <f t="shared" si="356"/>
        <v>140</v>
      </c>
      <c r="CG216" s="70">
        <f t="shared" si="357"/>
        <v>9</v>
      </c>
      <c r="CH216" s="68">
        <f t="shared" si="358"/>
        <v>352</v>
      </c>
      <c r="CI216" s="71">
        <f>VLOOKUP(A216,[5]DATA!$A$6:$Q$660,17,0)</f>
        <v>70</v>
      </c>
      <c r="CJ216" s="71">
        <f t="shared" si="359"/>
        <v>95</v>
      </c>
      <c r="CK216" s="72">
        <f t="shared" si="360"/>
        <v>0</v>
      </c>
      <c r="CL216" s="73">
        <f t="shared" si="361"/>
        <v>0</v>
      </c>
      <c r="CM216" s="72">
        <f t="shared" si="362"/>
        <v>0</v>
      </c>
      <c r="CN216" s="74">
        <f t="shared" si="363"/>
        <v>26</v>
      </c>
    </row>
    <row r="217" spans="1:92" s="77" customFormat="1" ht="24.75" customHeight="1" outlineLevel="2" x14ac:dyDescent="0.25">
      <c r="A217" s="55" t="s">
        <v>465</v>
      </c>
      <c r="B217" s="96" t="s">
        <v>466</v>
      </c>
      <c r="C217" s="57" t="s">
        <v>380</v>
      </c>
      <c r="D217" s="58">
        <v>10</v>
      </c>
      <c r="E217" s="59">
        <v>43706</v>
      </c>
      <c r="F217" s="60">
        <f>IFERROR(VLOOKUP(A217,'[5]PHEP NAM 2022'!$D$9:$AP$628,32,0),0)</f>
        <v>1.5</v>
      </c>
      <c r="G217" s="61" t="s">
        <v>12</v>
      </c>
      <c r="H217" s="62">
        <v>4</v>
      </c>
      <c r="I217" s="61" t="s">
        <v>52</v>
      </c>
      <c r="J217" s="62"/>
      <c r="K217" s="61" t="s">
        <v>12</v>
      </c>
      <c r="L217" s="62">
        <v>4</v>
      </c>
      <c r="M217" s="61" t="s">
        <v>340</v>
      </c>
      <c r="N217" s="62"/>
      <c r="O217" s="61" t="s">
        <v>12</v>
      </c>
      <c r="P217" s="62">
        <v>4</v>
      </c>
      <c r="Q217" s="63"/>
      <c r="R217" s="63">
        <v>4</v>
      </c>
      <c r="S217" s="61" t="s">
        <v>124</v>
      </c>
      <c r="T217" s="62"/>
      <c r="U217" s="61" t="s">
        <v>12</v>
      </c>
      <c r="V217" s="62">
        <v>4</v>
      </c>
      <c r="W217" s="61" t="s">
        <v>12</v>
      </c>
      <c r="X217" s="62">
        <v>4</v>
      </c>
      <c r="Y217" s="196" t="s">
        <v>223</v>
      </c>
      <c r="Z217" s="197"/>
      <c r="AA217" s="197"/>
      <c r="AB217" s="197"/>
      <c r="AC217" s="197"/>
      <c r="AD217" s="197"/>
      <c r="AE217" s="197"/>
      <c r="AF217" s="197"/>
      <c r="AG217" s="197"/>
      <c r="AH217" s="197"/>
      <c r="AI217" s="197"/>
      <c r="AJ217" s="197"/>
      <c r="AK217" s="197"/>
      <c r="AL217" s="197"/>
      <c r="AM217" s="197"/>
      <c r="AN217" s="197"/>
      <c r="AO217" s="197"/>
      <c r="AP217" s="197"/>
      <c r="AQ217" s="197"/>
      <c r="AR217" s="197"/>
      <c r="AS217" s="197"/>
      <c r="AT217" s="197"/>
      <c r="AU217" s="197"/>
      <c r="AV217" s="197"/>
      <c r="AW217" s="197"/>
      <c r="AX217" s="197"/>
      <c r="AY217" s="197"/>
      <c r="AZ217" s="197"/>
      <c r="BA217" s="197"/>
      <c r="BB217" s="197"/>
      <c r="BC217" s="197"/>
      <c r="BD217" s="197"/>
      <c r="BE217" s="197"/>
      <c r="BF217" s="197"/>
      <c r="BG217" s="197"/>
      <c r="BH217" s="197"/>
      <c r="BI217" s="197"/>
      <c r="BJ217" s="197"/>
      <c r="BK217" s="197"/>
      <c r="BL217" s="197"/>
      <c r="BM217" s="197"/>
      <c r="BN217" s="197"/>
      <c r="BO217" s="197"/>
      <c r="BP217" s="198"/>
      <c r="BQ217" s="64">
        <f t="shared" si="343"/>
        <v>0</v>
      </c>
      <c r="BR217" s="64">
        <f t="shared" si="344"/>
        <v>0</v>
      </c>
      <c r="BS217" s="64">
        <f t="shared" si="345"/>
        <v>0</v>
      </c>
      <c r="BT217" s="64">
        <f t="shared" si="346"/>
        <v>5</v>
      </c>
      <c r="BU217" s="64">
        <f t="shared" si="347"/>
        <v>0</v>
      </c>
      <c r="BV217" s="64">
        <f t="shared" si="348"/>
        <v>0</v>
      </c>
      <c r="BW217" s="64">
        <f t="shared" si="349"/>
        <v>0</v>
      </c>
      <c r="BX217" s="64">
        <f t="shared" si="350"/>
        <v>0</v>
      </c>
      <c r="BY217" s="64">
        <f t="shared" si="351"/>
        <v>1.5</v>
      </c>
      <c r="BZ217" s="65">
        <f t="shared" si="364"/>
        <v>6.5</v>
      </c>
      <c r="CA217" s="66">
        <f t="shared" si="352"/>
        <v>20</v>
      </c>
      <c r="CB217" s="67">
        <f t="shared" si="353"/>
        <v>4</v>
      </c>
      <c r="CC217" s="67">
        <v>0</v>
      </c>
      <c r="CD217" s="68">
        <f>IF(BZ217&gt;=25,4,IF(BZ217&gt;=18,3,IF(BZ217&gt;=12,2,IF(BZ217&gt;=4,1,0))))-BX217-2+1</f>
        <v>0</v>
      </c>
      <c r="CE217" s="69">
        <f t="shared" si="355"/>
        <v>5</v>
      </c>
      <c r="CF217" s="68">
        <f t="shared" si="356"/>
        <v>0</v>
      </c>
      <c r="CG217" s="70">
        <f t="shared" si="357"/>
        <v>0</v>
      </c>
      <c r="CH217" s="68">
        <f t="shared" si="358"/>
        <v>80</v>
      </c>
      <c r="CI217" s="71">
        <f>VLOOKUP(A217,[5]DATA!$A$6:$Q$660,17,0)</f>
        <v>70</v>
      </c>
      <c r="CJ217" s="71">
        <f t="shared" si="359"/>
        <v>24</v>
      </c>
      <c r="CK217" s="72">
        <f t="shared" si="360"/>
        <v>4</v>
      </c>
      <c r="CL217" s="73">
        <f t="shared" si="361"/>
        <v>0.16666666666666666</v>
      </c>
      <c r="CM217" s="72">
        <f t="shared" si="362"/>
        <v>0</v>
      </c>
      <c r="CN217" s="74">
        <f t="shared" si="363"/>
        <v>6.5</v>
      </c>
    </row>
    <row r="218" spans="1:92" s="77" customFormat="1" ht="24.75" customHeight="1" outlineLevel="2" x14ac:dyDescent="0.25">
      <c r="A218" s="55" t="s">
        <v>467</v>
      </c>
      <c r="B218" s="56" t="s">
        <v>468</v>
      </c>
      <c r="C218" s="57" t="s">
        <v>380</v>
      </c>
      <c r="D218" s="58">
        <v>10</v>
      </c>
      <c r="E218" s="59">
        <v>44159</v>
      </c>
      <c r="F218" s="60">
        <f>IFERROR(VLOOKUP(A218,'[5]PHEP NAM 2022'!$D$9:$AP$628,32,0),0)</f>
        <v>2</v>
      </c>
      <c r="G218" s="61" t="s">
        <v>9</v>
      </c>
      <c r="H218" s="62">
        <v>4</v>
      </c>
      <c r="I218" s="61" t="s">
        <v>9</v>
      </c>
      <c r="J218" s="62">
        <v>4</v>
      </c>
      <c r="K218" s="61" t="s">
        <v>9</v>
      </c>
      <c r="L218" s="62">
        <v>4</v>
      </c>
      <c r="M218" s="61" t="s">
        <v>9</v>
      </c>
      <c r="N218" s="62">
        <v>4</v>
      </c>
      <c r="O218" s="61" t="s">
        <v>9</v>
      </c>
      <c r="P218" s="62">
        <v>4</v>
      </c>
      <c r="Q218" s="63"/>
      <c r="R218" s="63"/>
      <c r="S218" s="61" t="s">
        <v>9</v>
      </c>
      <c r="T218" s="62">
        <v>4</v>
      </c>
      <c r="U218" s="61" t="s">
        <v>9</v>
      </c>
      <c r="V218" s="62">
        <v>4</v>
      </c>
      <c r="W218" s="61" t="s">
        <v>9</v>
      </c>
      <c r="X218" s="62">
        <v>4</v>
      </c>
      <c r="Y218" s="61" t="s">
        <v>9</v>
      </c>
      <c r="Z218" s="62">
        <v>4</v>
      </c>
      <c r="AA218" s="61" t="s">
        <v>52</v>
      </c>
      <c r="AB218" s="62"/>
      <c r="AC218" s="61" t="s">
        <v>52</v>
      </c>
      <c r="AD218" s="62"/>
      <c r="AE218" s="63"/>
      <c r="AF218" s="63"/>
      <c r="AG218" s="61" t="s">
        <v>12</v>
      </c>
      <c r="AH218" s="62">
        <v>4</v>
      </c>
      <c r="AI218" s="61" t="s">
        <v>12</v>
      </c>
      <c r="AJ218" s="62">
        <v>4</v>
      </c>
      <c r="AK218" s="61" t="s">
        <v>12</v>
      </c>
      <c r="AL218" s="62">
        <v>4</v>
      </c>
      <c r="AM218" s="61" t="s">
        <v>171</v>
      </c>
      <c r="AN218" s="62"/>
      <c r="AO218" s="61" t="s">
        <v>124</v>
      </c>
      <c r="AP218" s="62"/>
      <c r="AQ218" s="61" t="s">
        <v>124</v>
      </c>
      <c r="AR218" s="62"/>
      <c r="AS218" s="63"/>
      <c r="AT218" s="63"/>
      <c r="AU218" s="61" t="s">
        <v>124</v>
      </c>
      <c r="AV218" s="62"/>
      <c r="AW218" s="61" t="s">
        <v>124</v>
      </c>
      <c r="AX218" s="62"/>
      <c r="AY218" s="61" t="s">
        <v>124</v>
      </c>
      <c r="AZ218" s="62"/>
      <c r="BA218" s="61" t="s">
        <v>12</v>
      </c>
      <c r="BB218" s="62">
        <v>4</v>
      </c>
      <c r="BC218" s="61" t="s">
        <v>12</v>
      </c>
      <c r="BD218" s="62">
        <v>4</v>
      </c>
      <c r="BE218" s="61" t="s">
        <v>12</v>
      </c>
      <c r="BF218" s="62">
        <v>4</v>
      </c>
      <c r="BG218" s="63"/>
      <c r="BH218" s="63"/>
      <c r="BI218" s="61" t="s">
        <v>171</v>
      </c>
      <c r="BJ218" s="62"/>
      <c r="BK218" s="61" t="s">
        <v>9</v>
      </c>
      <c r="BL218" s="62">
        <v>4</v>
      </c>
      <c r="BM218" s="61" t="s">
        <v>9</v>
      </c>
      <c r="BN218" s="62">
        <v>4</v>
      </c>
      <c r="BO218" s="61" t="s">
        <v>9</v>
      </c>
      <c r="BP218" s="62">
        <v>4</v>
      </c>
      <c r="BQ218" s="64">
        <f t="shared" si="343"/>
        <v>12</v>
      </c>
      <c r="BR218" s="64">
        <f t="shared" si="344"/>
        <v>1</v>
      </c>
      <c r="BS218" s="64">
        <f t="shared" si="345"/>
        <v>0</v>
      </c>
      <c r="BT218" s="64">
        <f t="shared" si="346"/>
        <v>6</v>
      </c>
      <c r="BU218" s="64">
        <f t="shared" si="347"/>
        <v>0</v>
      </c>
      <c r="BV218" s="64">
        <f t="shared" si="348"/>
        <v>0</v>
      </c>
      <c r="BW218" s="64">
        <f t="shared" si="349"/>
        <v>0</v>
      </c>
      <c r="BX218" s="64">
        <f t="shared" si="350"/>
        <v>0</v>
      </c>
      <c r="BY218" s="64">
        <f t="shared" si="351"/>
        <v>2</v>
      </c>
      <c r="BZ218" s="65">
        <f t="shared" si="364"/>
        <v>21</v>
      </c>
      <c r="CA218" s="66">
        <f t="shared" si="352"/>
        <v>72</v>
      </c>
      <c r="CB218" s="67">
        <f t="shared" si="353"/>
        <v>0</v>
      </c>
      <c r="CC218" s="67">
        <v>0</v>
      </c>
      <c r="CD218" s="68">
        <f t="shared" si="354"/>
        <v>1</v>
      </c>
      <c r="CE218" s="69">
        <f t="shared" si="355"/>
        <v>18</v>
      </c>
      <c r="CF218" s="68">
        <f t="shared" si="356"/>
        <v>70</v>
      </c>
      <c r="CG218" s="70">
        <f t="shared" si="357"/>
        <v>0</v>
      </c>
      <c r="CH218" s="68">
        <f t="shared" si="358"/>
        <v>288</v>
      </c>
      <c r="CI218" s="71">
        <f>VLOOKUP(A218,[5]DATA!$A$6:$Q$660,17,0)</f>
        <v>70</v>
      </c>
      <c r="CJ218" s="71">
        <f t="shared" si="359"/>
        <v>72</v>
      </c>
      <c r="CK218" s="72">
        <f t="shared" si="360"/>
        <v>0</v>
      </c>
      <c r="CL218" s="73">
        <f t="shared" si="361"/>
        <v>0</v>
      </c>
      <c r="CM218" s="72">
        <f t="shared" si="362"/>
        <v>0</v>
      </c>
      <c r="CN218" s="74">
        <f t="shared" si="363"/>
        <v>21</v>
      </c>
    </row>
    <row r="219" spans="1:92" s="77" customFormat="1" ht="24.75" customHeight="1" outlineLevel="2" x14ac:dyDescent="0.25">
      <c r="A219" s="55" t="s">
        <v>469</v>
      </c>
      <c r="B219" s="96" t="s">
        <v>470</v>
      </c>
      <c r="C219" s="57" t="s">
        <v>380</v>
      </c>
      <c r="D219" s="58">
        <v>10</v>
      </c>
      <c r="E219" s="59">
        <v>44249</v>
      </c>
      <c r="F219" s="60">
        <f>IFERROR(VLOOKUP(A219,'[5]PHEP NAM 2022'!$D$9:$AP$628,32,0),0)</f>
        <v>0</v>
      </c>
      <c r="G219" s="61" t="s">
        <v>12</v>
      </c>
      <c r="H219" s="62">
        <v>4</v>
      </c>
      <c r="I219" s="61" t="s">
        <v>124</v>
      </c>
      <c r="J219" s="62"/>
      <c r="K219" s="61" t="s">
        <v>124</v>
      </c>
      <c r="L219" s="62"/>
      <c r="M219" s="61" t="s">
        <v>124</v>
      </c>
      <c r="N219" s="62"/>
      <c r="O219" s="61" t="s">
        <v>171</v>
      </c>
      <c r="P219" s="62"/>
      <c r="Q219" s="196" t="s">
        <v>223</v>
      </c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  <c r="AF219" s="197"/>
      <c r="AG219" s="197"/>
      <c r="AH219" s="197"/>
      <c r="AI219" s="197"/>
      <c r="AJ219" s="197"/>
      <c r="AK219" s="197"/>
      <c r="AL219" s="197"/>
      <c r="AM219" s="197"/>
      <c r="AN219" s="197"/>
      <c r="AO219" s="197"/>
      <c r="AP219" s="197"/>
      <c r="AQ219" s="197"/>
      <c r="AR219" s="197"/>
      <c r="AS219" s="197"/>
      <c r="AT219" s="197"/>
      <c r="AU219" s="197"/>
      <c r="AV219" s="197"/>
      <c r="AW219" s="197"/>
      <c r="AX219" s="197"/>
      <c r="AY219" s="197"/>
      <c r="AZ219" s="197"/>
      <c r="BA219" s="197"/>
      <c r="BB219" s="197"/>
      <c r="BC219" s="197"/>
      <c r="BD219" s="197"/>
      <c r="BE219" s="197"/>
      <c r="BF219" s="197"/>
      <c r="BG219" s="197"/>
      <c r="BH219" s="197"/>
      <c r="BI219" s="197"/>
      <c r="BJ219" s="197"/>
      <c r="BK219" s="197"/>
      <c r="BL219" s="197"/>
      <c r="BM219" s="197"/>
      <c r="BN219" s="197"/>
      <c r="BO219" s="197"/>
      <c r="BP219" s="198"/>
      <c r="BQ219" s="64">
        <f t="shared" si="343"/>
        <v>0</v>
      </c>
      <c r="BR219" s="64">
        <f t="shared" si="344"/>
        <v>0.5</v>
      </c>
      <c r="BS219" s="64">
        <f t="shared" si="345"/>
        <v>0</v>
      </c>
      <c r="BT219" s="64">
        <f t="shared" si="346"/>
        <v>1</v>
      </c>
      <c r="BU219" s="64">
        <f t="shared" si="347"/>
        <v>0</v>
      </c>
      <c r="BV219" s="64">
        <f t="shared" si="348"/>
        <v>0</v>
      </c>
      <c r="BW219" s="64">
        <f t="shared" si="349"/>
        <v>0</v>
      </c>
      <c r="BX219" s="64">
        <f t="shared" si="350"/>
        <v>0</v>
      </c>
      <c r="BY219" s="64">
        <f t="shared" si="351"/>
        <v>0</v>
      </c>
      <c r="BZ219" s="65">
        <f t="shared" si="364"/>
        <v>1.5</v>
      </c>
      <c r="CA219" s="66">
        <f t="shared" si="352"/>
        <v>4</v>
      </c>
      <c r="CB219" s="67">
        <f t="shared" si="353"/>
        <v>0</v>
      </c>
      <c r="CC219" s="67">
        <v>0</v>
      </c>
      <c r="CD219" s="68">
        <f>IF(BZ219&gt;=25,4,IF(BZ219&gt;=18,3,IF(BZ219&gt;=12,2,IF(BZ219&gt;=4,1,0))))-BX219-2+2</f>
        <v>0</v>
      </c>
      <c r="CE219" s="69">
        <f t="shared" si="355"/>
        <v>1</v>
      </c>
      <c r="CF219" s="68">
        <f t="shared" si="356"/>
        <v>0</v>
      </c>
      <c r="CG219" s="70">
        <f t="shared" si="357"/>
        <v>0</v>
      </c>
      <c r="CH219" s="68">
        <f t="shared" si="358"/>
        <v>16</v>
      </c>
      <c r="CI219" s="71">
        <f>VLOOKUP(A219,[5]DATA!$A$6:$Q$660,17,0)</f>
        <v>70</v>
      </c>
      <c r="CJ219" s="71">
        <f t="shared" si="359"/>
        <v>4</v>
      </c>
      <c r="CK219" s="72">
        <f t="shared" si="360"/>
        <v>0</v>
      </c>
      <c r="CL219" s="73">
        <f t="shared" si="361"/>
        <v>0</v>
      </c>
      <c r="CM219" s="72">
        <f t="shared" si="362"/>
        <v>0</v>
      </c>
      <c r="CN219" s="74">
        <f t="shared" si="363"/>
        <v>1.5</v>
      </c>
    </row>
    <row r="220" spans="1:92" s="77" customFormat="1" ht="24.75" customHeight="1" outlineLevel="2" x14ac:dyDescent="0.25">
      <c r="A220" s="55" t="s">
        <v>471</v>
      </c>
      <c r="B220" s="56" t="s">
        <v>472</v>
      </c>
      <c r="C220" s="57" t="s">
        <v>380</v>
      </c>
      <c r="D220" s="58">
        <v>10</v>
      </c>
      <c r="E220" s="59">
        <v>44277</v>
      </c>
      <c r="F220" s="60">
        <f>IFERROR(VLOOKUP(A220,'[5]PHEP NAM 2022'!$D$9:$AP$628,32,0),0)</f>
        <v>7</v>
      </c>
      <c r="G220" s="61" t="s">
        <v>9</v>
      </c>
      <c r="H220" s="62">
        <v>4</v>
      </c>
      <c r="I220" s="61" t="s">
        <v>9</v>
      </c>
      <c r="J220" s="62">
        <v>4</v>
      </c>
      <c r="K220" s="61" t="s">
        <v>9</v>
      </c>
      <c r="L220" s="62">
        <v>4</v>
      </c>
      <c r="M220" s="61" t="s">
        <v>9</v>
      </c>
      <c r="N220" s="62">
        <v>4</v>
      </c>
      <c r="O220" s="61" t="s">
        <v>9</v>
      </c>
      <c r="P220" s="62">
        <v>4</v>
      </c>
      <c r="Q220" s="63"/>
      <c r="R220" s="63">
        <v>4</v>
      </c>
      <c r="S220" s="61" t="s">
        <v>9</v>
      </c>
      <c r="T220" s="62">
        <v>4</v>
      </c>
      <c r="U220" s="61" t="s">
        <v>9</v>
      </c>
      <c r="V220" s="62">
        <v>4</v>
      </c>
      <c r="W220" s="61" t="s">
        <v>9</v>
      </c>
      <c r="X220" s="62">
        <v>4</v>
      </c>
      <c r="Y220" s="61" t="s">
        <v>9</v>
      </c>
      <c r="Z220" s="62">
        <v>4</v>
      </c>
      <c r="AA220" s="61" t="s">
        <v>9</v>
      </c>
      <c r="AB220" s="62">
        <v>4</v>
      </c>
      <c r="AC220" s="61" t="s">
        <v>9</v>
      </c>
      <c r="AD220" s="62">
        <v>4</v>
      </c>
      <c r="AE220" s="63"/>
      <c r="AF220" s="63">
        <v>16</v>
      </c>
      <c r="AG220" s="61" t="s">
        <v>12</v>
      </c>
      <c r="AH220" s="62">
        <v>4</v>
      </c>
      <c r="AI220" s="61" t="s">
        <v>12</v>
      </c>
      <c r="AJ220" s="62">
        <v>4</v>
      </c>
      <c r="AK220" s="61" t="s">
        <v>12</v>
      </c>
      <c r="AL220" s="62">
        <v>4</v>
      </c>
      <c r="AM220" s="61" t="s">
        <v>52</v>
      </c>
      <c r="AN220" s="62"/>
      <c r="AO220" s="61" t="s">
        <v>12</v>
      </c>
      <c r="AP220" s="62">
        <v>4</v>
      </c>
      <c r="AQ220" s="61" t="s">
        <v>12</v>
      </c>
      <c r="AR220" s="62">
        <v>4</v>
      </c>
      <c r="AS220" s="63"/>
      <c r="AT220" s="63">
        <v>12</v>
      </c>
      <c r="AU220" s="61" t="s">
        <v>12</v>
      </c>
      <c r="AV220" s="62">
        <v>4</v>
      </c>
      <c r="AW220" s="61" t="s">
        <v>12</v>
      </c>
      <c r="AX220" s="62">
        <v>4</v>
      </c>
      <c r="AY220" s="61" t="s">
        <v>79</v>
      </c>
      <c r="AZ220" s="62"/>
      <c r="BA220" s="61" t="s">
        <v>79</v>
      </c>
      <c r="BB220" s="62"/>
      <c r="BC220" s="61" t="s">
        <v>79</v>
      </c>
      <c r="BD220" s="62"/>
      <c r="BE220" s="61" t="s">
        <v>79</v>
      </c>
      <c r="BF220" s="62"/>
      <c r="BG220" s="63"/>
      <c r="BH220" s="63"/>
      <c r="BI220" s="61" t="s">
        <v>79</v>
      </c>
      <c r="BJ220" s="62"/>
      <c r="BK220" s="61" t="s">
        <v>52</v>
      </c>
      <c r="BL220" s="62"/>
      <c r="BM220" s="61" t="s">
        <v>52</v>
      </c>
      <c r="BN220" s="62"/>
      <c r="BO220" s="61" t="s">
        <v>52</v>
      </c>
      <c r="BP220" s="62"/>
      <c r="BQ220" s="64">
        <f t="shared" si="343"/>
        <v>11</v>
      </c>
      <c r="BR220" s="64">
        <f t="shared" si="344"/>
        <v>0</v>
      </c>
      <c r="BS220" s="64">
        <f t="shared" si="345"/>
        <v>0</v>
      </c>
      <c r="BT220" s="64">
        <f t="shared" si="346"/>
        <v>7</v>
      </c>
      <c r="BU220" s="64">
        <f t="shared" si="347"/>
        <v>0</v>
      </c>
      <c r="BV220" s="64">
        <f t="shared" si="348"/>
        <v>0</v>
      </c>
      <c r="BW220" s="64">
        <f t="shared" si="349"/>
        <v>0</v>
      </c>
      <c r="BX220" s="64">
        <f t="shared" si="350"/>
        <v>0</v>
      </c>
      <c r="BY220" s="64">
        <f t="shared" si="351"/>
        <v>4</v>
      </c>
      <c r="BZ220" s="65">
        <f t="shared" si="364"/>
        <v>22</v>
      </c>
      <c r="CA220" s="66">
        <f t="shared" si="352"/>
        <v>72</v>
      </c>
      <c r="CB220" s="67">
        <f t="shared" si="353"/>
        <v>32</v>
      </c>
      <c r="CC220" s="67">
        <v>0</v>
      </c>
      <c r="CD220" s="68">
        <f t="shared" si="354"/>
        <v>1</v>
      </c>
      <c r="CE220" s="69">
        <f t="shared" si="355"/>
        <v>20</v>
      </c>
      <c r="CF220" s="68">
        <f t="shared" si="356"/>
        <v>70</v>
      </c>
      <c r="CG220" s="70">
        <f t="shared" si="357"/>
        <v>3</v>
      </c>
      <c r="CH220" s="68">
        <f t="shared" si="358"/>
        <v>320</v>
      </c>
      <c r="CI220" s="71">
        <f>VLOOKUP(A220,[5]DATA!$A$6:$Q$660,17,0)</f>
        <v>70</v>
      </c>
      <c r="CJ220" s="71">
        <f t="shared" si="359"/>
        <v>104</v>
      </c>
      <c r="CK220" s="72">
        <f t="shared" si="360"/>
        <v>32</v>
      </c>
      <c r="CL220" s="73">
        <f t="shared" si="361"/>
        <v>0.30769230769230771</v>
      </c>
      <c r="CM220" s="72">
        <f t="shared" si="362"/>
        <v>0</v>
      </c>
      <c r="CN220" s="74">
        <f t="shared" si="363"/>
        <v>22</v>
      </c>
    </row>
    <row r="221" spans="1:92" s="77" customFormat="1" ht="24.75" customHeight="1" outlineLevel="2" x14ac:dyDescent="0.25">
      <c r="A221" s="55" t="s">
        <v>473</v>
      </c>
      <c r="B221" s="56" t="s">
        <v>474</v>
      </c>
      <c r="C221" s="57" t="s">
        <v>380</v>
      </c>
      <c r="D221" s="58">
        <v>10</v>
      </c>
      <c r="E221" s="59">
        <v>44287</v>
      </c>
      <c r="F221" s="60">
        <f>IFERROR(VLOOKUP(A221,'[5]PHEP NAM 2022'!$D$9:$AP$628,32,0),0)</f>
        <v>7</v>
      </c>
      <c r="G221" s="61" t="s">
        <v>12</v>
      </c>
      <c r="H221" s="62">
        <v>4</v>
      </c>
      <c r="I221" s="61" t="s">
        <v>12</v>
      </c>
      <c r="J221" s="62">
        <v>4</v>
      </c>
      <c r="K221" s="61" t="s">
        <v>12</v>
      </c>
      <c r="L221" s="62">
        <v>4</v>
      </c>
      <c r="M221" s="61" t="s">
        <v>12</v>
      </c>
      <c r="N221" s="62">
        <v>4</v>
      </c>
      <c r="O221" s="61" t="s">
        <v>12</v>
      </c>
      <c r="P221" s="62">
        <v>4</v>
      </c>
      <c r="Q221" s="63"/>
      <c r="R221" s="63">
        <v>4</v>
      </c>
      <c r="S221" s="61" t="s">
        <v>12</v>
      </c>
      <c r="T221" s="62">
        <v>4</v>
      </c>
      <c r="U221" s="61" t="s">
        <v>12</v>
      </c>
      <c r="V221" s="62">
        <v>4</v>
      </c>
      <c r="W221" s="61" t="s">
        <v>12</v>
      </c>
      <c r="X221" s="62">
        <v>4</v>
      </c>
      <c r="Y221" s="61" t="s">
        <v>12</v>
      </c>
      <c r="Z221" s="62">
        <v>4</v>
      </c>
      <c r="AA221" s="61" t="s">
        <v>12</v>
      </c>
      <c r="AB221" s="62">
        <v>4</v>
      </c>
      <c r="AC221" s="61" t="s">
        <v>12</v>
      </c>
      <c r="AD221" s="62">
        <v>4</v>
      </c>
      <c r="AE221" s="63"/>
      <c r="AF221" s="63">
        <v>4</v>
      </c>
      <c r="AG221" s="61" t="s">
        <v>9</v>
      </c>
      <c r="AH221" s="62">
        <v>4</v>
      </c>
      <c r="AI221" s="61" t="s">
        <v>9</v>
      </c>
      <c r="AJ221" s="62">
        <v>4</v>
      </c>
      <c r="AK221" s="61" t="s">
        <v>9</v>
      </c>
      <c r="AL221" s="62">
        <v>4</v>
      </c>
      <c r="AM221" s="61" t="s">
        <v>9</v>
      </c>
      <c r="AN221" s="62">
        <v>4</v>
      </c>
      <c r="AO221" s="61" t="s">
        <v>52</v>
      </c>
      <c r="AP221" s="62"/>
      <c r="AQ221" s="61" t="s">
        <v>9</v>
      </c>
      <c r="AR221" s="62">
        <v>4</v>
      </c>
      <c r="AS221" s="63"/>
      <c r="AT221" s="63">
        <v>12</v>
      </c>
      <c r="AU221" s="61" t="s">
        <v>9</v>
      </c>
      <c r="AV221" s="62">
        <v>4</v>
      </c>
      <c r="AW221" s="61" t="s">
        <v>9</v>
      </c>
      <c r="AX221" s="62">
        <v>4</v>
      </c>
      <c r="AY221" s="61" t="s">
        <v>9</v>
      </c>
      <c r="AZ221" s="62"/>
      <c r="BA221" s="61" t="s">
        <v>52</v>
      </c>
      <c r="BB221" s="62"/>
      <c r="BC221" s="61" t="s">
        <v>52</v>
      </c>
      <c r="BD221" s="62"/>
      <c r="BE221" s="61" t="s">
        <v>52</v>
      </c>
      <c r="BF221" s="62"/>
      <c r="BG221" s="63"/>
      <c r="BH221" s="63"/>
      <c r="BI221" s="61" t="s">
        <v>12</v>
      </c>
      <c r="BJ221" s="62">
        <v>4</v>
      </c>
      <c r="BK221" s="61" t="s">
        <v>12</v>
      </c>
      <c r="BL221" s="62">
        <v>4</v>
      </c>
      <c r="BM221" s="61" t="s">
        <v>12</v>
      </c>
      <c r="BN221" s="62">
        <v>4</v>
      </c>
      <c r="BO221" s="61" t="s">
        <v>12</v>
      </c>
      <c r="BP221" s="62">
        <v>4</v>
      </c>
      <c r="BQ221" s="64">
        <f t="shared" si="343"/>
        <v>8</v>
      </c>
      <c r="BR221" s="64">
        <f t="shared" si="344"/>
        <v>0</v>
      </c>
      <c r="BS221" s="64">
        <f t="shared" si="345"/>
        <v>0</v>
      </c>
      <c r="BT221" s="64">
        <f t="shared" si="346"/>
        <v>15</v>
      </c>
      <c r="BU221" s="64">
        <f t="shared" si="347"/>
        <v>0</v>
      </c>
      <c r="BV221" s="64">
        <f t="shared" si="348"/>
        <v>0</v>
      </c>
      <c r="BW221" s="64">
        <f t="shared" si="349"/>
        <v>0</v>
      </c>
      <c r="BX221" s="64">
        <f t="shared" si="350"/>
        <v>0</v>
      </c>
      <c r="BY221" s="64">
        <f t="shared" si="351"/>
        <v>4</v>
      </c>
      <c r="BZ221" s="65">
        <f t="shared" si="364"/>
        <v>27</v>
      </c>
      <c r="CA221" s="66">
        <f t="shared" si="352"/>
        <v>88</v>
      </c>
      <c r="CB221" s="67">
        <f t="shared" si="353"/>
        <v>20</v>
      </c>
      <c r="CC221" s="67">
        <v>0</v>
      </c>
      <c r="CD221" s="68">
        <f t="shared" si="354"/>
        <v>2</v>
      </c>
      <c r="CE221" s="69">
        <f t="shared" si="355"/>
        <v>23</v>
      </c>
      <c r="CF221" s="68">
        <f t="shared" si="356"/>
        <v>140</v>
      </c>
      <c r="CG221" s="70">
        <f t="shared" si="357"/>
        <v>3</v>
      </c>
      <c r="CH221" s="68">
        <f t="shared" si="358"/>
        <v>368</v>
      </c>
      <c r="CI221" s="71">
        <f>VLOOKUP(A221,[5]DATA!$A$6:$Q$660,17,0)</f>
        <v>70</v>
      </c>
      <c r="CJ221" s="71">
        <f t="shared" si="359"/>
        <v>108</v>
      </c>
      <c r="CK221" s="72">
        <f t="shared" si="360"/>
        <v>20</v>
      </c>
      <c r="CL221" s="73">
        <f t="shared" si="361"/>
        <v>0.18518518518518517</v>
      </c>
      <c r="CM221" s="72">
        <f t="shared" si="362"/>
        <v>0</v>
      </c>
      <c r="CN221" s="74">
        <f t="shared" si="363"/>
        <v>27</v>
      </c>
    </row>
    <row r="222" spans="1:92" s="77" customFormat="1" ht="24.75" customHeight="1" outlineLevel="2" x14ac:dyDescent="0.25">
      <c r="A222" s="55" t="s">
        <v>475</v>
      </c>
      <c r="B222" s="56" t="s">
        <v>476</v>
      </c>
      <c r="C222" s="57" t="s">
        <v>380</v>
      </c>
      <c r="D222" s="58">
        <v>10</v>
      </c>
      <c r="E222" s="59">
        <v>44071</v>
      </c>
      <c r="F222" s="60">
        <f>IFERROR(VLOOKUP(A222,'[5]PHEP NAM 2022'!$D$9:$AP$628,32,0),0)</f>
        <v>7</v>
      </c>
      <c r="G222" s="61" t="s">
        <v>9</v>
      </c>
      <c r="H222" s="62">
        <v>4</v>
      </c>
      <c r="I222" s="61" t="s">
        <v>9</v>
      </c>
      <c r="J222" s="62">
        <v>4</v>
      </c>
      <c r="K222" s="61" t="s">
        <v>9</v>
      </c>
      <c r="L222" s="62">
        <v>4</v>
      </c>
      <c r="M222" s="61" t="s">
        <v>9</v>
      </c>
      <c r="N222" s="62">
        <v>4</v>
      </c>
      <c r="O222" s="61" t="s">
        <v>9</v>
      </c>
      <c r="P222" s="62">
        <v>4</v>
      </c>
      <c r="Q222" s="63"/>
      <c r="R222" s="63">
        <v>16</v>
      </c>
      <c r="S222" s="61" t="s">
        <v>12</v>
      </c>
      <c r="T222" s="62">
        <v>4</v>
      </c>
      <c r="U222" s="61" t="s">
        <v>12</v>
      </c>
      <c r="V222" s="62">
        <v>8</v>
      </c>
      <c r="W222" s="61" t="s">
        <v>12</v>
      </c>
      <c r="X222" s="62">
        <v>8</v>
      </c>
      <c r="Y222" s="61" t="s">
        <v>12</v>
      </c>
      <c r="Z222" s="62">
        <v>4</v>
      </c>
      <c r="AA222" s="61" t="s">
        <v>12</v>
      </c>
      <c r="AB222" s="62">
        <v>4</v>
      </c>
      <c r="AC222" s="61" t="s">
        <v>12</v>
      </c>
      <c r="AD222" s="62">
        <v>4</v>
      </c>
      <c r="AE222" s="63"/>
      <c r="AF222" s="63">
        <v>8</v>
      </c>
      <c r="AG222" s="61" t="s">
        <v>9</v>
      </c>
      <c r="AH222" s="62">
        <v>4</v>
      </c>
      <c r="AI222" s="61" t="s">
        <v>9</v>
      </c>
      <c r="AJ222" s="62">
        <v>4</v>
      </c>
      <c r="AK222" s="61" t="s">
        <v>9</v>
      </c>
      <c r="AL222" s="62">
        <v>4</v>
      </c>
      <c r="AM222" s="61" t="s">
        <v>9</v>
      </c>
      <c r="AN222" s="62">
        <v>4</v>
      </c>
      <c r="AO222" s="61" t="s">
        <v>9</v>
      </c>
      <c r="AP222" s="62"/>
      <c r="AQ222" s="61" t="s">
        <v>52</v>
      </c>
      <c r="AR222" s="62"/>
      <c r="AS222" s="63"/>
      <c r="AT222" s="63">
        <v>16</v>
      </c>
      <c r="AU222" s="61" t="s">
        <v>12</v>
      </c>
      <c r="AV222" s="62">
        <v>4</v>
      </c>
      <c r="AW222" s="61" t="s">
        <v>12</v>
      </c>
      <c r="AX222" s="62">
        <v>4</v>
      </c>
      <c r="AY222" s="61" t="s">
        <v>12</v>
      </c>
      <c r="AZ222" s="62">
        <v>7</v>
      </c>
      <c r="BA222" s="61" t="s">
        <v>12</v>
      </c>
      <c r="BB222" s="62">
        <v>4</v>
      </c>
      <c r="BC222" s="61" t="s">
        <v>12</v>
      </c>
      <c r="BD222" s="62">
        <v>4</v>
      </c>
      <c r="BE222" s="61" t="s">
        <v>12</v>
      </c>
      <c r="BF222" s="62">
        <v>4</v>
      </c>
      <c r="BG222" s="63"/>
      <c r="BH222" s="63"/>
      <c r="BI222" s="61" t="s">
        <v>9</v>
      </c>
      <c r="BJ222" s="62">
        <v>4</v>
      </c>
      <c r="BK222" s="61" t="s">
        <v>9</v>
      </c>
      <c r="BL222" s="62">
        <v>4</v>
      </c>
      <c r="BM222" s="61" t="s">
        <v>9</v>
      </c>
      <c r="BN222" s="62">
        <v>4</v>
      </c>
      <c r="BO222" s="61" t="s">
        <v>9</v>
      </c>
      <c r="BP222" s="62">
        <v>4</v>
      </c>
      <c r="BQ222" s="64">
        <f t="shared" si="343"/>
        <v>14</v>
      </c>
      <c r="BR222" s="64">
        <f t="shared" si="344"/>
        <v>0</v>
      </c>
      <c r="BS222" s="64">
        <f t="shared" si="345"/>
        <v>0</v>
      </c>
      <c r="BT222" s="64">
        <f t="shared" si="346"/>
        <v>12</v>
      </c>
      <c r="BU222" s="64">
        <f t="shared" si="347"/>
        <v>0</v>
      </c>
      <c r="BV222" s="64">
        <f t="shared" si="348"/>
        <v>0</v>
      </c>
      <c r="BW222" s="64">
        <f t="shared" si="349"/>
        <v>0</v>
      </c>
      <c r="BX222" s="64">
        <f t="shared" si="350"/>
        <v>0</v>
      </c>
      <c r="BY222" s="64">
        <f t="shared" si="351"/>
        <v>1</v>
      </c>
      <c r="BZ222" s="65">
        <f t="shared" si="364"/>
        <v>27</v>
      </c>
      <c r="CA222" s="66">
        <f t="shared" si="352"/>
        <v>111</v>
      </c>
      <c r="CB222" s="67">
        <f t="shared" si="353"/>
        <v>40</v>
      </c>
      <c r="CC222" s="67">
        <v>0</v>
      </c>
      <c r="CD222" s="68">
        <f t="shared" si="354"/>
        <v>2</v>
      </c>
      <c r="CE222" s="69">
        <f t="shared" si="355"/>
        <v>27</v>
      </c>
      <c r="CF222" s="68">
        <f t="shared" si="356"/>
        <v>140</v>
      </c>
      <c r="CG222" s="70">
        <f t="shared" si="357"/>
        <v>6</v>
      </c>
      <c r="CH222" s="68">
        <f t="shared" si="358"/>
        <v>432</v>
      </c>
      <c r="CI222" s="71">
        <f>VLOOKUP(A222,[5]DATA!$A$6:$Q$660,17,0)</f>
        <v>70</v>
      </c>
      <c r="CJ222" s="71">
        <f t="shared" si="359"/>
        <v>151</v>
      </c>
      <c r="CK222" s="72">
        <f t="shared" si="360"/>
        <v>51</v>
      </c>
      <c r="CL222" s="73">
        <f t="shared" si="361"/>
        <v>0.33774834437086093</v>
      </c>
      <c r="CM222" s="72">
        <f t="shared" si="362"/>
        <v>11</v>
      </c>
      <c r="CN222" s="74">
        <f t="shared" si="363"/>
        <v>27</v>
      </c>
    </row>
    <row r="223" spans="1:92" s="77" customFormat="1" ht="24.75" customHeight="1" outlineLevel="2" x14ac:dyDescent="0.25">
      <c r="A223" s="55" t="s">
        <v>477</v>
      </c>
      <c r="B223" s="56" t="s">
        <v>478</v>
      </c>
      <c r="C223" s="57" t="s">
        <v>380</v>
      </c>
      <c r="D223" s="58">
        <v>10</v>
      </c>
      <c r="E223" s="59">
        <v>44368</v>
      </c>
      <c r="F223" s="60">
        <f>IFERROR(VLOOKUP(A223,'[5]PHEP NAM 2022'!$D$9:$AP$628,32,0),0)</f>
        <v>5.5</v>
      </c>
      <c r="G223" s="61" t="s">
        <v>12</v>
      </c>
      <c r="H223" s="62">
        <v>4</v>
      </c>
      <c r="I223" s="61" t="s">
        <v>12</v>
      </c>
      <c r="J223" s="62">
        <v>4</v>
      </c>
      <c r="K223" s="61" t="s">
        <v>12</v>
      </c>
      <c r="L223" s="62">
        <v>4</v>
      </c>
      <c r="M223" s="61" t="s">
        <v>12</v>
      </c>
      <c r="N223" s="62">
        <v>4</v>
      </c>
      <c r="O223" s="61" t="s">
        <v>12</v>
      </c>
      <c r="P223" s="62">
        <v>4</v>
      </c>
      <c r="Q223" s="63"/>
      <c r="R223" s="63">
        <v>4</v>
      </c>
      <c r="S223" s="61" t="s">
        <v>12</v>
      </c>
      <c r="T223" s="62">
        <v>4</v>
      </c>
      <c r="U223" s="61" t="s">
        <v>171</v>
      </c>
      <c r="V223" s="62"/>
      <c r="W223" s="61" t="s">
        <v>52</v>
      </c>
      <c r="X223" s="62"/>
      <c r="Y223" s="61" t="s">
        <v>12</v>
      </c>
      <c r="Z223" s="62">
        <v>4</v>
      </c>
      <c r="AA223" s="61" t="s">
        <v>12</v>
      </c>
      <c r="AB223" s="62">
        <v>4</v>
      </c>
      <c r="AC223" s="61" t="s">
        <v>12</v>
      </c>
      <c r="AD223" s="62">
        <v>4</v>
      </c>
      <c r="AE223" s="63"/>
      <c r="AF223" s="63">
        <v>4</v>
      </c>
      <c r="AG223" s="61" t="s">
        <v>9</v>
      </c>
      <c r="AH223" s="62">
        <v>4</v>
      </c>
      <c r="AI223" s="61" t="s">
        <v>9</v>
      </c>
      <c r="AJ223" s="62">
        <v>4</v>
      </c>
      <c r="AK223" s="61" t="s">
        <v>9</v>
      </c>
      <c r="AL223" s="62">
        <v>4</v>
      </c>
      <c r="AM223" s="61" t="s">
        <v>9</v>
      </c>
      <c r="AN223" s="62">
        <v>4</v>
      </c>
      <c r="AO223" s="61" t="s">
        <v>9</v>
      </c>
      <c r="AP223" s="62"/>
      <c r="AQ223" s="61" t="s">
        <v>9</v>
      </c>
      <c r="AR223" s="62">
        <v>3.5</v>
      </c>
      <c r="AS223" s="63"/>
      <c r="AT223" s="63">
        <v>12</v>
      </c>
      <c r="AU223" s="61" t="s">
        <v>9</v>
      </c>
      <c r="AV223" s="62">
        <v>4</v>
      </c>
      <c r="AW223" s="61" t="s">
        <v>9</v>
      </c>
      <c r="AX223" s="62">
        <v>4</v>
      </c>
      <c r="AY223" s="61" t="s">
        <v>9</v>
      </c>
      <c r="AZ223" s="62">
        <v>4</v>
      </c>
      <c r="BA223" s="61" t="s">
        <v>9</v>
      </c>
      <c r="BB223" s="62">
        <v>4</v>
      </c>
      <c r="BC223" s="61" t="s">
        <v>9</v>
      </c>
      <c r="BD223" s="62">
        <v>4</v>
      </c>
      <c r="BE223" s="61" t="s">
        <v>9</v>
      </c>
      <c r="BF223" s="62">
        <v>4</v>
      </c>
      <c r="BG223" s="63"/>
      <c r="BH223" s="63">
        <v>8</v>
      </c>
      <c r="BI223" s="61" t="s">
        <v>12</v>
      </c>
      <c r="BJ223" s="62">
        <v>4</v>
      </c>
      <c r="BK223" s="61" t="s">
        <v>12</v>
      </c>
      <c r="BL223" s="62">
        <v>4</v>
      </c>
      <c r="BM223" s="61" t="s">
        <v>12</v>
      </c>
      <c r="BN223" s="62">
        <v>4</v>
      </c>
      <c r="BO223" s="61" t="s">
        <v>12</v>
      </c>
      <c r="BP223" s="62">
        <v>4</v>
      </c>
      <c r="BQ223" s="64">
        <f>COUNTIF($G223:$BP223,"a")+COUNTIF($G223:$BP223,"r0,a5")/2+COUNTIF($G223:$BP223,"p5,a5")/2+COUNTIF($G223:$BP223,"Ro,p5")/2+COUNTIF($G223:$BP223,"H5,A5")/2+COUNTIF($G223:$BP223,"p0,a5")/2</f>
        <v>12</v>
      </c>
      <c r="BR223" s="64">
        <f>COUNTIF($G223:$BP223,"d")+COUNTIF($G223:$BP223,"r0,d5")/2+COUNTIF($G223:$BP223,"p5,d5")/2+COUNTIF($G223:$BP223,"Ro,P5")/2+COUNTIF($G223:$BP223,"H5,D5")/2+COUNTIF($G223:$BP223,"p0,d5")/2</f>
        <v>0.5</v>
      </c>
      <c r="BS223" s="64">
        <f>COUNTIF($G223:$BP223,"b")+COUNTIF($G223:$BP223,"r0,b5")/2+COUNTIF($G223:$BP223,"p5,b5")/2+COUNTIF($G223:$BP223,"Ro,P5")/2+COUNTIF($G223:$BP223,"H5,B5")/2+COUNTIF($G223:$BP223,"p0,b5")/2</f>
        <v>0</v>
      </c>
      <c r="BT223" s="64">
        <f>COUNTIF($G223:$BP223,"c")+COUNTIF($G223:$BP223,"r0,c5")/2+COUNTIF($G223:$BP223,"p5,c5")/2+COUNTIF($G223:$BP223,"Ro,P5")/2+COUNTIF($G223:$BP223,"H5,C5")/2+COUNTIF($G223:$BP223,"p0,c5")/2</f>
        <v>13</v>
      </c>
      <c r="BU223" s="64">
        <f>COUNTIF($G223:$BP223,"KH")+COUNTIF($G223:$BP223,"TL")+COUNTIF($G223:$BP223,"L")</f>
        <v>0</v>
      </c>
      <c r="BV223" s="64">
        <f>COUNTIF($G223:$BP223,"NL")</f>
        <v>0</v>
      </c>
      <c r="BW223" s="64">
        <f>COUNTIF($G223:$BP223,"hh")+COUNTIF(G223:BP223,"H5,D5")/2</f>
        <v>0</v>
      </c>
      <c r="BX223" s="64">
        <f>COUNTIF($G223:$BP223,"nt7")</f>
        <v>0</v>
      </c>
      <c r="BY223" s="64">
        <f>COUNTIF($G223:$BP223,"P")+COUNTIF($G223:$BP223,"p5,a5")/2+COUNTIF($G223:$BP223,"p5,b5")/2+COUNTIF($G223:$BP223,"p5,c5")/2+COUNTIF($G223:$BP223,"p5,d5")/2+COUNTIF($G223:$BP223,"R0,P5")/2</f>
        <v>1</v>
      </c>
      <c r="BZ223" s="65">
        <f>SUBTOTAL(9,BQ223:BY223)</f>
        <v>26.5</v>
      </c>
      <c r="CA223" s="66">
        <f t="shared" si="352"/>
        <v>95.5</v>
      </c>
      <c r="CB223" s="67">
        <f t="shared" si="353"/>
        <v>28</v>
      </c>
      <c r="CC223" s="67">
        <v>0</v>
      </c>
      <c r="CD223" s="68">
        <f t="shared" si="354"/>
        <v>2</v>
      </c>
      <c r="CE223" s="69">
        <f t="shared" si="355"/>
        <v>24</v>
      </c>
      <c r="CF223" s="68">
        <f t="shared" si="356"/>
        <v>140</v>
      </c>
      <c r="CG223" s="70">
        <f t="shared" si="357"/>
        <v>4.5</v>
      </c>
      <c r="CH223" s="68">
        <f t="shared" si="358"/>
        <v>384</v>
      </c>
      <c r="CI223" s="71">
        <f>VLOOKUP(A223,[5]DATA!$A$6:$Q$660,17,0)</f>
        <v>70</v>
      </c>
      <c r="CJ223" s="71">
        <f t="shared" si="359"/>
        <v>123.5</v>
      </c>
      <c r="CK223" s="72">
        <f t="shared" si="360"/>
        <v>28</v>
      </c>
      <c r="CL223" s="73">
        <f t="shared" si="361"/>
        <v>0.22672064777327935</v>
      </c>
      <c r="CM223" s="72">
        <f t="shared" si="362"/>
        <v>0</v>
      </c>
      <c r="CN223" s="74">
        <f t="shared" si="363"/>
        <v>26.5</v>
      </c>
    </row>
    <row r="224" spans="1:92" s="77" customFormat="1" ht="24.75" customHeight="1" outlineLevel="2" x14ac:dyDescent="0.25">
      <c r="A224" s="55" t="s">
        <v>479</v>
      </c>
      <c r="B224" s="56" t="s">
        <v>121</v>
      </c>
      <c r="C224" s="57" t="s">
        <v>380</v>
      </c>
      <c r="D224" s="58">
        <v>10</v>
      </c>
      <c r="E224" s="59">
        <v>44503</v>
      </c>
      <c r="F224" s="60">
        <f>IFERROR(VLOOKUP(A224,'[5]PHEP NAM 2022'!$D$9:$AP$628,32,0),0)</f>
        <v>4</v>
      </c>
      <c r="G224" s="61" t="s">
        <v>12</v>
      </c>
      <c r="H224" s="62">
        <v>4</v>
      </c>
      <c r="I224" s="61" t="s">
        <v>12</v>
      </c>
      <c r="J224" s="62">
        <v>4</v>
      </c>
      <c r="K224" s="61" t="s">
        <v>12</v>
      </c>
      <c r="L224" s="62">
        <v>4</v>
      </c>
      <c r="M224" s="61" t="s">
        <v>12</v>
      </c>
      <c r="N224" s="62">
        <v>4</v>
      </c>
      <c r="O224" s="61" t="s">
        <v>12</v>
      </c>
      <c r="P224" s="62">
        <v>4</v>
      </c>
      <c r="Q224" s="63"/>
      <c r="R224" s="63">
        <v>4</v>
      </c>
      <c r="S224" s="61" t="s">
        <v>12</v>
      </c>
      <c r="T224" s="62">
        <v>4</v>
      </c>
      <c r="U224" s="61" t="s">
        <v>12</v>
      </c>
      <c r="V224" s="62">
        <v>4</v>
      </c>
      <c r="W224" s="61" t="s">
        <v>12</v>
      </c>
      <c r="X224" s="62">
        <v>4</v>
      </c>
      <c r="Y224" s="61" t="s">
        <v>12</v>
      </c>
      <c r="Z224" s="62">
        <v>4</v>
      </c>
      <c r="AA224" s="61" t="s">
        <v>12</v>
      </c>
      <c r="AB224" s="62">
        <v>4</v>
      </c>
      <c r="AC224" s="61" t="s">
        <v>12</v>
      </c>
      <c r="AD224" s="62">
        <v>4</v>
      </c>
      <c r="AE224" s="63"/>
      <c r="AF224" s="63">
        <v>4</v>
      </c>
      <c r="AG224" s="61" t="s">
        <v>9</v>
      </c>
      <c r="AH224" s="62">
        <v>4</v>
      </c>
      <c r="AI224" s="61" t="s">
        <v>9</v>
      </c>
      <c r="AJ224" s="62">
        <v>4</v>
      </c>
      <c r="AK224" s="61" t="s">
        <v>9</v>
      </c>
      <c r="AL224" s="62">
        <v>4</v>
      </c>
      <c r="AM224" s="61" t="s">
        <v>9</v>
      </c>
      <c r="AN224" s="62">
        <v>4</v>
      </c>
      <c r="AO224" s="61" t="s">
        <v>9</v>
      </c>
      <c r="AP224" s="62">
        <v>4</v>
      </c>
      <c r="AQ224" s="61" t="s">
        <v>9</v>
      </c>
      <c r="AR224" s="62">
        <v>4</v>
      </c>
      <c r="AS224" s="63"/>
      <c r="AT224" s="63">
        <v>12</v>
      </c>
      <c r="AU224" s="61" t="s">
        <v>9</v>
      </c>
      <c r="AV224" s="62">
        <v>4</v>
      </c>
      <c r="AW224" s="61" t="s">
        <v>9</v>
      </c>
      <c r="AX224" s="62">
        <v>4</v>
      </c>
      <c r="AY224" s="61" t="s">
        <v>9</v>
      </c>
      <c r="AZ224" s="62">
        <v>4</v>
      </c>
      <c r="BA224" s="61" t="s">
        <v>9</v>
      </c>
      <c r="BB224" s="62">
        <v>4</v>
      </c>
      <c r="BC224" s="61" t="s">
        <v>9</v>
      </c>
      <c r="BD224" s="62">
        <v>4</v>
      </c>
      <c r="BE224" s="61" t="s">
        <v>9</v>
      </c>
      <c r="BF224" s="62">
        <v>4</v>
      </c>
      <c r="BG224" s="63"/>
      <c r="BH224" s="63">
        <v>12</v>
      </c>
      <c r="BI224" s="61" t="s">
        <v>12</v>
      </c>
      <c r="BJ224" s="62">
        <v>4</v>
      </c>
      <c r="BK224" s="61" t="s">
        <v>12</v>
      </c>
      <c r="BL224" s="62">
        <v>4</v>
      </c>
      <c r="BM224" s="61" t="s">
        <v>12</v>
      </c>
      <c r="BN224" s="62">
        <v>4</v>
      </c>
      <c r="BO224" s="61" t="s">
        <v>12</v>
      </c>
      <c r="BP224" s="62">
        <v>4</v>
      </c>
      <c r="BQ224" s="64">
        <f t="shared" ref="BQ224:BQ226" si="365">COUNTIF($G224:$BP224,"a")+COUNTIF($G224:$BP224,"r0,a5")/2+COUNTIF($G224:$BP224,"p5,a5")/2+COUNTIF($G224:$BP224,"Ro,p5")/2+COUNTIF($G224:$BP224,"H5,A5")/2+COUNTIF($G224:$BP224,"p0,a5")/2</f>
        <v>12</v>
      </c>
      <c r="BR224" s="64">
        <f t="shared" ref="BR224:BR226" si="366">COUNTIF($G224:$BP224,"d")+COUNTIF($G224:$BP224,"r0,d5")/2+COUNTIF($G224:$BP224,"p5,d5")/2+COUNTIF($G224:$BP224,"Ro,P5")/2+COUNTIF($G224:$BP224,"H5,D5")/2+COUNTIF($G224:$BP224,"p0,d5")/2</f>
        <v>0</v>
      </c>
      <c r="BS224" s="64">
        <f t="shared" ref="BS224:BS226" si="367">COUNTIF($G224:$BP224,"b")+COUNTIF($G224:$BP224,"r0,b5")/2+COUNTIF($G224:$BP224,"p5,b5")/2+COUNTIF($G224:$BP224,"Ro,P5")/2+COUNTIF($G224:$BP224,"H5,B5")/2+COUNTIF($G224:$BP224,"p0,b5")/2</f>
        <v>0</v>
      </c>
      <c r="BT224" s="64">
        <f t="shared" ref="BT224:BT226" si="368">COUNTIF($G224:$BP224,"c")+COUNTIF($G224:$BP224,"r0,c5")/2+COUNTIF($G224:$BP224,"p5,c5")/2+COUNTIF($G224:$BP224,"Ro,P5")/2+COUNTIF($G224:$BP224,"H5,C5")/2+COUNTIF($G224:$BP224,"p0,c5")/2</f>
        <v>15</v>
      </c>
      <c r="BU224" s="64">
        <f t="shared" ref="BU224:BU226" si="369">COUNTIF($G224:$BP224,"KH")+COUNTIF($G224:$BP224,"TL")+COUNTIF($G224:$BP224,"L")</f>
        <v>0</v>
      </c>
      <c r="BV224" s="64">
        <f t="shared" ref="BV224:BV226" si="370">COUNTIF($G224:$BP224,"NL")</f>
        <v>0</v>
      </c>
      <c r="BW224" s="64">
        <f t="shared" ref="BW224:BW226" si="371">COUNTIF($G224:$BP224,"hh")+COUNTIF(G224:BP224,"H5,D5")/2</f>
        <v>0</v>
      </c>
      <c r="BX224" s="64">
        <f t="shared" ref="BX224:BX226" si="372">COUNTIF($G224:$BP224,"nt7")</f>
        <v>0</v>
      </c>
      <c r="BY224" s="64">
        <f t="shared" ref="BY224:BY226" si="373">COUNTIF($G224:$BP224,"P")+COUNTIF($G224:$BP224,"p5,a5")/2+COUNTIF($G224:$BP224,"p5,b5")/2+COUNTIF($G224:$BP224,"p5,c5")/2+COUNTIF($G224:$BP224,"p5,d5")/2+COUNTIF($G224:$BP224,"R0,P5")/2</f>
        <v>0</v>
      </c>
      <c r="BZ224" s="65">
        <f t="shared" ref="BZ224:BZ226" si="374">SUBTOTAL(9,BQ224:BY224)</f>
        <v>27</v>
      </c>
      <c r="CA224" s="66">
        <f t="shared" si="352"/>
        <v>108</v>
      </c>
      <c r="CB224" s="67">
        <f t="shared" si="353"/>
        <v>32</v>
      </c>
      <c r="CC224" s="67">
        <v>0</v>
      </c>
      <c r="CD224" s="68">
        <f t="shared" si="354"/>
        <v>2</v>
      </c>
      <c r="CE224" s="69">
        <f t="shared" si="355"/>
        <v>29</v>
      </c>
      <c r="CF224" s="68">
        <f t="shared" si="356"/>
        <v>140</v>
      </c>
      <c r="CG224" s="70">
        <f t="shared" si="357"/>
        <v>4</v>
      </c>
      <c r="CH224" s="68">
        <f t="shared" si="358"/>
        <v>464</v>
      </c>
      <c r="CI224" s="71">
        <f>VLOOKUP(A224,[5]DATA!$A$6:$Q$660,17,0)</f>
        <v>70</v>
      </c>
      <c r="CJ224" s="71">
        <f t="shared" si="359"/>
        <v>140</v>
      </c>
      <c r="CK224" s="72">
        <f t="shared" si="360"/>
        <v>32</v>
      </c>
      <c r="CL224" s="73">
        <f t="shared" si="361"/>
        <v>0.22857142857142856</v>
      </c>
      <c r="CM224" s="72">
        <f t="shared" si="362"/>
        <v>0</v>
      </c>
      <c r="CN224" s="74">
        <f t="shared" si="363"/>
        <v>27</v>
      </c>
    </row>
    <row r="225" spans="1:92" s="77" customFormat="1" ht="24.75" customHeight="1" outlineLevel="2" x14ac:dyDescent="0.25">
      <c r="A225" s="55" t="s">
        <v>480</v>
      </c>
      <c r="B225" s="96" t="s">
        <v>481</v>
      </c>
      <c r="C225" s="57" t="s">
        <v>380</v>
      </c>
      <c r="D225" s="58">
        <v>10</v>
      </c>
      <c r="E225" s="59">
        <v>44503</v>
      </c>
      <c r="F225" s="60">
        <f>IFERROR(VLOOKUP(A225,'[5]PHEP NAM 2022'!$D$9:$AP$628,32,0),0)</f>
        <v>0</v>
      </c>
      <c r="G225" s="61" t="s">
        <v>9</v>
      </c>
      <c r="H225" s="62">
        <v>4</v>
      </c>
      <c r="I225" s="61" t="s">
        <v>9</v>
      </c>
      <c r="J225" s="62">
        <v>4</v>
      </c>
      <c r="K225" s="61" t="s">
        <v>9</v>
      </c>
      <c r="L225" s="62">
        <v>4</v>
      </c>
      <c r="M225" s="61" t="s">
        <v>9</v>
      </c>
      <c r="N225" s="62">
        <v>2.5</v>
      </c>
      <c r="O225" s="61" t="s">
        <v>9</v>
      </c>
      <c r="P225" s="62">
        <v>3</v>
      </c>
      <c r="Q225" s="63"/>
      <c r="R225" s="63"/>
      <c r="S225" s="61" t="s">
        <v>124</v>
      </c>
      <c r="T225" s="62"/>
      <c r="U225" s="61" t="s">
        <v>9</v>
      </c>
      <c r="V225" s="62">
        <v>4</v>
      </c>
      <c r="W225" s="61" t="s">
        <v>9</v>
      </c>
      <c r="X225" s="62">
        <v>4</v>
      </c>
      <c r="Y225" s="61" t="s">
        <v>9</v>
      </c>
      <c r="Z225" s="62">
        <v>3.5</v>
      </c>
      <c r="AA225" s="196" t="s">
        <v>223</v>
      </c>
      <c r="AB225" s="197"/>
      <c r="AC225" s="197"/>
      <c r="AD225" s="197"/>
      <c r="AE225" s="197"/>
      <c r="AF225" s="197"/>
      <c r="AG225" s="197"/>
      <c r="AH225" s="197"/>
      <c r="AI225" s="197"/>
      <c r="AJ225" s="197"/>
      <c r="AK225" s="197"/>
      <c r="AL225" s="197"/>
      <c r="AM225" s="197"/>
      <c r="AN225" s="197"/>
      <c r="AO225" s="197"/>
      <c r="AP225" s="197"/>
      <c r="AQ225" s="197"/>
      <c r="AR225" s="197"/>
      <c r="AS225" s="197"/>
      <c r="AT225" s="197"/>
      <c r="AU225" s="197"/>
      <c r="AV225" s="197"/>
      <c r="AW225" s="197"/>
      <c r="AX225" s="197"/>
      <c r="AY225" s="197"/>
      <c r="AZ225" s="197"/>
      <c r="BA225" s="197"/>
      <c r="BB225" s="197"/>
      <c r="BC225" s="197"/>
      <c r="BD225" s="197"/>
      <c r="BE225" s="197"/>
      <c r="BF225" s="197"/>
      <c r="BG225" s="197"/>
      <c r="BH225" s="197"/>
      <c r="BI225" s="197"/>
      <c r="BJ225" s="197"/>
      <c r="BK225" s="197"/>
      <c r="BL225" s="197"/>
      <c r="BM225" s="197"/>
      <c r="BN225" s="197"/>
      <c r="BO225" s="197"/>
      <c r="BP225" s="198"/>
      <c r="BQ225" s="64">
        <f t="shared" si="365"/>
        <v>8</v>
      </c>
      <c r="BR225" s="64">
        <f t="shared" si="366"/>
        <v>0</v>
      </c>
      <c r="BS225" s="64">
        <f t="shared" si="367"/>
        <v>0</v>
      </c>
      <c r="BT225" s="64">
        <f t="shared" si="368"/>
        <v>0</v>
      </c>
      <c r="BU225" s="64">
        <f t="shared" si="369"/>
        <v>0</v>
      </c>
      <c r="BV225" s="64">
        <f t="shared" si="370"/>
        <v>0</v>
      </c>
      <c r="BW225" s="64">
        <f t="shared" si="371"/>
        <v>0</v>
      </c>
      <c r="BX225" s="64">
        <f t="shared" si="372"/>
        <v>0</v>
      </c>
      <c r="BY225" s="64">
        <f t="shared" si="373"/>
        <v>0</v>
      </c>
      <c r="BZ225" s="65">
        <f t="shared" si="374"/>
        <v>8</v>
      </c>
      <c r="CA225" s="66">
        <f t="shared" si="352"/>
        <v>29</v>
      </c>
      <c r="CB225" s="67">
        <f t="shared" si="353"/>
        <v>0</v>
      </c>
      <c r="CC225" s="67">
        <v>0</v>
      </c>
      <c r="CD225" s="68">
        <f>IF(BZ225&gt;=25,4,IF(BZ225&gt;=18,3,IF(BZ225&gt;=12,2,IF(BZ225&gt;=4,1,0))))-BX225-2+1</f>
        <v>0</v>
      </c>
      <c r="CE225" s="69">
        <f t="shared" si="355"/>
        <v>5</v>
      </c>
      <c r="CF225" s="68">
        <f t="shared" si="356"/>
        <v>0</v>
      </c>
      <c r="CG225" s="70">
        <f t="shared" si="357"/>
        <v>0</v>
      </c>
      <c r="CH225" s="68">
        <f t="shared" si="358"/>
        <v>80</v>
      </c>
      <c r="CI225" s="71">
        <f>VLOOKUP(A225,[5]DATA!$A$6:$Q$660,17,0)</f>
        <v>70</v>
      </c>
      <c r="CJ225" s="71">
        <f t="shared" si="359"/>
        <v>29</v>
      </c>
      <c r="CK225" s="72">
        <f t="shared" si="360"/>
        <v>0</v>
      </c>
      <c r="CL225" s="73">
        <f t="shared" si="361"/>
        <v>0</v>
      </c>
      <c r="CM225" s="72">
        <f t="shared" si="362"/>
        <v>0</v>
      </c>
      <c r="CN225" s="74">
        <f t="shared" si="363"/>
        <v>8</v>
      </c>
    </row>
    <row r="226" spans="1:92" s="77" customFormat="1" ht="24.75" customHeight="1" outlineLevel="2" x14ac:dyDescent="0.25">
      <c r="A226" s="55" t="s">
        <v>482</v>
      </c>
      <c r="B226" s="56" t="s">
        <v>483</v>
      </c>
      <c r="C226" s="57" t="s">
        <v>380</v>
      </c>
      <c r="D226" s="58">
        <v>10</v>
      </c>
      <c r="E226" s="59">
        <v>44515</v>
      </c>
      <c r="F226" s="60">
        <f>IFERROR(VLOOKUP(A226,'[5]PHEP NAM 2022'!$D$9:$AP$628,32,0),0)</f>
        <v>2</v>
      </c>
      <c r="G226" s="61" t="s">
        <v>171</v>
      </c>
      <c r="H226" s="62"/>
      <c r="I226" s="61" t="s">
        <v>171</v>
      </c>
      <c r="J226" s="62"/>
      <c r="K226" s="61" t="s">
        <v>9</v>
      </c>
      <c r="L226" s="62">
        <v>4</v>
      </c>
      <c r="M226" s="61" t="s">
        <v>9</v>
      </c>
      <c r="N226" s="62">
        <v>4</v>
      </c>
      <c r="O226" s="61" t="s">
        <v>9</v>
      </c>
      <c r="P226" s="62">
        <v>4</v>
      </c>
      <c r="Q226" s="63"/>
      <c r="R226" s="63">
        <v>4</v>
      </c>
      <c r="S226" s="61" t="s">
        <v>12</v>
      </c>
      <c r="T226" s="62">
        <v>4</v>
      </c>
      <c r="U226" s="61" t="s">
        <v>12</v>
      </c>
      <c r="V226" s="62">
        <v>4</v>
      </c>
      <c r="W226" s="61" t="s">
        <v>12</v>
      </c>
      <c r="X226" s="62">
        <v>4</v>
      </c>
      <c r="Y226" s="61" t="s">
        <v>12</v>
      </c>
      <c r="Z226" s="62">
        <v>4</v>
      </c>
      <c r="AA226" s="61" t="s">
        <v>12</v>
      </c>
      <c r="AB226" s="62">
        <v>4</v>
      </c>
      <c r="AC226" s="61" t="s">
        <v>12</v>
      </c>
      <c r="AD226" s="62">
        <v>4</v>
      </c>
      <c r="AE226" s="63"/>
      <c r="AF226" s="63">
        <v>4</v>
      </c>
      <c r="AG226" s="61" t="s">
        <v>9</v>
      </c>
      <c r="AH226" s="62">
        <v>4</v>
      </c>
      <c r="AI226" s="61" t="s">
        <v>9</v>
      </c>
      <c r="AJ226" s="62">
        <v>4</v>
      </c>
      <c r="AK226" s="61" t="s">
        <v>9</v>
      </c>
      <c r="AL226" s="62">
        <v>4</v>
      </c>
      <c r="AM226" s="61" t="s">
        <v>9</v>
      </c>
      <c r="AN226" s="62">
        <v>4</v>
      </c>
      <c r="AO226" s="61" t="s">
        <v>9</v>
      </c>
      <c r="AP226" s="62">
        <v>4</v>
      </c>
      <c r="AQ226" s="61" t="s">
        <v>9</v>
      </c>
      <c r="AR226" s="62"/>
      <c r="AS226" s="63"/>
      <c r="AT226" s="63">
        <v>12</v>
      </c>
      <c r="AU226" s="61" t="s">
        <v>9</v>
      </c>
      <c r="AV226" s="62">
        <v>4</v>
      </c>
      <c r="AW226" s="61" t="s">
        <v>9</v>
      </c>
      <c r="AX226" s="62">
        <v>4</v>
      </c>
      <c r="AY226" s="61" t="s">
        <v>9</v>
      </c>
      <c r="AZ226" s="62">
        <v>4</v>
      </c>
      <c r="BA226" s="61" t="s">
        <v>9</v>
      </c>
      <c r="BB226" s="62">
        <v>4</v>
      </c>
      <c r="BC226" s="61" t="s">
        <v>9</v>
      </c>
      <c r="BD226" s="62">
        <v>4</v>
      </c>
      <c r="BE226" s="61" t="s">
        <v>9</v>
      </c>
      <c r="BF226" s="62">
        <v>4</v>
      </c>
      <c r="BG226" s="63"/>
      <c r="BH226" s="63">
        <v>12</v>
      </c>
      <c r="BI226" s="61" t="s">
        <v>12</v>
      </c>
      <c r="BJ226" s="62">
        <v>4</v>
      </c>
      <c r="BK226" s="61" t="s">
        <v>12</v>
      </c>
      <c r="BL226" s="62">
        <v>4</v>
      </c>
      <c r="BM226" s="61" t="s">
        <v>12</v>
      </c>
      <c r="BN226" s="62">
        <v>4</v>
      </c>
      <c r="BO226" s="61" t="s">
        <v>12</v>
      </c>
      <c r="BP226" s="62">
        <v>4</v>
      </c>
      <c r="BQ226" s="64">
        <f t="shared" si="365"/>
        <v>15</v>
      </c>
      <c r="BR226" s="64">
        <f t="shared" si="366"/>
        <v>1</v>
      </c>
      <c r="BS226" s="64">
        <f t="shared" si="367"/>
        <v>0</v>
      </c>
      <c r="BT226" s="64">
        <f t="shared" si="368"/>
        <v>10</v>
      </c>
      <c r="BU226" s="64">
        <f t="shared" si="369"/>
        <v>0</v>
      </c>
      <c r="BV226" s="64">
        <f t="shared" si="370"/>
        <v>0</v>
      </c>
      <c r="BW226" s="64">
        <f t="shared" si="371"/>
        <v>0</v>
      </c>
      <c r="BX226" s="64">
        <f t="shared" si="372"/>
        <v>0</v>
      </c>
      <c r="BY226" s="64">
        <f t="shared" si="373"/>
        <v>0</v>
      </c>
      <c r="BZ226" s="65">
        <f t="shared" si="374"/>
        <v>26</v>
      </c>
      <c r="CA226" s="66">
        <f t="shared" si="352"/>
        <v>96</v>
      </c>
      <c r="CB226" s="67">
        <f t="shared" si="353"/>
        <v>32</v>
      </c>
      <c r="CC226" s="67">
        <v>0</v>
      </c>
      <c r="CD226" s="68">
        <f t="shared" si="354"/>
        <v>2</v>
      </c>
      <c r="CE226" s="69">
        <f t="shared" si="355"/>
        <v>26</v>
      </c>
      <c r="CF226" s="68">
        <f t="shared" si="356"/>
        <v>140</v>
      </c>
      <c r="CG226" s="70">
        <f t="shared" si="357"/>
        <v>2</v>
      </c>
      <c r="CH226" s="68">
        <f t="shared" si="358"/>
        <v>416</v>
      </c>
      <c r="CI226" s="71">
        <f>VLOOKUP(A226,[5]DATA!$A$6:$Q$660,17,0)</f>
        <v>70</v>
      </c>
      <c r="CJ226" s="71">
        <f t="shared" si="359"/>
        <v>128</v>
      </c>
      <c r="CK226" s="72">
        <f t="shared" si="360"/>
        <v>32</v>
      </c>
      <c r="CL226" s="73">
        <f t="shared" si="361"/>
        <v>0.25</v>
      </c>
      <c r="CM226" s="72">
        <f t="shared" si="362"/>
        <v>0</v>
      </c>
      <c r="CN226" s="74">
        <f t="shared" si="363"/>
        <v>26</v>
      </c>
    </row>
    <row r="227" spans="1:92" s="77" customFormat="1" ht="24.75" customHeight="1" outlineLevel="2" x14ac:dyDescent="0.25">
      <c r="A227" s="55" t="s">
        <v>484</v>
      </c>
      <c r="B227" s="96" t="s">
        <v>485</v>
      </c>
      <c r="C227" s="57" t="s">
        <v>380</v>
      </c>
      <c r="D227" s="58">
        <v>10</v>
      </c>
      <c r="E227" s="59">
        <v>44501</v>
      </c>
      <c r="F227" s="60">
        <f>IFERROR(VLOOKUP(A227,'[5]PHEP NAM 2022'!$D$9:$AP$628,32,0),0)</f>
        <v>1</v>
      </c>
      <c r="G227" s="61" t="s">
        <v>9</v>
      </c>
      <c r="H227" s="62">
        <v>3.5</v>
      </c>
      <c r="I227" s="61" t="s">
        <v>9</v>
      </c>
      <c r="J227" s="62">
        <v>4</v>
      </c>
      <c r="K227" s="61" t="s">
        <v>9</v>
      </c>
      <c r="L227" s="62">
        <v>4</v>
      </c>
      <c r="M227" s="61" t="s">
        <v>9</v>
      </c>
      <c r="N227" s="62">
        <v>4</v>
      </c>
      <c r="O227" s="61" t="s">
        <v>9</v>
      </c>
      <c r="P227" s="62">
        <v>4</v>
      </c>
      <c r="Q227" s="63"/>
      <c r="R227" s="63"/>
      <c r="S227" s="61" t="s">
        <v>52</v>
      </c>
      <c r="T227" s="62"/>
      <c r="U227" s="61" t="s">
        <v>9</v>
      </c>
      <c r="V227" s="62">
        <v>4</v>
      </c>
      <c r="W227" s="61" t="s">
        <v>9</v>
      </c>
      <c r="X227" s="62">
        <v>4</v>
      </c>
      <c r="Y227" s="61" t="s">
        <v>9</v>
      </c>
      <c r="Z227" s="62">
        <v>4</v>
      </c>
      <c r="AA227" s="196" t="s">
        <v>223</v>
      </c>
      <c r="AB227" s="197"/>
      <c r="AC227" s="197"/>
      <c r="AD227" s="197"/>
      <c r="AE227" s="197"/>
      <c r="AF227" s="197"/>
      <c r="AG227" s="197"/>
      <c r="AH227" s="197"/>
      <c r="AI227" s="197"/>
      <c r="AJ227" s="197"/>
      <c r="AK227" s="197"/>
      <c r="AL227" s="197"/>
      <c r="AM227" s="197"/>
      <c r="AN227" s="197"/>
      <c r="AO227" s="197"/>
      <c r="AP227" s="197"/>
      <c r="AQ227" s="197"/>
      <c r="AR227" s="197"/>
      <c r="AS227" s="197"/>
      <c r="AT227" s="197"/>
      <c r="AU227" s="197"/>
      <c r="AV227" s="197"/>
      <c r="AW227" s="197"/>
      <c r="AX227" s="197"/>
      <c r="AY227" s="197"/>
      <c r="AZ227" s="197"/>
      <c r="BA227" s="197"/>
      <c r="BB227" s="197"/>
      <c r="BC227" s="197"/>
      <c r="BD227" s="197"/>
      <c r="BE227" s="197"/>
      <c r="BF227" s="197"/>
      <c r="BG227" s="197"/>
      <c r="BH227" s="197"/>
      <c r="BI227" s="197"/>
      <c r="BJ227" s="197"/>
      <c r="BK227" s="197"/>
      <c r="BL227" s="197"/>
      <c r="BM227" s="197"/>
      <c r="BN227" s="197"/>
      <c r="BO227" s="197"/>
      <c r="BP227" s="198"/>
      <c r="BQ227" s="64">
        <f>COUNTIF($G227:$BP227,"a")+COUNTIF($G227:$BP227,"r0,a5")/2+COUNTIF($G227:$BP227,"p5,a5")/2+COUNTIF($G227:$BP227,"Ro,p5")/2+COUNTIF($G227:$BP227,"H5,A5")/2+COUNTIF($G227:$BP227,"p0,a5")/2</f>
        <v>8</v>
      </c>
      <c r="BR227" s="64">
        <f>COUNTIF($G227:$BP227,"d")+COUNTIF($G227:$BP227,"r0,d5")/2+COUNTIF($G227:$BP227,"p5,d5")/2+COUNTIF($G227:$BP227,"Ro,P5")/2+COUNTIF($G227:$BP227,"H5,D5")/2+COUNTIF($G227:$BP227,"p0,d5")/2</f>
        <v>0</v>
      </c>
      <c r="BS227" s="64">
        <f>COUNTIF($G227:$BP227,"b")+COUNTIF($G227:$BP227,"r0,b5")/2+COUNTIF($G227:$BP227,"p5,b5")/2+COUNTIF($G227:$BP227,"Ro,P5")/2+COUNTIF($G227:$BP227,"H5,B5")/2+COUNTIF($G227:$BP227,"p0,b5")/2</f>
        <v>0</v>
      </c>
      <c r="BT227" s="64">
        <f>COUNTIF($G227:$BP227,"c")+COUNTIF($G227:$BP227,"r0,c5")/2+COUNTIF($G227:$BP227,"p5,c5")/2+COUNTIF($G227:$BP227,"Ro,P5")/2+COUNTIF($G227:$BP227,"H5,C5")/2+COUNTIF($G227:$BP227,"p0,c5")/2</f>
        <v>0</v>
      </c>
      <c r="BU227" s="64">
        <f>COUNTIF($G227:$BP227,"KH")+COUNTIF($G227:$BP227,"TL")+COUNTIF($G227:$BP227,"L")</f>
        <v>0</v>
      </c>
      <c r="BV227" s="64">
        <f>COUNTIF($G227:$BP227,"NL")</f>
        <v>0</v>
      </c>
      <c r="BW227" s="64">
        <f>COUNTIF($G227:$BP227,"hh")+COUNTIF(G227:BP227,"H5,D5")/2</f>
        <v>0</v>
      </c>
      <c r="BX227" s="64">
        <f>COUNTIF($G227:$BP227,"nt7")</f>
        <v>0</v>
      </c>
      <c r="BY227" s="64">
        <f>COUNTIF($G227:$BP227,"P")+COUNTIF($G227:$BP227,"p5,a5")/2+COUNTIF($G227:$BP227,"p5,b5")/2+COUNTIF($G227:$BP227,"p5,c5")/2+COUNTIF($G227:$BP227,"p5,d5")/2+COUNTIF($G227:$BP227,"R0,P5")/2</f>
        <v>1</v>
      </c>
      <c r="BZ227" s="65">
        <f>SUBTOTAL(9,BQ227:BY227)</f>
        <v>9</v>
      </c>
      <c r="CA227" s="66">
        <f t="shared" si="352"/>
        <v>31.5</v>
      </c>
      <c r="CB227" s="67">
        <f t="shared" si="353"/>
        <v>0</v>
      </c>
      <c r="CC227" s="67">
        <v>0</v>
      </c>
      <c r="CD227" s="68">
        <f>IF(BZ227&gt;=25,4,IF(BZ227&gt;=18,3,IF(BZ227&gt;=12,2,IF(BZ227&gt;=4,1,0))))-BX227-2+1</f>
        <v>0</v>
      </c>
      <c r="CE227" s="69">
        <f t="shared" si="355"/>
        <v>7</v>
      </c>
      <c r="CF227" s="68">
        <f t="shared" si="356"/>
        <v>0</v>
      </c>
      <c r="CG227" s="70">
        <f t="shared" si="357"/>
        <v>0</v>
      </c>
      <c r="CH227" s="68">
        <f t="shared" si="358"/>
        <v>112</v>
      </c>
      <c r="CI227" s="71">
        <f>VLOOKUP(A227,[5]DATA!$A$6:$Q$660,17,0)</f>
        <v>70</v>
      </c>
      <c r="CJ227" s="71">
        <f t="shared" si="359"/>
        <v>31.5</v>
      </c>
      <c r="CK227" s="72">
        <f t="shared" si="360"/>
        <v>0</v>
      </c>
      <c r="CL227" s="73">
        <f t="shared" si="361"/>
        <v>0</v>
      </c>
      <c r="CM227" s="72">
        <f t="shared" si="362"/>
        <v>0</v>
      </c>
      <c r="CN227" s="74">
        <f>BQ227+BR227+BS227+BT227+BU227+BY227+BX227</f>
        <v>9</v>
      </c>
    </row>
    <row r="228" spans="1:92" s="77" customFormat="1" ht="24.75" customHeight="1" outlineLevel="2" x14ac:dyDescent="0.25">
      <c r="A228" s="55" t="s">
        <v>486</v>
      </c>
      <c r="B228" s="56" t="s">
        <v>487</v>
      </c>
      <c r="C228" s="57" t="s">
        <v>380</v>
      </c>
      <c r="D228" s="58">
        <v>10</v>
      </c>
      <c r="E228" s="59">
        <v>44501</v>
      </c>
      <c r="F228" s="60">
        <f>IFERROR(VLOOKUP(A228,'[5]PHEP NAM 2022'!$D$9:$AP$628,32,0),0)</f>
        <v>3</v>
      </c>
      <c r="G228" s="61" t="s">
        <v>9</v>
      </c>
      <c r="H228" s="62">
        <v>4</v>
      </c>
      <c r="I228" s="61" t="s">
        <v>9</v>
      </c>
      <c r="J228" s="62">
        <v>4</v>
      </c>
      <c r="K228" s="61" t="s">
        <v>9</v>
      </c>
      <c r="L228" s="62">
        <v>4</v>
      </c>
      <c r="M228" s="61" t="s">
        <v>9</v>
      </c>
      <c r="N228" s="62">
        <v>4</v>
      </c>
      <c r="O228" s="61" t="s">
        <v>9</v>
      </c>
      <c r="P228" s="62">
        <v>4</v>
      </c>
      <c r="Q228" s="63"/>
      <c r="R228" s="63">
        <v>4</v>
      </c>
      <c r="S228" s="61" t="s">
        <v>9</v>
      </c>
      <c r="T228" s="62">
        <v>4</v>
      </c>
      <c r="U228" s="61" t="s">
        <v>9</v>
      </c>
      <c r="V228" s="62">
        <v>2</v>
      </c>
      <c r="W228" s="61" t="s">
        <v>9</v>
      </c>
      <c r="X228" s="62">
        <v>4</v>
      </c>
      <c r="Y228" s="61" t="s">
        <v>9</v>
      </c>
      <c r="Z228" s="62">
        <v>4</v>
      </c>
      <c r="AA228" s="61" t="s">
        <v>9</v>
      </c>
      <c r="AB228" s="62">
        <v>4</v>
      </c>
      <c r="AC228" s="61" t="s">
        <v>52</v>
      </c>
      <c r="AD228" s="62"/>
      <c r="AE228" s="63"/>
      <c r="AF228" s="63"/>
      <c r="AG228" s="61" t="s">
        <v>12</v>
      </c>
      <c r="AH228" s="62">
        <v>4</v>
      </c>
      <c r="AI228" s="61" t="s">
        <v>12</v>
      </c>
      <c r="AJ228" s="62">
        <v>4</v>
      </c>
      <c r="AK228" s="61" t="s">
        <v>12</v>
      </c>
      <c r="AL228" s="62">
        <v>4</v>
      </c>
      <c r="AM228" s="61" t="s">
        <v>12</v>
      </c>
      <c r="AN228" s="62">
        <v>4</v>
      </c>
      <c r="AO228" s="61" t="s">
        <v>12</v>
      </c>
      <c r="AP228" s="62">
        <v>4</v>
      </c>
      <c r="AQ228" s="61" t="s">
        <v>12</v>
      </c>
      <c r="AR228" s="62">
        <v>4</v>
      </c>
      <c r="AS228" s="63"/>
      <c r="AT228" s="63"/>
      <c r="AU228" s="61" t="s">
        <v>12</v>
      </c>
      <c r="AV228" s="62">
        <v>4</v>
      </c>
      <c r="AW228" s="61" t="s">
        <v>12</v>
      </c>
      <c r="AX228" s="62">
        <v>4</v>
      </c>
      <c r="AY228" s="61" t="s">
        <v>12</v>
      </c>
      <c r="AZ228" s="62">
        <v>4</v>
      </c>
      <c r="BA228" s="61" t="s">
        <v>12</v>
      </c>
      <c r="BB228" s="62">
        <v>4</v>
      </c>
      <c r="BC228" s="61" t="s">
        <v>12</v>
      </c>
      <c r="BD228" s="62">
        <v>4</v>
      </c>
      <c r="BE228" s="61" t="s">
        <v>12</v>
      </c>
      <c r="BF228" s="62">
        <v>4</v>
      </c>
      <c r="BG228" s="63"/>
      <c r="BH228" s="63"/>
      <c r="BI228" s="61" t="s">
        <v>9</v>
      </c>
      <c r="BJ228" s="62">
        <v>4</v>
      </c>
      <c r="BK228" s="61" t="s">
        <v>9</v>
      </c>
      <c r="BL228" s="62">
        <v>4</v>
      </c>
      <c r="BM228" s="61" t="s">
        <v>9</v>
      </c>
      <c r="BN228" s="62">
        <v>4</v>
      </c>
      <c r="BO228" s="61" t="s">
        <v>9</v>
      </c>
      <c r="BP228" s="62">
        <v>4</v>
      </c>
      <c r="BQ228" s="64">
        <f>COUNTIF($G228:$BP228,"a")+COUNTIF($G228:$BP228,"r0,a5")/2+COUNTIF($G228:$BP228,"p5,a5")/2+COUNTIF($G228:$BP228,"Ro,p5")/2+COUNTIF($G228:$BP228,"H5,A5")/2+COUNTIF($G228:$BP228,"p0,a5")/2</f>
        <v>14</v>
      </c>
      <c r="BR228" s="64">
        <f>COUNTIF($G228:$BP228,"d")+COUNTIF($G228:$BP228,"r0,d5")/2+COUNTIF($G228:$BP228,"p5,d5")/2+COUNTIF($G228:$BP228,"Ro,P5")/2+COUNTIF($G228:$BP228,"H5,D5")/2+COUNTIF($G228:$BP228,"p0,d5")/2</f>
        <v>0</v>
      </c>
      <c r="BS228" s="64">
        <f>COUNTIF($G228:$BP228,"b")+COUNTIF($G228:$BP228,"r0,b5")/2+COUNTIF($G228:$BP228,"p5,b5")/2+COUNTIF($G228:$BP228,"Ro,P5")/2+COUNTIF($G228:$BP228,"H5,B5")/2+COUNTIF($G228:$BP228,"p0,b5")/2</f>
        <v>0</v>
      </c>
      <c r="BT228" s="64">
        <f>COUNTIF($G228:$BP228,"c")+COUNTIF($G228:$BP228,"r0,c5")/2+COUNTIF($G228:$BP228,"p5,c5")/2+COUNTIF($G228:$BP228,"Ro,P5")/2+COUNTIF($G228:$BP228,"H5,C5")/2+COUNTIF($G228:$BP228,"p0,c5")/2</f>
        <v>12</v>
      </c>
      <c r="BU228" s="64">
        <f>COUNTIF($G228:$BP228,"KH")+COUNTIF($G228:$BP228,"TL")+COUNTIF($G228:$BP228,"L")</f>
        <v>0</v>
      </c>
      <c r="BV228" s="64">
        <f>COUNTIF($G228:$BP228,"NL")</f>
        <v>0</v>
      </c>
      <c r="BW228" s="64">
        <f>COUNTIF($G228:$BP228,"hh")+COUNTIF(G228:BP228,"H5,D5")/2</f>
        <v>0</v>
      </c>
      <c r="BX228" s="64">
        <f>COUNTIF($G228:$BP228,"nt7")</f>
        <v>0</v>
      </c>
      <c r="BY228" s="64">
        <f>COUNTIF($G228:$BP228,"P")+COUNTIF($G228:$BP228,"p5,a5")/2+COUNTIF($G228:$BP228,"p5,b5")/2+COUNTIF($G228:$BP228,"p5,c5")/2+COUNTIF($G228:$BP228,"p5,d5")/2+COUNTIF($G228:$BP228,"R0,P5")/2</f>
        <v>1</v>
      </c>
      <c r="BZ228" s="65">
        <f>SUBTOTAL(9,BQ228:BY228)</f>
        <v>27</v>
      </c>
      <c r="CA228" s="66">
        <f t="shared" si="352"/>
        <v>102</v>
      </c>
      <c r="CB228" s="67">
        <f t="shared" si="353"/>
        <v>4</v>
      </c>
      <c r="CC228" s="67">
        <v>0</v>
      </c>
      <c r="CD228" s="68">
        <f t="shared" si="354"/>
        <v>2</v>
      </c>
      <c r="CE228" s="69">
        <f t="shared" si="355"/>
        <v>25</v>
      </c>
      <c r="CF228" s="68">
        <f t="shared" si="356"/>
        <v>140</v>
      </c>
      <c r="CG228" s="70">
        <f t="shared" si="357"/>
        <v>2</v>
      </c>
      <c r="CH228" s="68">
        <f t="shared" si="358"/>
        <v>400</v>
      </c>
      <c r="CI228" s="71">
        <f>VLOOKUP(A228,[5]DATA!$A$6:$Q$660,17,0)</f>
        <v>70</v>
      </c>
      <c r="CJ228" s="71">
        <f t="shared" si="359"/>
        <v>106</v>
      </c>
      <c r="CK228" s="72">
        <f t="shared" si="360"/>
        <v>4</v>
      </c>
      <c r="CL228" s="73">
        <f t="shared" si="361"/>
        <v>3.7735849056603772E-2</v>
      </c>
      <c r="CM228" s="72">
        <f t="shared" si="362"/>
        <v>0</v>
      </c>
      <c r="CN228" s="74">
        <f>BQ228+BR228+BS228+BT228+BU228+BY228+BX228</f>
        <v>27</v>
      </c>
    </row>
    <row r="229" spans="1:92" s="77" customFormat="1" ht="24.75" customHeight="1" outlineLevel="2" x14ac:dyDescent="0.25">
      <c r="A229" s="55" t="s">
        <v>488</v>
      </c>
      <c r="B229" s="96" t="s">
        <v>489</v>
      </c>
      <c r="C229" s="57" t="s">
        <v>380</v>
      </c>
      <c r="D229" s="58">
        <v>10</v>
      </c>
      <c r="E229" s="59">
        <v>44536</v>
      </c>
      <c r="F229" s="60">
        <f>IFERROR(VLOOKUP(A229,'[5]PHEP NAM 2022'!$D$9:$AP$628,32,0),0)</f>
        <v>0</v>
      </c>
      <c r="G229" s="61" t="s">
        <v>9</v>
      </c>
      <c r="H229" s="62">
        <v>4</v>
      </c>
      <c r="I229" s="61" t="s">
        <v>9</v>
      </c>
      <c r="J229" s="62">
        <v>4</v>
      </c>
      <c r="K229" s="61" t="s">
        <v>9</v>
      </c>
      <c r="L229" s="62">
        <v>4</v>
      </c>
      <c r="M229" s="61" t="s">
        <v>9</v>
      </c>
      <c r="N229" s="62">
        <v>4</v>
      </c>
      <c r="O229" s="61" t="s">
        <v>9</v>
      </c>
      <c r="P229" s="62">
        <v>4</v>
      </c>
      <c r="Q229" s="63"/>
      <c r="R229" s="63"/>
      <c r="S229" s="61" t="s">
        <v>124</v>
      </c>
      <c r="T229" s="62"/>
      <c r="U229" s="61" t="s">
        <v>9</v>
      </c>
      <c r="V229" s="62">
        <v>4</v>
      </c>
      <c r="W229" s="61" t="s">
        <v>9</v>
      </c>
      <c r="X229" s="62">
        <v>4</v>
      </c>
      <c r="Y229" s="61" t="s">
        <v>9</v>
      </c>
      <c r="Z229" s="62">
        <v>4</v>
      </c>
      <c r="AA229" s="61" t="s">
        <v>124</v>
      </c>
      <c r="AB229" s="62"/>
      <c r="AC229" s="61" t="s">
        <v>124</v>
      </c>
      <c r="AD229" s="62"/>
      <c r="AE229" s="63"/>
      <c r="AF229" s="63"/>
      <c r="AG229" s="61" t="s">
        <v>171</v>
      </c>
      <c r="AH229" s="62"/>
      <c r="AI229" s="61" t="s">
        <v>12</v>
      </c>
      <c r="AJ229" s="62">
        <v>4</v>
      </c>
      <c r="AK229" s="61" t="s">
        <v>12</v>
      </c>
      <c r="AL229" s="62">
        <v>4</v>
      </c>
      <c r="AM229" s="61" t="s">
        <v>12</v>
      </c>
      <c r="AN229" s="62">
        <v>4</v>
      </c>
      <c r="AO229" s="61" t="s">
        <v>12</v>
      </c>
      <c r="AP229" s="62">
        <v>4</v>
      </c>
      <c r="AQ229" s="61" t="s">
        <v>124</v>
      </c>
      <c r="AR229" s="62"/>
      <c r="AS229" s="63"/>
      <c r="AT229" s="63"/>
      <c r="AU229" s="61" t="s">
        <v>124</v>
      </c>
      <c r="AV229" s="62"/>
      <c r="AW229" s="61" t="s">
        <v>12</v>
      </c>
      <c r="AX229" s="62">
        <v>4</v>
      </c>
      <c r="AY229" s="61" t="s">
        <v>12</v>
      </c>
      <c r="AZ229" s="62">
        <v>4</v>
      </c>
      <c r="BA229" s="61" t="s">
        <v>12</v>
      </c>
      <c r="BB229" s="62">
        <v>4</v>
      </c>
      <c r="BC229" s="196" t="s">
        <v>223</v>
      </c>
      <c r="BD229" s="197"/>
      <c r="BE229" s="197"/>
      <c r="BF229" s="197"/>
      <c r="BG229" s="197"/>
      <c r="BH229" s="197"/>
      <c r="BI229" s="197"/>
      <c r="BJ229" s="197"/>
      <c r="BK229" s="197"/>
      <c r="BL229" s="197"/>
      <c r="BM229" s="197"/>
      <c r="BN229" s="197"/>
      <c r="BO229" s="197"/>
      <c r="BP229" s="198"/>
      <c r="BQ229" s="64">
        <f>COUNTIF($G229:$BP229,"a")+COUNTIF($G229:$BP229,"r0,a5")/2+COUNTIF($G229:$BP229,"p5,a5")/2+COUNTIF($G229:$BP229,"Ro,p5")/2+COUNTIF($G229:$BP229,"H5,A5")/2+COUNTIF($G229:$BP229,"p0,a5")/2</f>
        <v>8</v>
      </c>
      <c r="BR229" s="64">
        <f>COUNTIF($G229:$BP229,"d")+COUNTIF($G229:$BP229,"r0,d5")/2+COUNTIF($G229:$BP229,"p5,d5")/2+COUNTIF($G229:$BP229,"Ro,P5")/2+COUNTIF($G229:$BP229,"H5,D5")/2+COUNTIF($G229:$BP229,"p0,d5")/2</f>
        <v>0.5</v>
      </c>
      <c r="BS229" s="64">
        <f>COUNTIF($G229:$BP229,"b")+COUNTIF($G229:$BP229,"r0,b5")/2+COUNTIF($G229:$BP229,"p5,b5")/2+COUNTIF($G229:$BP229,"Ro,P5")/2+COUNTIF($G229:$BP229,"H5,B5")/2+COUNTIF($G229:$BP229,"p0,b5")/2</f>
        <v>0</v>
      </c>
      <c r="BT229" s="64">
        <f>COUNTIF($G229:$BP229,"c")+COUNTIF($G229:$BP229,"r0,c5")/2+COUNTIF($G229:$BP229,"p5,c5")/2+COUNTIF($G229:$BP229,"Ro,P5")/2+COUNTIF($G229:$BP229,"H5,C5")/2+COUNTIF($G229:$BP229,"p0,c5")/2</f>
        <v>7</v>
      </c>
      <c r="BU229" s="64">
        <f>COUNTIF($G229:$BP229,"KH")+COUNTIF($G229:$BP229,"TL")+COUNTIF($G229:$BP229,"L")</f>
        <v>0</v>
      </c>
      <c r="BV229" s="64">
        <f>COUNTIF($G229:$BP229,"NL")</f>
        <v>0</v>
      </c>
      <c r="BW229" s="64">
        <f>COUNTIF($G229:$BP229,"hh")+COUNTIF(G229:BP229,"H5,D5")/2</f>
        <v>0</v>
      </c>
      <c r="BX229" s="64">
        <f>COUNTIF($G229:$BP229,"nt7")</f>
        <v>0</v>
      </c>
      <c r="BY229" s="64">
        <f>COUNTIF($G229:$BP229,"P")+COUNTIF($G229:$BP229,"p5,a5")/2+COUNTIF($G229:$BP229,"p5,b5")/2+COUNTIF($G229:$BP229,"p5,c5")/2+COUNTIF($G229:$BP229,"p5,d5")/2+COUNTIF($G229:$BP229,"R0,P5")/2</f>
        <v>0</v>
      </c>
      <c r="BZ229" s="65">
        <f>SUBTOTAL(9,BQ229:BY229)</f>
        <v>15.5</v>
      </c>
      <c r="CA229" s="66">
        <f t="shared" si="352"/>
        <v>60</v>
      </c>
      <c r="CB229" s="67">
        <f t="shared" si="353"/>
        <v>0</v>
      </c>
      <c r="CC229" s="67">
        <v>0</v>
      </c>
      <c r="CD229" s="68">
        <f t="shared" si="354"/>
        <v>0</v>
      </c>
      <c r="CE229" s="69">
        <f t="shared" si="355"/>
        <v>15</v>
      </c>
      <c r="CF229" s="68">
        <f t="shared" si="356"/>
        <v>0</v>
      </c>
      <c r="CG229" s="70">
        <f t="shared" si="357"/>
        <v>0</v>
      </c>
      <c r="CH229" s="68">
        <f t="shared" si="358"/>
        <v>240</v>
      </c>
      <c r="CI229" s="71">
        <f>VLOOKUP(A229,[5]DATA!$A$6:$Q$660,17,0)</f>
        <v>70</v>
      </c>
      <c r="CJ229" s="71">
        <f t="shared" si="359"/>
        <v>60</v>
      </c>
      <c r="CK229" s="72">
        <f t="shared" si="360"/>
        <v>0</v>
      </c>
      <c r="CL229" s="73">
        <f t="shared" si="361"/>
        <v>0</v>
      </c>
      <c r="CM229" s="72">
        <f t="shared" si="362"/>
        <v>0</v>
      </c>
      <c r="CN229" s="74">
        <f>BQ229+BR229+BS229+BT229+BU229+BY229+BX229</f>
        <v>15.5</v>
      </c>
    </row>
    <row r="230" spans="1:92" s="77" customFormat="1" ht="24.75" customHeight="1" outlineLevel="2" x14ac:dyDescent="0.25">
      <c r="A230" s="55" t="s">
        <v>490</v>
      </c>
      <c r="B230" s="56" t="s">
        <v>491</v>
      </c>
      <c r="C230" s="57" t="s">
        <v>380</v>
      </c>
      <c r="D230" s="58">
        <v>10</v>
      </c>
      <c r="E230" s="59">
        <v>44613</v>
      </c>
      <c r="F230" s="60">
        <f>IFERROR(VLOOKUP(A230,'[5]PHEP NAM 2022'!$D$9:$AP$628,32,0),0)</f>
        <v>1</v>
      </c>
      <c r="G230" s="61" t="s">
        <v>12</v>
      </c>
      <c r="H230" s="62">
        <v>4</v>
      </c>
      <c r="I230" s="61" t="s">
        <v>12</v>
      </c>
      <c r="J230" s="62">
        <v>4</v>
      </c>
      <c r="K230" s="61" t="s">
        <v>12</v>
      </c>
      <c r="L230" s="62">
        <v>4</v>
      </c>
      <c r="M230" s="61" t="s">
        <v>12</v>
      </c>
      <c r="N230" s="62">
        <v>4</v>
      </c>
      <c r="O230" s="61" t="s">
        <v>12</v>
      </c>
      <c r="P230" s="62">
        <v>4</v>
      </c>
      <c r="Q230" s="63"/>
      <c r="R230" s="63">
        <v>4</v>
      </c>
      <c r="S230" s="61" t="s">
        <v>12</v>
      </c>
      <c r="T230" s="62">
        <v>4</v>
      </c>
      <c r="U230" s="61" t="s">
        <v>12</v>
      </c>
      <c r="V230" s="62">
        <v>4</v>
      </c>
      <c r="W230" s="61" t="s">
        <v>12</v>
      </c>
      <c r="X230" s="62">
        <v>4</v>
      </c>
      <c r="Y230" s="61" t="s">
        <v>12</v>
      </c>
      <c r="Z230" s="62">
        <v>4</v>
      </c>
      <c r="AA230" s="61" t="s">
        <v>12</v>
      </c>
      <c r="AB230" s="62">
        <v>4</v>
      </c>
      <c r="AC230" s="61" t="s">
        <v>12</v>
      </c>
      <c r="AD230" s="62">
        <v>4</v>
      </c>
      <c r="AE230" s="63"/>
      <c r="AF230" s="63">
        <v>4</v>
      </c>
      <c r="AG230" s="61" t="s">
        <v>9</v>
      </c>
      <c r="AH230" s="62">
        <v>4</v>
      </c>
      <c r="AI230" s="61" t="s">
        <v>9</v>
      </c>
      <c r="AJ230" s="62">
        <v>4</v>
      </c>
      <c r="AK230" s="61" t="s">
        <v>9</v>
      </c>
      <c r="AL230" s="62">
        <v>4</v>
      </c>
      <c r="AM230" s="61" t="s">
        <v>9</v>
      </c>
      <c r="AN230" s="62">
        <v>4</v>
      </c>
      <c r="AO230" s="61" t="s">
        <v>9</v>
      </c>
      <c r="AP230" s="62">
        <v>4</v>
      </c>
      <c r="AQ230" s="61" t="s">
        <v>9</v>
      </c>
      <c r="AR230" s="62">
        <v>4</v>
      </c>
      <c r="AS230" s="63"/>
      <c r="AT230" s="63">
        <v>12</v>
      </c>
      <c r="AU230" s="61" t="s">
        <v>9</v>
      </c>
      <c r="AV230" s="62">
        <v>4</v>
      </c>
      <c r="AW230" s="61" t="s">
        <v>9</v>
      </c>
      <c r="AX230" s="62">
        <v>4</v>
      </c>
      <c r="AY230" s="61" t="s">
        <v>9</v>
      </c>
      <c r="AZ230" s="62">
        <v>4</v>
      </c>
      <c r="BA230" s="61" t="s">
        <v>9</v>
      </c>
      <c r="BB230" s="62">
        <v>4</v>
      </c>
      <c r="BC230" s="61" t="s">
        <v>9</v>
      </c>
      <c r="BD230" s="62">
        <v>4</v>
      </c>
      <c r="BE230" s="61" t="s">
        <v>9</v>
      </c>
      <c r="BF230" s="62">
        <v>4</v>
      </c>
      <c r="BG230" s="63"/>
      <c r="BH230" s="63">
        <v>12</v>
      </c>
      <c r="BI230" s="61" t="s">
        <v>12</v>
      </c>
      <c r="BJ230" s="62">
        <v>4</v>
      </c>
      <c r="BK230" s="61" t="s">
        <v>12</v>
      </c>
      <c r="BL230" s="62">
        <v>4</v>
      </c>
      <c r="BM230" s="61" t="s">
        <v>12</v>
      </c>
      <c r="BN230" s="62">
        <v>4</v>
      </c>
      <c r="BO230" s="61" t="s">
        <v>12</v>
      </c>
      <c r="BP230" s="62">
        <v>4</v>
      </c>
      <c r="BQ230" s="64">
        <f t="shared" ref="BQ230:BQ232" si="375">COUNTIF($G230:$BP230,"a")+COUNTIF($G230:$BP230,"r0,a5")/2+COUNTIF($G230:$BP230,"p5,a5")/2+COUNTIF($G230:$BP230,"Ro,p5")/2+COUNTIF($G230:$BP230,"H5,A5")/2+COUNTIF($G230:$BP230,"p0,a5")/2</f>
        <v>12</v>
      </c>
      <c r="BR230" s="64">
        <f t="shared" ref="BR230:BR232" si="376">COUNTIF($G230:$BP230,"d")+COUNTIF($G230:$BP230,"r0,d5")/2+COUNTIF($G230:$BP230,"p5,d5")/2+COUNTIF($G230:$BP230,"Ro,P5")/2+COUNTIF($G230:$BP230,"H5,D5")/2+COUNTIF($G230:$BP230,"p0,d5")/2</f>
        <v>0</v>
      </c>
      <c r="BS230" s="64">
        <f t="shared" ref="BS230:BS232" si="377">COUNTIF($G230:$BP230,"b")+COUNTIF($G230:$BP230,"r0,b5")/2+COUNTIF($G230:$BP230,"p5,b5")/2+COUNTIF($G230:$BP230,"Ro,P5")/2+COUNTIF($G230:$BP230,"H5,B5")/2+COUNTIF($G230:$BP230,"p0,b5")/2</f>
        <v>0</v>
      </c>
      <c r="BT230" s="64">
        <f t="shared" ref="BT230:BT232" si="378">COUNTIF($G230:$BP230,"c")+COUNTIF($G230:$BP230,"r0,c5")/2+COUNTIF($G230:$BP230,"p5,c5")/2+COUNTIF($G230:$BP230,"Ro,P5")/2+COUNTIF($G230:$BP230,"H5,C5")/2+COUNTIF($G230:$BP230,"p0,c5")/2</f>
        <v>15</v>
      </c>
      <c r="BU230" s="64">
        <f t="shared" ref="BU230:BU232" si="379">COUNTIF($G230:$BP230,"KH")+COUNTIF($G230:$BP230,"TL")+COUNTIF($G230:$BP230,"L")</f>
        <v>0</v>
      </c>
      <c r="BV230" s="64">
        <f t="shared" ref="BV230:BV232" si="380">COUNTIF($G230:$BP230,"NL")</f>
        <v>0</v>
      </c>
      <c r="BW230" s="64">
        <f t="shared" ref="BW230:BW232" si="381">COUNTIF($G230:$BP230,"hh")+COUNTIF(G230:BP230,"H5,D5")/2</f>
        <v>0</v>
      </c>
      <c r="BX230" s="64">
        <f t="shared" ref="BX230:BX232" si="382">COUNTIF($G230:$BP230,"nt7")</f>
        <v>0</v>
      </c>
      <c r="BY230" s="64">
        <f t="shared" ref="BY230:BY232" si="383">COUNTIF($G230:$BP230,"P")+COUNTIF($G230:$BP230,"p5,a5")/2+COUNTIF($G230:$BP230,"p5,b5")/2+COUNTIF($G230:$BP230,"p5,c5")/2+COUNTIF($G230:$BP230,"p5,d5")/2+COUNTIF($G230:$BP230,"R0,P5")/2</f>
        <v>0</v>
      </c>
      <c r="BZ230" s="65">
        <f t="shared" ref="BZ230:BZ232" si="384">SUBTOTAL(9,BQ230:BY230)</f>
        <v>27</v>
      </c>
      <c r="CA230" s="66">
        <f t="shared" si="352"/>
        <v>108</v>
      </c>
      <c r="CB230" s="67">
        <f t="shared" si="353"/>
        <v>32</v>
      </c>
      <c r="CC230" s="67">
        <v>0</v>
      </c>
      <c r="CD230" s="68">
        <f t="shared" si="354"/>
        <v>2</v>
      </c>
      <c r="CE230" s="69">
        <f t="shared" si="355"/>
        <v>29</v>
      </c>
      <c r="CF230" s="68">
        <f t="shared" si="356"/>
        <v>140</v>
      </c>
      <c r="CG230" s="70">
        <f t="shared" si="357"/>
        <v>1</v>
      </c>
      <c r="CH230" s="68">
        <f t="shared" si="358"/>
        <v>464</v>
      </c>
      <c r="CI230" s="71">
        <f>VLOOKUP(A230,[5]DATA!$A$6:$Q$660,17,0)</f>
        <v>70</v>
      </c>
      <c r="CJ230" s="71">
        <f t="shared" si="359"/>
        <v>140</v>
      </c>
      <c r="CK230" s="72">
        <f t="shared" si="360"/>
        <v>32</v>
      </c>
      <c r="CL230" s="73">
        <f t="shared" si="361"/>
        <v>0.22857142857142856</v>
      </c>
      <c r="CM230" s="72">
        <f t="shared" si="362"/>
        <v>0</v>
      </c>
      <c r="CN230" s="74">
        <f t="shared" ref="CN230:CN232" si="385">BQ230+BR230+BS230+BT230+BU230+BY230+BX230</f>
        <v>27</v>
      </c>
    </row>
    <row r="231" spans="1:92" s="77" customFormat="1" ht="24.75" customHeight="1" outlineLevel="2" x14ac:dyDescent="0.25">
      <c r="A231" s="55" t="s">
        <v>492</v>
      </c>
      <c r="B231" s="56" t="s">
        <v>493</v>
      </c>
      <c r="C231" s="57" t="s">
        <v>380</v>
      </c>
      <c r="D231" s="58">
        <v>10</v>
      </c>
      <c r="E231" s="59">
        <v>44617</v>
      </c>
      <c r="F231" s="60">
        <f>IFERROR(VLOOKUP(A231,'[5]PHEP NAM 2022'!$D$9:$AP$628,32,0),0)</f>
        <v>1</v>
      </c>
      <c r="G231" s="61" t="s">
        <v>9</v>
      </c>
      <c r="H231" s="62">
        <v>4</v>
      </c>
      <c r="I231" s="61" t="s">
        <v>9</v>
      </c>
      <c r="J231" s="62">
        <v>4</v>
      </c>
      <c r="K231" s="61" t="s">
        <v>9</v>
      </c>
      <c r="L231" s="62"/>
      <c r="M231" s="61" t="s">
        <v>9</v>
      </c>
      <c r="N231" s="62">
        <v>4</v>
      </c>
      <c r="O231" s="61" t="s">
        <v>9</v>
      </c>
      <c r="P231" s="62">
        <v>4</v>
      </c>
      <c r="Q231" s="63"/>
      <c r="R231" s="63"/>
      <c r="S231" s="61" t="s">
        <v>9</v>
      </c>
      <c r="T231" s="62">
        <v>4</v>
      </c>
      <c r="U231" s="61" t="s">
        <v>9</v>
      </c>
      <c r="V231" s="62">
        <v>4</v>
      </c>
      <c r="W231" s="61" t="s">
        <v>9</v>
      </c>
      <c r="X231" s="62">
        <v>4</v>
      </c>
      <c r="Y231" s="61" t="s">
        <v>9</v>
      </c>
      <c r="Z231" s="62">
        <v>4</v>
      </c>
      <c r="AA231" s="61" t="s">
        <v>9</v>
      </c>
      <c r="AB231" s="62">
        <v>4</v>
      </c>
      <c r="AC231" s="61" t="s">
        <v>9</v>
      </c>
      <c r="AD231" s="62">
        <v>4</v>
      </c>
      <c r="AE231" s="63"/>
      <c r="AF231" s="63"/>
      <c r="AG231" s="61" t="s">
        <v>9</v>
      </c>
      <c r="AH231" s="62">
        <v>4</v>
      </c>
      <c r="AI231" s="61" t="s">
        <v>9</v>
      </c>
      <c r="AJ231" s="62">
        <v>4</v>
      </c>
      <c r="AK231" s="61" t="s">
        <v>9</v>
      </c>
      <c r="AL231" s="62">
        <v>4</v>
      </c>
      <c r="AM231" s="61" t="s">
        <v>9</v>
      </c>
      <c r="AN231" s="62">
        <v>4</v>
      </c>
      <c r="AO231" s="61" t="s">
        <v>9</v>
      </c>
      <c r="AP231" s="62">
        <v>4</v>
      </c>
      <c r="AQ231" s="61" t="s">
        <v>9</v>
      </c>
      <c r="AR231" s="62">
        <v>4</v>
      </c>
      <c r="AS231" s="63"/>
      <c r="AT231" s="63">
        <v>12</v>
      </c>
      <c r="AU231" s="61" t="s">
        <v>9</v>
      </c>
      <c r="AV231" s="62">
        <v>4</v>
      </c>
      <c r="AW231" s="61" t="s">
        <v>9</v>
      </c>
      <c r="AX231" s="62">
        <v>4</v>
      </c>
      <c r="AY231" s="61" t="s">
        <v>9</v>
      </c>
      <c r="AZ231" s="62">
        <v>4</v>
      </c>
      <c r="BA231" s="61" t="s">
        <v>9</v>
      </c>
      <c r="BB231" s="62">
        <v>4</v>
      </c>
      <c r="BC231" s="61" t="s">
        <v>9</v>
      </c>
      <c r="BD231" s="62">
        <v>4</v>
      </c>
      <c r="BE231" s="61" t="s">
        <v>9</v>
      </c>
      <c r="BF231" s="62">
        <v>4</v>
      </c>
      <c r="BG231" s="63"/>
      <c r="BH231" s="63">
        <v>12</v>
      </c>
      <c r="BI231" s="61" t="s">
        <v>12</v>
      </c>
      <c r="BJ231" s="62">
        <v>4</v>
      </c>
      <c r="BK231" s="61" t="s">
        <v>12</v>
      </c>
      <c r="BL231" s="62">
        <v>4</v>
      </c>
      <c r="BM231" s="61" t="s">
        <v>12</v>
      </c>
      <c r="BN231" s="62">
        <v>4</v>
      </c>
      <c r="BO231" s="61" t="s">
        <v>12</v>
      </c>
      <c r="BP231" s="62">
        <v>4</v>
      </c>
      <c r="BQ231" s="64">
        <f t="shared" si="375"/>
        <v>23</v>
      </c>
      <c r="BR231" s="64">
        <f t="shared" si="376"/>
        <v>0</v>
      </c>
      <c r="BS231" s="64">
        <f t="shared" si="377"/>
        <v>0</v>
      </c>
      <c r="BT231" s="64">
        <f t="shared" si="378"/>
        <v>4</v>
      </c>
      <c r="BU231" s="64">
        <f t="shared" si="379"/>
        <v>0</v>
      </c>
      <c r="BV231" s="64">
        <f t="shared" si="380"/>
        <v>0</v>
      </c>
      <c r="BW231" s="64">
        <f t="shared" si="381"/>
        <v>0</v>
      </c>
      <c r="BX231" s="64">
        <f t="shared" si="382"/>
        <v>0</v>
      </c>
      <c r="BY231" s="64">
        <f t="shared" si="383"/>
        <v>0</v>
      </c>
      <c r="BZ231" s="65">
        <f t="shared" si="384"/>
        <v>27</v>
      </c>
      <c r="CA231" s="66">
        <f t="shared" si="352"/>
        <v>104</v>
      </c>
      <c r="CB231" s="67">
        <f t="shared" si="353"/>
        <v>24</v>
      </c>
      <c r="CC231" s="67">
        <v>0</v>
      </c>
      <c r="CD231" s="68">
        <f t="shared" si="354"/>
        <v>2</v>
      </c>
      <c r="CE231" s="69">
        <f t="shared" si="355"/>
        <v>28</v>
      </c>
      <c r="CF231" s="68">
        <f t="shared" si="356"/>
        <v>140</v>
      </c>
      <c r="CG231" s="70">
        <f t="shared" si="357"/>
        <v>1</v>
      </c>
      <c r="CH231" s="68">
        <f t="shared" si="358"/>
        <v>448</v>
      </c>
      <c r="CI231" s="71">
        <f>VLOOKUP(A231,[5]DATA!$A$6:$Q$660,17,0)</f>
        <v>70</v>
      </c>
      <c r="CJ231" s="71">
        <f t="shared" si="359"/>
        <v>128</v>
      </c>
      <c r="CK231" s="72">
        <f t="shared" si="360"/>
        <v>24</v>
      </c>
      <c r="CL231" s="73">
        <f t="shared" si="361"/>
        <v>0.1875</v>
      </c>
      <c r="CM231" s="72">
        <f t="shared" si="362"/>
        <v>0</v>
      </c>
      <c r="CN231" s="74">
        <f t="shared" si="385"/>
        <v>27</v>
      </c>
    </row>
    <row r="232" spans="1:92" s="77" customFormat="1" ht="24.75" customHeight="1" outlineLevel="2" x14ac:dyDescent="0.25">
      <c r="A232" s="55" t="s">
        <v>494</v>
      </c>
      <c r="B232" s="96" t="s">
        <v>495</v>
      </c>
      <c r="C232" s="57" t="s">
        <v>380</v>
      </c>
      <c r="D232" s="58">
        <v>10</v>
      </c>
      <c r="E232" s="59">
        <v>44617</v>
      </c>
      <c r="F232" s="60">
        <f>IFERROR(VLOOKUP(A232,'[5]PHEP NAM 2022'!$D$9:$AP$628,32,0),0)</f>
        <v>0</v>
      </c>
      <c r="G232" s="61" t="s">
        <v>9</v>
      </c>
      <c r="H232" s="62">
        <v>4</v>
      </c>
      <c r="I232" s="61" t="s">
        <v>9</v>
      </c>
      <c r="J232" s="62"/>
      <c r="K232" s="196" t="s">
        <v>223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  <c r="AF232" s="197"/>
      <c r="AG232" s="197"/>
      <c r="AH232" s="197"/>
      <c r="AI232" s="197"/>
      <c r="AJ232" s="197"/>
      <c r="AK232" s="197"/>
      <c r="AL232" s="197"/>
      <c r="AM232" s="197"/>
      <c r="AN232" s="197"/>
      <c r="AO232" s="197"/>
      <c r="AP232" s="197"/>
      <c r="AQ232" s="197"/>
      <c r="AR232" s="197"/>
      <c r="AS232" s="197"/>
      <c r="AT232" s="197"/>
      <c r="AU232" s="197"/>
      <c r="AV232" s="197"/>
      <c r="AW232" s="197"/>
      <c r="AX232" s="197"/>
      <c r="AY232" s="197"/>
      <c r="AZ232" s="197"/>
      <c r="BA232" s="197"/>
      <c r="BB232" s="197"/>
      <c r="BC232" s="197"/>
      <c r="BD232" s="197"/>
      <c r="BE232" s="197"/>
      <c r="BF232" s="197"/>
      <c r="BG232" s="197"/>
      <c r="BH232" s="197"/>
      <c r="BI232" s="197"/>
      <c r="BJ232" s="197"/>
      <c r="BK232" s="197"/>
      <c r="BL232" s="197"/>
      <c r="BM232" s="197"/>
      <c r="BN232" s="197"/>
      <c r="BO232" s="197"/>
      <c r="BP232" s="198"/>
      <c r="BQ232" s="64">
        <f t="shared" si="375"/>
        <v>2</v>
      </c>
      <c r="BR232" s="64">
        <f t="shared" si="376"/>
        <v>0</v>
      </c>
      <c r="BS232" s="64">
        <f t="shared" si="377"/>
        <v>0</v>
      </c>
      <c r="BT232" s="64">
        <f t="shared" si="378"/>
        <v>0</v>
      </c>
      <c r="BU232" s="64">
        <f t="shared" si="379"/>
        <v>0</v>
      </c>
      <c r="BV232" s="64">
        <f t="shared" si="380"/>
        <v>0</v>
      </c>
      <c r="BW232" s="64">
        <f t="shared" si="381"/>
        <v>0</v>
      </c>
      <c r="BX232" s="64">
        <f t="shared" si="382"/>
        <v>0</v>
      </c>
      <c r="BY232" s="64">
        <f t="shared" si="383"/>
        <v>0</v>
      </c>
      <c r="BZ232" s="65">
        <f t="shared" si="384"/>
        <v>2</v>
      </c>
      <c r="CA232" s="66">
        <f t="shared" si="352"/>
        <v>4</v>
      </c>
      <c r="CB232" s="67">
        <f t="shared" si="353"/>
        <v>0</v>
      </c>
      <c r="CC232" s="67">
        <v>0</v>
      </c>
      <c r="CD232" s="68">
        <f t="shared" ref="CD232:CD233" si="386">IF(BZ232&gt;=25,4,IF(BZ232&gt;=18,3,IF(BZ232&gt;=12,2,IF(BZ232&gt;=4,1,0))))-BX232-2+2</f>
        <v>0</v>
      </c>
      <c r="CE232" s="69">
        <f t="shared" si="355"/>
        <v>1</v>
      </c>
      <c r="CF232" s="68">
        <f t="shared" si="356"/>
        <v>0</v>
      </c>
      <c r="CG232" s="70">
        <f t="shared" si="357"/>
        <v>0</v>
      </c>
      <c r="CH232" s="68">
        <f t="shared" si="358"/>
        <v>16</v>
      </c>
      <c r="CI232" s="71">
        <f>VLOOKUP(A232,[5]DATA!$A$6:$Q$660,17,0)</f>
        <v>70</v>
      </c>
      <c r="CJ232" s="71">
        <f t="shared" si="359"/>
        <v>4</v>
      </c>
      <c r="CK232" s="72">
        <f t="shared" si="360"/>
        <v>0</v>
      </c>
      <c r="CL232" s="73">
        <f t="shared" si="361"/>
        <v>0</v>
      </c>
      <c r="CM232" s="72">
        <f t="shared" si="362"/>
        <v>0</v>
      </c>
      <c r="CN232" s="74">
        <f t="shared" si="385"/>
        <v>2</v>
      </c>
    </row>
    <row r="233" spans="1:92" s="77" customFormat="1" ht="24.75" customHeight="1" outlineLevel="2" x14ac:dyDescent="0.25">
      <c r="A233" s="55" t="s">
        <v>496</v>
      </c>
      <c r="B233" s="96" t="s">
        <v>466</v>
      </c>
      <c r="C233" s="57" t="s">
        <v>380</v>
      </c>
      <c r="D233" s="58">
        <v>10</v>
      </c>
      <c r="E233" s="59">
        <v>44617</v>
      </c>
      <c r="F233" s="60">
        <f>IFERROR(VLOOKUP(A233,'[5]PHEP NAM 2022'!$D$9:$AP$628,32,0),0)</f>
        <v>0</v>
      </c>
      <c r="G233" s="61" t="s">
        <v>12</v>
      </c>
      <c r="H233" s="62">
        <v>4</v>
      </c>
      <c r="I233" s="61" t="s">
        <v>171</v>
      </c>
      <c r="J233" s="62"/>
      <c r="K233" s="196" t="s">
        <v>223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  <c r="AF233" s="197"/>
      <c r="AG233" s="197"/>
      <c r="AH233" s="197"/>
      <c r="AI233" s="197"/>
      <c r="AJ233" s="197"/>
      <c r="AK233" s="197"/>
      <c r="AL233" s="197"/>
      <c r="AM233" s="197"/>
      <c r="AN233" s="197"/>
      <c r="AO233" s="197"/>
      <c r="AP233" s="197"/>
      <c r="AQ233" s="197"/>
      <c r="AR233" s="197"/>
      <c r="AS233" s="197"/>
      <c r="AT233" s="197"/>
      <c r="AU233" s="197"/>
      <c r="AV233" s="197"/>
      <c r="AW233" s="197"/>
      <c r="AX233" s="197"/>
      <c r="AY233" s="197"/>
      <c r="AZ233" s="197"/>
      <c r="BA233" s="197"/>
      <c r="BB233" s="197"/>
      <c r="BC233" s="197"/>
      <c r="BD233" s="197"/>
      <c r="BE233" s="197"/>
      <c r="BF233" s="197"/>
      <c r="BG233" s="197"/>
      <c r="BH233" s="197"/>
      <c r="BI233" s="197"/>
      <c r="BJ233" s="197"/>
      <c r="BK233" s="197"/>
      <c r="BL233" s="197"/>
      <c r="BM233" s="197"/>
      <c r="BN233" s="197"/>
      <c r="BO233" s="197"/>
      <c r="BP233" s="198"/>
      <c r="BQ233" s="64">
        <f>COUNTIF($G233:$BP233,"a")+COUNTIF($G233:$BP233,"r0,a5")/2+COUNTIF($G233:$BP233,"p5,a5")/2+COUNTIF($G233:$BP233,"Ro,p5")/2+COUNTIF($G233:$BP233,"H5,A5")/2+COUNTIF($G233:$BP233,"p0,a5")/2</f>
        <v>0</v>
      </c>
      <c r="BR233" s="64">
        <f>COUNTIF($G233:$BP233,"d")+COUNTIF($G233:$BP233,"r0,d5")/2+COUNTIF($G233:$BP233,"p5,d5")/2+COUNTIF($G233:$BP233,"Ro,P5")/2+COUNTIF($G233:$BP233,"H5,D5")/2+COUNTIF($G233:$BP233,"p0,d5")/2</f>
        <v>0.5</v>
      </c>
      <c r="BS233" s="64">
        <f>COUNTIF($G233:$BP233,"b")+COUNTIF($G233:$BP233,"r0,b5")/2+COUNTIF($G233:$BP233,"p5,b5")/2+COUNTIF($G233:$BP233,"Ro,P5")/2+COUNTIF($G233:$BP233,"H5,B5")/2+COUNTIF($G233:$BP233,"p0,b5")/2</f>
        <v>0</v>
      </c>
      <c r="BT233" s="64">
        <f>COUNTIF($G233:$BP233,"c")+COUNTIF($G233:$BP233,"r0,c5")/2+COUNTIF($G233:$BP233,"p5,c5")/2+COUNTIF($G233:$BP233,"Ro,P5")/2+COUNTIF($G233:$BP233,"H5,C5")/2+COUNTIF($G233:$BP233,"p0,c5")/2</f>
        <v>1</v>
      </c>
      <c r="BU233" s="64">
        <f>COUNTIF($G233:$BP233,"KH")+COUNTIF($G233:$BP233,"TL")+COUNTIF($G233:$BP233,"L")</f>
        <v>0</v>
      </c>
      <c r="BV233" s="64">
        <f>COUNTIF($G233:$BP233,"NL")</f>
        <v>0</v>
      </c>
      <c r="BW233" s="64">
        <f>COUNTIF($G233:$BP233,"hh")+COUNTIF(G233:BP233,"H5,D5")/2</f>
        <v>0</v>
      </c>
      <c r="BX233" s="64">
        <f>COUNTIF($G233:$BP233,"nt7")</f>
        <v>0</v>
      </c>
      <c r="BY233" s="64">
        <f>COUNTIF($G233:$BP233,"P")+COUNTIF($G233:$BP233,"p5,a5")/2+COUNTIF($G233:$BP233,"p5,b5")/2+COUNTIF($G233:$BP233,"p5,c5")/2+COUNTIF($G233:$BP233,"p5,d5")/2+COUNTIF($G233:$BP233,"R0,P5")/2</f>
        <v>0</v>
      </c>
      <c r="BZ233" s="65">
        <f>SUBTOTAL(9,BQ233:BY233)</f>
        <v>1.5</v>
      </c>
      <c r="CA233" s="66">
        <f t="shared" si="352"/>
        <v>4</v>
      </c>
      <c r="CB233" s="67">
        <f t="shared" si="353"/>
        <v>0</v>
      </c>
      <c r="CC233" s="67">
        <v>0</v>
      </c>
      <c r="CD233" s="68">
        <f t="shared" si="386"/>
        <v>0</v>
      </c>
      <c r="CE233" s="69">
        <f>COUNTIF(G233:P233,"&gt;=4")+COUNTIF(S233:AD233,"&gt;=4")+COUNTIF(AG233:AR233,"&gt;=4")+COUNTIF(AU233:BF233,"&gt;=4")+COUNTIF(BI233:BP233,"&gt;=4")+ROUND(IF(R233&gt;=12,1,0)+IF(AF233&gt;=12,1,0)+IF(AT233&gt;=12,1,0)+IF(BH233&gt;=12,1,0),0)</f>
        <v>1</v>
      </c>
      <c r="CF233" s="68">
        <f>CD233*CI233</f>
        <v>0</v>
      </c>
      <c r="CG233" s="70">
        <f>F233-BY233</f>
        <v>0</v>
      </c>
      <c r="CH233" s="68">
        <f>CE233*16</f>
        <v>16</v>
      </c>
      <c r="CI233" s="71">
        <f>VLOOKUP(A233,[5]DATA!$A$6:$Q$660,17,0)</f>
        <v>70</v>
      </c>
      <c r="CJ233" s="71">
        <f>SUM(CA233:CC233)</f>
        <v>4</v>
      </c>
      <c r="CK233" s="72">
        <f>(SUM(IF(H233&gt;4,H233-4,0),IF(J233&gt;4,J233-4,0),IF(L233&gt;4,L233-4,0),IF(N233&gt;4,N233-4,0),IF(P233&gt;4,P233-4,0),IF(T233&gt;4,T233-4,0),IF(V233&gt;4,V233-4,0),IF(X233&gt;4,X233-4,0),IF(Z233&gt;4,Z233-4,0),IF(AB233&gt;4,AB233-4,0),IF(AD233&gt;4,AD233-4,0),IF(AH233&gt;4,AH233-4,0),IF(AJ233&gt;4,AJ233-4,0),IF(AL233&gt;4,AL233-4,0),IF(AN233&gt;4,AN233-4,0),IF(AP233&gt;4,AP233-4,0),IF(AR233&gt;4,AR233-4,0),IF(AV233&gt;4,AV233-4,0),IF(AX233&gt;4,AX233-4,0),IF(AZ233&gt;4,AZ233-4,0),IF(BB233&gt;4,BB233-4,0),IF(BD233&gt;4,BD233-4,0),IF(BF233&gt;4,BF233-4,0),IF(BJ233&gt;4,BJ233-4,0),IF(BL233&gt;4,BL233-4,0),IF(BN233&gt;4,BN233-4,0),IF(BP233&gt;4,BP233-4,0))+CB233+CC233)</f>
        <v>0</v>
      </c>
      <c r="CL233" s="73">
        <f>CK233/CJ233</f>
        <v>0</v>
      </c>
      <c r="CM233" s="72">
        <f>(SUM(IF(H233&gt;4,H233-4,0),IF(J233&gt;4,J233-4,0),IF(L233&gt;4,L233-4,0),IF(N233&gt;4,N233-4,0),IF(P233&gt;4,P233-4,0),IF(T233&gt;4,T233-4,0),IF(V233&gt;4,V233-4,0),IF(X233&gt;4,X233-4,0),IF(Z233&gt;4,Z233-4,0),IF(AB233&gt;4,AB233-4,0),IF(AD233&gt;4,AD233-4,0),IF(AH233&gt;4,AH233-4,0),IF(AJ233&gt;4,AJ233-4,0),IF(AL233&gt;4,AL233-4,0),IF(AN233&gt;4,AN233-4,0),IF(AP233&gt;4,AP233-4,0),IF(AR233&gt;4,AR233-4,0),IF(AV233&gt;4,AV233-4,0),IF(AX233&gt;4,AX233-4,0),IF(AZ233&gt;4,AZ233-4,0),IF(BB233&gt;4,BB233-4,0),IF(BD233&gt;4,BD233-4,0),IF(BF233&gt;4,BF233-4,0),IF(BJ233&gt;4,BJ233-4,0),IF(BL233&gt;4,BL233-4,0),IF(BN233&gt;4,BN233-4,0),IF(BP233&gt;4,BP233-4,0))+CC233)</f>
        <v>0</v>
      </c>
      <c r="CN233" s="74">
        <f>BQ233+BR233+BS233+BT233+BU233+BY233+BX233</f>
        <v>1.5</v>
      </c>
    </row>
    <row r="234" spans="1:92" s="77" customFormat="1" ht="24.75" customHeight="1" outlineLevel="2" x14ac:dyDescent="0.25">
      <c r="A234" s="82" t="s">
        <v>497</v>
      </c>
      <c r="B234" s="86" t="s">
        <v>498</v>
      </c>
      <c r="C234" s="57" t="s">
        <v>380</v>
      </c>
      <c r="D234" s="58">
        <v>10</v>
      </c>
      <c r="E234" s="59">
        <v>44627</v>
      </c>
      <c r="F234" s="60">
        <f>IFERROR(VLOOKUP(A234,'[5]PHEP NAM 2022'!$D$9:$AP$628,32,0),0)</f>
        <v>0</v>
      </c>
      <c r="G234" s="84"/>
      <c r="H234" s="85"/>
      <c r="I234" s="84"/>
      <c r="J234" s="85"/>
      <c r="K234" s="84"/>
      <c r="L234" s="85"/>
      <c r="M234" s="84"/>
      <c r="N234" s="85"/>
      <c r="O234" s="84"/>
      <c r="P234" s="85"/>
      <c r="Q234" s="87"/>
      <c r="R234" s="87"/>
      <c r="S234" s="61" t="s">
        <v>9</v>
      </c>
      <c r="T234" s="62">
        <v>0</v>
      </c>
      <c r="U234" s="61" t="s">
        <v>9</v>
      </c>
      <c r="V234" s="62">
        <v>4</v>
      </c>
      <c r="W234" s="61" t="s">
        <v>9</v>
      </c>
      <c r="X234" s="62">
        <v>4</v>
      </c>
      <c r="Y234" s="61" t="s">
        <v>9</v>
      </c>
      <c r="Z234" s="62">
        <v>4</v>
      </c>
      <c r="AA234" s="61" t="s">
        <v>9</v>
      </c>
      <c r="AB234" s="62">
        <v>4</v>
      </c>
      <c r="AC234" s="61" t="s">
        <v>9</v>
      </c>
      <c r="AD234" s="62">
        <v>0</v>
      </c>
      <c r="AE234" s="63"/>
      <c r="AF234" s="63">
        <v>16</v>
      </c>
      <c r="AG234" s="61" t="s">
        <v>12</v>
      </c>
      <c r="AH234" s="62">
        <v>4</v>
      </c>
      <c r="AI234" s="61" t="s">
        <v>12</v>
      </c>
      <c r="AJ234" s="62">
        <v>4</v>
      </c>
      <c r="AK234" s="61" t="s">
        <v>12</v>
      </c>
      <c r="AL234" s="62">
        <v>4</v>
      </c>
      <c r="AM234" s="61" t="s">
        <v>12</v>
      </c>
      <c r="AN234" s="62">
        <v>4</v>
      </c>
      <c r="AO234" s="61" t="s">
        <v>12</v>
      </c>
      <c r="AP234" s="62">
        <v>4</v>
      </c>
      <c r="AQ234" s="61" t="s">
        <v>12</v>
      </c>
      <c r="AR234" s="62">
        <v>4</v>
      </c>
      <c r="AS234" s="63"/>
      <c r="AT234" s="63">
        <v>12</v>
      </c>
      <c r="AU234" s="61" t="s">
        <v>12</v>
      </c>
      <c r="AV234" s="62">
        <v>4</v>
      </c>
      <c r="AW234" s="61" t="s">
        <v>12</v>
      </c>
      <c r="AX234" s="62">
        <v>4</v>
      </c>
      <c r="AY234" s="61" t="s">
        <v>12</v>
      </c>
      <c r="AZ234" s="62">
        <v>4</v>
      </c>
      <c r="BA234" s="61" t="s">
        <v>12</v>
      </c>
      <c r="BB234" s="62">
        <v>4</v>
      </c>
      <c r="BC234" s="61" t="s">
        <v>124</v>
      </c>
      <c r="BD234" s="62"/>
      <c r="BE234" s="61" t="s">
        <v>124</v>
      </c>
      <c r="BF234" s="62"/>
      <c r="BG234" s="63"/>
      <c r="BH234" s="63"/>
      <c r="BI234" s="61" t="s">
        <v>9</v>
      </c>
      <c r="BJ234" s="62">
        <v>4</v>
      </c>
      <c r="BK234" s="61" t="s">
        <v>9</v>
      </c>
      <c r="BL234" s="62">
        <v>4</v>
      </c>
      <c r="BM234" s="61" t="s">
        <v>9</v>
      </c>
      <c r="BN234" s="62">
        <v>4</v>
      </c>
      <c r="BO234" s="61" t="s">
        <v>9</v>
      </c>
      <c r="BP234" s="62">
        <v>4</v>
      </c>
      <c r="BQ234" s="64">
        <f t="shared" ref="BQ234:BQ242" si="387">COUNTIF($G234:$BP234,"a")+COUNTIF($G234:$BP234,"r0,a5")/2+COUNTIF($G234:$BP234,"p5,a5")/2+COUNTIF($G234:$BP234,"Ro,p5")/2+COUNTIF($G234:$BP234,"H5,A5")/2+COUNTIF($G234:$BP234,"p0,a5")/2</f>
        <v>10</v>
      </c>
      <c r="BR234" s="64">
        <f t="shared" ref="BR234:BR242" si="388">COUNTIF($G234:$BP234,"d")+COUNTIF($G234:$BP234,"r0,d5")/2+COUNTIF($G234:$BP234,"p5,d5")/2+COUNTIF($G234:$BP234,"Ro,P5")/2+COUNTIF($G234:$BP234,"H5,D5")/2+COUNTIF($G234:$BP234,"p0,d5")/2</f>
        <v>0</v>
      </c>
      <c r="BS234" s="64">
        <f t="shared" ref="BS234:BS242" si="389">COUNTIF($G234:$BP234,"b")+COUNTIF($G234:$BP234,"r0,b5")/2+COUNTIF($G234:$BP234,"p5,b5")/2+COUNTIF($G234:$BP234,"Ro,P5")/2+COUNTIF($G234:$BP234,"H5,B5")/2+COUNTIF($G234:$BP234,"p0,b5")/2</f>
        <v>0</v>
      </c>
      <c r="BT234" s="64">
        <f t="shared" ref="BT234:BT242" si="390">COUNTIF($G234:$BP234,"c")+COUNTIF($G234:$BP234,"r0,c5")/2+COUNTIF($G234:$BP234,"p5,c5")/2+COUNTIF($G234:$BP234,"Ro,P5")/2+COUNTIF($G234:$BP234,"H5,C5")/2+COUNTIF($G234:$BP234,"p0,c5")/2</f>
        <v>10</v>
      </c>
      <c r="BU234" s="64">
        <f t="shared" ref="BU234:BU242" si="391">COUNTIF($G234:$BP234,"KH")+COUNTIF($G234:$BP234,"TL")+COUNTIF($G234:$BP234,"L")</f>
        <v>0</v>
      </c>
      <c r="BV234" s="64">
        <f t="shared" ref="BV234:BV242" si="392">COUNTIF($G234:$BP234,"NL")</f>
        <v>0</v>
      </c>
      <c r="BW234" s="64">
        <f t="shared" ref="BW234:BW242" si="393">COUNTIF($G234:$BP234,"hh")+COUNTIF(G234:BP234,"H5,D5")/2</f>
        <v>0</v>
      </c>
      <c r="BX234" s="64">
        <f t="shared" ref="BX234:BX242" si="394">COUNTIF($G234:$BP234,"nt7")</f>
        <v>0</v>
      </c>
      <c r="BY234" s="64">
        <f t="shared" ref="BY234:BY242" si="395">COUNTIF($G234:$BP234,"P")+COUNTIF($G234:$BP234,"p5,a5")/2+COUNTIF($G234:$BP234,"p5,b5")/2+COUNTIF($G234:$BP234,"p5,c5")/2+COUNTIF($G234:$BP234,"p5,d5")/2+COUNTIF($G234:$BP234,"R0,P5")/2</f>
        <v>0</v>
      </c>
      <c r="BZ234" s="65">
        <f t="shared" ref="BZ234:BZ242" si="396">SUBTOTAL(9,BQ234:BY234)</f>
        <v>20</v>
      </c>
      <c r="CA234" s="66">
        <f t="shared" si="352"/>
        <v>72</v>
      </c>
      <c r="CB234" s="67">
        <f t="shared" si="353"/>
        <v>28</v>
      </c>
      <c r="CC234" s="67">
        <v>0</v>
      </c>
      <c r="CD234" s="68">
        <f t="shared" ref="CD234:CD236" si="397">IF(BZ234&gt;=25,4,IF(BZ234&gt;=18,3,IF(BZ234&gt;=12,2,IF(BZ234&gt;=4,1,0))))-BX234-2</f>
        <v>1</v>
      </c>
      <c r="CE234" s="69">
        <f t="shared" ref="CE234:CE242" si="398">COUNTIF(G234:P234,"&gt;=4")+COUNTIF(S234:AD234,"&gt;=4")+COUNTIF(AG234:AR234,"&gt;=4")+COUNTIF(AU234:BF234,"&gt;=4")+COUNTIF(BI234:BP234,"&gt;=4")+ROUND(IF(R234&gt;=12,1,0)+IF(AF234&gt;=12,1,0)+IF(AT234&gt;=12,1,0)+IF(BH234&gt;=12,1,0),0)</f>
        <v>20</v>
      </c>
      <c r="CF234" s="68">
        <f t="shared" ref="CF234:CF242" si="399">CD234*CI234</f>
        <v>70</v>
      </c>
      <c r="CG234" s="70">
        <f t="shared" ref="CG234:CG242" si="400">F234-BY234</f>
        <v>0</v>
      </c>
      <c r="CH234" s="68">
        <f t="shared" ref="CH234:CH242" si="401">CE234*16</f>
        <v>320</v>
      </c>
      <c r="CI234" s="71">
        <f>VLOOKUP(A234,[5]DATA!$A$6:$Q$660,17,0)</f>
        <v>70</v>
      </c>
      <c r="CJ234" s="71">
        <f t="shared" ref="CJ234:CJ242" si="402">SUM(CA234:CC234)</f>
        <v>100</v>
      </c>
      <c r="CK234" s="72">
        <f t="shared" ref="CK234:CK242" si="403">(SUM(IF(H234&gt;4,H234-4,0),IF(J234&gt;4,J234-4,0),IF(L234&gt;4,L234-4,0),IF(N234&gt;4,N234-4,0),IF(P234&gt;4,P234-4,0),IF(T234&gt;4,T234-4,0),IF(V234&gt;4,V234-4,0),IF(X234&gt;4,X234-4,0),IF(Z234&gt;4,Z234-4,0),IF(AB234&gt;4,AB234-4,0),IF(AD234&gt;4,AD234-4,0),IF(AH234&gt;4,AH234-4,0),IF(AJ234&gt;4,AJ234-4,0),IF(AL234&gt;4,AL234-4,0),IF(AN234&gt;4,AN234-4,0),IF(AP234&gt;4,AP234-4,0),IF(AR234&gt;4,AR234-4,0),IF(AV234&gt;4,AV234-4,0),IF(AX234&gt;4,AX234-4,0),IF(AZ234&gt;4,AZ234-4,0),IF(BB234&gt;4,BB234-4,0),IF(BD234&gt;4,BD234-4,0),IF(BF234&gt;4,BF234-4,0),IF(BJ234&gt;4,BJ234-4,0),IF(BL234&gt;4,BL234-4,0),IF(BN234&gt;4,BN234-4,0),IF(BP234&gt;4,BP234-4,0))+CB234+CC234)</f>
        <v>28</v>
      </c>
      <c r="CL234" s="73">
        <f t="shared" ref="CL234:CL242" si="404">CK234/CJ234</f>
        <v>0.28000000000000003</v>
      </c>
      <c r="CM234" s="72">
        <f t="shared" ref="CM234:CM242" si="405">(SUM(IF(H234&gt;4,H234-4,0),IF(J234&gt;4,J234-4,0),IF(L234&gt;4,L234-4,0),IF(N234&gt;4,N234-4,0),IF(P234&gt;4,P234-4,0),IF(T234&gt;4,T234-4,0),IF(V234&gt;4,V234-4,0),IF(X234&gt;4,X234-4,0),IF(Z234&gt;4,Z234-4,0),IF(AB234&gt;4,AB234-4,0),IF(AD234&gt;4,AD234-4,0),IF(AH234&gt;4,AH234-4,0),IF(AJ234&gt;4,AJ234-4,0),IF(AL234&gt;4,AL234-4,0),IF(AN234&gt;4,AN234-4,0),IF(AP234&gt;4,AP234-4,0),IF(AR234&gt;4,AR234-4,0),IF(AV234&gt;4,AV234-4,0),IF(AX234&gt;4,AX234-4,0),IF(AZ234&gt;4,AZ234-4,0),IF(BB234&gt;4,BB234-4,0),IF(BD234&gt;4,BD234-4,0),IF(BF234&gt;4,BF234-4,0),IF(BJ234&gt;4,BJ234-4,0),IF(BL234&gt;4,BL234-4,0),IF(BN234&gt;4,BN234-4,0),IF(BP234&gt;4,BP234-4,0))+CC234)</f>
        <v>0</v>
      </c>
      <c r="CN234" s="74">
        <f t="shared" ref="CN234:CN242" si="406">BQ234+BR234+BS234+BT234+BU234+BY234+BX234</f>
        <v>20</v>
      </c>
    </row>
    <row r="235" spans="1:92" s="77" customFormat="1" ht="24.75" customHeight="1" outlineLevel="2" x14ac:dyDescent="0.25">
      <c r="A235" s="82" t="s">
        <v>499</v>
      </c>
      <c r="B235" s="83" t="s">
        <v>500</v>
      </c>
      <c r="C235" s="57" t="s">
        <v>380</v>
      </c>
      <c r="D235" s="58">
        <v>10</v>
      </c>
      <c r="E235" s="59">
        <v>44627</v>
      </c>
      <c r="F235" s="60">
        <f>IFERROR(VLOOKUP(A235,'[5]PHEP NAM 2022'!$D$9:$AP$628,32,0),0)</f>
        <v>0</v>
      </c>
      <c r="G235" s="84"/>
      <c r="H235" s="85"/>
      <c r="I235" s="84"/>
      <c r="J235" s="85"/>
      <c r="K235" s="84"/>
      <c r="L235" s="85"/>
      <c r="M235" s="84"/>
      <c r="N235" s="85"/>
      <c r="O235" s="84"/>
      <c r="P235" s="85"/>
      <c r="Q235" s="87"/>
      <c r="R235" s="87"/>
      <c r="S235" s="61" t="s">
        <v>9</v>
      </c>
      <c r="T235" s="62">
        <v>0</v>
      </c>
      <c r="U235" s="61" t="s">
        <v>9</v>
      </c>
      <c r="V235" s="62">
        <v>4</v>
      </c>
      <c r="W235" s="61" t="s">
        <v>9</v>
      </c>
      <c r="X235" s="62">
        <v>4</v>
      </c>
      <c r="Y235" s="61" t="s">
        <v>9</v>
      </c>
      <c r="Z235" s="62">
        <v>2</v>
      </c>
      <c r="AA235" s="61" t="s">
        <v>9</v>
      </c>
      <c r="AB235" s="62">
        <v>4</v>
      </c>
      <c r="AC235" s="61" t="s">
        <v>9</v>
      </c>
      <c r="AD235" s="62">
        <v>2.5</v>
      </c>
      <c r="AE235" s="63"/>
      <c r="AF235" s="63">
        <v>16</v>
      </c>
      <c r="AG235" s="61" t="s">
        <v>12</v>
      </c>
      <c r="AH235" s="62">
        <v>4</v>
      </c>
      <c r="AI235" s="61" t="s">
        <v>12</v>
      </c>
      <c r="AJ235" s="62">
        <v>4</v>
      </c>
      <c r="AK235" s="61" t="s">
        <v>124</v>
      </c>
      <c r="AL235" s="62"/>
      <c r="AM235" s="61" t="s">
        <v>12</v>
      </c>
      <c r="AN235" s="62">
        <v>4</v>
      </c>
      <c r="AO235" s="61" t="s">
        <v>12</v>
      </c>
      <c r="AP235" s="62">
        <v>4</v>
      </c>
      <c r="AQ235" s="61" t="s">
        <v>12</v>
      </c>
      <c r="AR235" s="62">
        <v>4</v>
      </c>
      <c r="AS235" s="63"/>
      <c r="AT235" s="63">
        <v>12</v>
      </c>
      <c r="AU235" s="61" t="s">
        <v>12</v>
      </c>
      <c r="AV235" s="62">
        <v>4</v>
      </c>
      <c r="AW235" s="61" t="s">
        <v>12</v>
      </c>
      <c r="AX235" s="62">
        <v>4</v>
      </c>
      <c r="AY235" s="61" t="s">
        <v>12</v>
      </c>
      <c r="AZ235" s="62">
        <v>4</v>
      </c>
      <c r="BA235" s="61" t="s">
        <v>12</v>
      </c>
      <c r="BB235" s="62">
        <v>4</v>
      </c>
      <c r="BC235" s="61" t="s">
        <v>12</v>
      </c>
      <c r="BD235" s="62">
        <v>4</v>
      </c>
      <c r="BE235" s="61" t="s">
        <v>12</v>
      </c>
      <c r="BF235" s="62">
        <v>4</v>
      </c>
      <c r="BG235" s="63"/>
      <c r="BH235" s="63"/>
      <c r="BI235" s="61" t="s">
        <v>9</v>
      </c>
      <c r="BJ235" s="62">
        <v>4</v>
      </c>
      <c r="BK235" s="61" t="s">
        <v>124</v>
      </c>
      <c r="BL235" s="62"/>
      <c r="BM235" s="61" t="s">
        <v>124</v>
      </c>
      <c r="BN235" s="62"/>
      <c r="BO235" s="61" t="s">
        <v>124</v>
      </c>
      <c r="BP235" s="62"/>
      <c r="BQ235" s="64">
        <f t="shared" si="387"/>
        <v>7</v>
      </c>
      <c r="BR235" s="64">
        <f t="shared" si="388"/>
        <v>0</v>
      </c>
      <c r="BS235" s="64">
        <f t="shared" si="389"/>
        <v>0</v>
      </c>
      <c r="BT235" s="64">
        <f t="shared" si="390"/>
        <v>11</v>
      </c>
      <c r="BU235" s="64">
        <f t="shared" si="391"/>
        <v>0</v>
      </c>
      <c r="BV235" s="64">
        <f t="shared" si="392"/>
        <v>0</v>
      </c>
      <c r="BW235" s="64">
        <f t="shared" si="393"/>
        <v>0</v>
      </c>
      <c r="BX235" s="64">
        <f t="shared" si="394"/>
        <v>0</v>
      </c>
      <c r="BY235" s="64">
        <f t="shared" si="395"/>
        <v>0</v>
      </c>
      <c r="BZ235" s="65">
        <f t="shared" si="396"/>
        <v>18</v>
      </c>
      <c r="CA235" s="66">
        <f t="shared" si="352"/>
        <v>64.5</v>
      </c>
      <c r="CB235" s="67">
        <f t="shared" si="353"/>
        <v>28</v>
      </c>
      <c r="CC235" s="67">
        <v>0</v>
      </c>
      <c r="CD235" s="68">
        <f t="shared" si="397"/>
        <v>1</v>
      </c>
      <c r="CE235" s="69">
        <f t="shared" si="398"/>
        <v>17</v>
      </c>
      <c r="CF235" s="68">
        <f t="shared" si="399"/>
        <v>70</v>
      </c>
      <c r="CG235" s="70">
        <f t="shared" si="400"/>
        <v>0</v>
      </c>
      <c r="CH235" s="68">
        <f t="shared" si="401"/>
        <v>272</v>
      </c>
      <c r="CI235" s="71">
        <f>VLOOKUP(A235,[5]DATA!$A$6:$Q$660,17,0)</f>
        <v>70</v>
      </c>
      <c r="CJ235" s="71">
        <f t="shared" si="402"/>
        <v>92.5</v>
      </c>
      <c r="CK235" s="72">
        <f t="shared" si="403"/>
        <v>28</v>
      </c>
      <c r="CL235" s="73">
        <f t="shared" si="404"/>
        <v>0.30270270270270272</v>
      </c>
      <c r="CM235" s="72">
        <f t="shared" si="405"/>
        <v>0</v>
      </c>
      <c r="CN235" s="74">
        <f t="shared" si="406"/>
        <v>18</v>
      </c>
    </row>
    <row r="236" spans="1:92" s="77" customFormat="1" ht="24.75" customHeight="1" outlineLevel="2" x14ac:dyDescent="0.25">
      <c r="A236" s="82" t="s">
        <v>501</v>
      </c>
      <c r="B236" s="86" t="s">
        <v>502</v>
      </c>
      <c r="C236" s="57" t="s">
        <v>380</v>
      </c>
      <c r="D236" s="58">
        <v>10</v>
      </c>
      <c r="E236" s="59">
        <v>44627</v>
      </c>
      <c r="F236" s="60">
        <f>IFERROR(VLOOKUP(A236,'[5]PHEP NAM 2022'!$D$9:$AP$628,32,0),0)</f>
        <v>0</v>
      </c>
      <c r="G236" s="84"/>
      <c r="H236" s="85"/>
      <c r="I236" s="84"/>
      <c r="J236" s="85"/>
      <c r="K236" s="84"/>
      <c r="L236" s="85"/>
      <c r="M236" s="84"/>
      <c r="N236" s="85"/>
      <c r="O236" s="84"/>
      <c r="P236" s="85"/>
      <c r="Q236" s="87"/>
      <c r="R236" s="87"/>
      <c r="S236" s="61" t="s">
        <v>9</v>
      </c>
      <c r="T236" s="62">
        <v>0</v>
      </c>
      <c r="U236" s="61" t="s">
        <v>9</v>
      </c>
      <c r="V236" s="62">
        <v>4</v>
      </c>
      <c r="W236" s="61" t="s">
        <v>9</v>
      </c>
      <c r="X236" s="62">
        <v>4</v>
      </c>
      <c r="Y236" s="61" t="s">
        <v>9</v>
      </c>
      <c r="Z236" s="62">
        <v>4</v>
      </c>
      <c r="AA236" s="61" t="s">
        <v>9</v>
      </c>
      <c r="AB236" s="62">
        <v>4</v>
      </c>
      <c r="AC236" s="61" t="s">
        <v>9</v>
      </c>
      <c r="AD236" s="62">
        <v>4</v>
      </c>
      <c r="AE236" s="63"/>
      <c r="AF236" s="63">
        <v>16</v>
      </c>
      <c r="AG236" s="61" t="s">
        <v>12</v>
      </c>
      <c r="AH236" s="62">
        <v>4</v>
      </c>
      <c r="AI236" s="61" t="s">
        <v>12</v>
      </c>
      <c r="AJ236" s="62">
        <v>4</v>
      </c>
      <c r="AK236" s="61" t="s">
        <v>12</v>
      </c>
      <c r="AL236" s="62">
        <v>4</v>
      </c>
      <c r="AM236" s="61" t="s">
        <v>12</v>
      </c>
      <c r="AN236" s="62">
        <v>4</v>
      </c>
      <c r="AO236" s="61" t="s">
        <v>12</v>
      </c>
      <c r="AP236" s="62">
        <v>4</v>
      </c>
      <c r="AQ236" s="61" t="s">
        <v>12</v>
      </c>
      <c r="AR236" s="62">
        <v>4</v>
      </c>
      <c r="AS236" s="63"/>
      <c r="AT236" s="63">
        <v>12</v>
      </c>
      <c r="AU236" s="61" t="s">
        <v>12</v>
      </c>
      <c r="AV236" s="62">
        <v>4</v>
      </c>
      <c r="AW236" s="61" t="s">
        <v>12</v>
      </c>
      <c r="AX236" s="62">
        <v>4</v>
      </c>
      <c r="AY236" s="61" t="s">
        <v>12</v>
      </c>
      <c r="AZ236" s="62">
        <v>4</v>
      </c>
      <c r="BA236" s="61" t="s">
        <v>12</v>
      </c>
      <c r="BB236" s="62">
        <v>4</v>
      </c>
      <c r="BC236" s="61" t="s">
        <v>12</v>
      </c>
      <c r="BD236" s="62">
        <v>4</v>
      </c>
      <c r="BE236" s="61" t="s">
        <v>12</v>
      </c>
      <c r="BF236" s="62">
        <v>4</v>
      </c>
      <c r="BG236" s="63"/>
      <c r="BH236" s="63"/>
      <c r="BI236" s="61" t="s">
        <v>9</v>
      </c>
      <c r="BJ236" s="62">
        <v>4</v>
      </c>
      <c r="BK236" s="61" t="s">
        <v>9</v>
      </c>
      <c r="BL236" s="62">
        <v>4</v>
      </c>
      <c r="BM236" s="61" t="s">
        <v>9</v>
      </c>
      <c r="BN236" s="62">
        <v>4</v>
      </c>
      <c r="BO236" s="61" t="s">
        <v>9</v>
      </c>
      <c r="BP236" s="62">
        <v>4</v>
      </c>
      <c r="BQ236" s="64">
        <f t="shared" si="387"/>
        <v>10</v>
      </c>
      <c r="BR236" s="64">
        <f t="shared" si="388"/>
        <v>0</v>
      </c>
      <c r="BS236" s="64">
        <f t="shared" si="389"/>
        <v>0</v>
      </c>
      <c r="BT236" s="64">
        <f t="shared" si="390"/>
        <v>12</v>
      </c>
      <c r="BU236" s="64">
        <f t="shared" si="391"/>
        <v>0</v>
      </c>
      <c r="BV236" s="64">
        <f t="shared" si="392"/>
        <v>0</v>
      </c>
      <c r="BW236" s="64">
        <f t="shared" si="393"/>
        <v>0</v>
      </c>
      <c r="BX236" s="64">
        <f t="shared" si="394"/>
        <v>0</v>
      </c>
      <c r="BY236" s="64">
        <f t="shared" si="395"/>
        <v>0</v>
      </c>
      <c r="BZ236" s="65">
        <f t="shared" si="396"/>
        <v>22</v>
      </c>
      <c r="CA236" s="66">
        <f t="shared" si="352"/>
        <v>84</v>
      </c>
      <c r="CB236" s="67">
        <f t="shared" si="353"/>
        <v>28</v>
      </c>
      <c r="CC236" s="67">
        <v>0</v>
      </c>
      <c r="CD236" s="68">
        <f t="shared" si="397"/>
        <v>1</v>
      </c>
      <c r="CE236" s="69">
        <f t="shared" si="398"/>
        <v>23</v>
      </c>
      <c r="CF236" s="68">
        <f t="shared" si="399"/>
        <v>70</v>
      </c>
      <c r="CG236" s="70">
        <f t="shared" si="400"/>
        <v>0</v>
      </c>
      <c r="CH236" s="68">
        <f t="shared" si="401"/>
        <v>368</v>
      </c>
      <c r="CI236" s="71">
        <f>VLOOKUP(A236,[5]DATA!$A$6:$Q$660,17,0)</f>
        <v>70</v>
      </c>
      <c r="CJ236" s="71">
        <f t="shared" si="402"/>
        <v>112</v>
      </c>
      <c r="CK236" s="72">
        <f t="shared" si="403"/>
        <v>28</v>
      </c>
      <c r="CL236" s="73">
        <f t="shared" si="404"/>
        <v>0.25</v>
      </c>
      <c r="CM236" s="72">
        <f t="shared" si="405"/>
        <v>0</v>
      </c>
      <c r="CN236" s="74">
        <f t="shared" si="406"/>
        <v>22</v>
      </c>
    </row>
    <row r="237" spans="1:92" s="77" customFormat="1" ht="24.75" customHeight="1" outlineLevel="2" x14ac:dyDescent="0.25">
      <c r="A237" s="82" t="s">
        <v>503</v>
      </c>
      <c r="B237" s="83" t="s">
        <v>504</v>
      </c>
      <c r="C237" s="57" t="s">
        <v>380</v>
      </c>
      <c r="D237" s="58">
        <v>10</v>
      </c>
      <c r="E237" s="59">
        <v>44629</v>
      </c>
      <c r="F237" s="60">
        <f>IFERROR(VLOOKUP(A237,'[5]PHEP NAM 2022'!$D$9:$AP$628,32,0),0)</f>
        <v>0</v>
      </c>
      <c r="G237" s="84"/>
      <c r="H237" s="85"/>
      <c r="I237" s="84"/>
      <c r="J237" s="85"/>
      <c r="K237" s="84"/>
      <c r="L237" s="85"/>
      <c r="M237" s="84"/>
      <c r="N237" s="85"/>
      <c r="O237" s="84"/>
      <c r="P237" s="85"/>
      <c r="Q237" s="87"/>
      <c r="R237" s="87"/>
      <c r="S237" s="84"/>
      <c r="T237" s="85"/>
      <c r="U237" s="84"/>
      <c r="V237" s="85"/>
      <c r="W237" s="61" t="s">
        <v>10</v>
      </c>
      <c r="X237" s="62"/>
      <c r="Y237" s="196" t="s">
        <v>223</v>
      </c>
      <c r="Z237" s="197"/>
      <c r="AA237" s="197"/>
      <c r="AB237" s="197"/>
      <c r="AC237" s="197"/>
      <c r="AD237" s="197"/>
      <c r="AE237" s="197"/>
      <c r="AF237" s="197"/>
      <c r="AG237" s="197"/>
      <c r="AH237" s="197"/>
      <c r="AI237" s="197"/>
      <c r="AJ237" s="197"/>
      <c r="AK237" s="197"/>
      <c r="AL237" s="197"/>
      <c r="AM237" s="197"/>
      <c r="AN237" s="197"/>
      <c r="AO237" s="197"/>
      <c r="AP237" s="197"/>
      <c r="AQ237" s="197"/>
      <c r="AR237" s="197"/>
      <c r="AS237" s="197"/>
      <c r="AT237" s="197"/>
      <c r="AU237" s="197"/>
      <c r="AV237" s="197"/>
      <c r="AW237" s="197"/>
      <c r="AX237" s="197"/>
      <c r="AY237" s="197"/>
      <c r="AZ237" s="197"/>
      <c r="BA237" s="197"/>
      <c r="BB237" s="197"/>
      <c r="BC237" s="197"/>
      <c r="BD237" s="197"/>
      <c r="BE237" s="197"/>
      <c r="BF237" s="197"/>
      <c r="BG237" s="197"/>
      <c r="BH237" s="197"/>
      <c r="BI237" s="197"/>
      <c r="BJ237" s="197"/>
      <c r="BK237" s="197"/>
      <c r="BL237" s="197"/>
      <c r="BM237" s="197"/>
      <c r="BN237" s="197"/>
      <c r="BO237" s="197"/>
      <c r="BP237" s="198"/>
      <c r="BQ237" s="64">
        <f t="shared" si="387"/>
        <v>0</v>
      </c>
      <c r="BR237" s="64">
        <f t="shared" si="388"/>
        <v>1</v>
      </c>
      <c r="BS237" s="64">
        <f t="shared" si="389"/>
        <v>0</v>
      </c>
      <c r="BT237" s="64">
        <f t="shared" si="390"/>
        <v>0</v>
      </c>
      <c r="BU237" s="64">
        <f t="shared" si="391"/>
        <v>0</v>
      </c>
      <c r="BV237" s="64">
        <f t="shared" si="392"/>
        <v>0</v>
      </c>
      <c r="BW237" s="64">
        <f t="shared" si="393"/>
        <v>0</v>
      </c>
      <c r="BX237" s="64">
        <f t="shared" si="394"/>
        <v>0</v>
      </c>
      <c r="BY237" s="64">
        <f t="shared" si="395"/>
        <v>0</v>
      </c>
      <c r="BZ237" s="65">
        <f t="shared" si="396"/>
        <v>1</v>
      </c>
      <c r="CA237" s="66">
        <f t="shared" si="352"/>
        <v>0</v>
      </c>
      <c r="CB237" s="67">
        <f t="shared" si="353"/>
        <v>0</v>
      </c>
      <c r="CC237" s="67">
        <v>0</v>
      </c>
      <c r="CD237" s="68">
        <f t="shared" ref="CD237:CD238" si="407">IF(BZ237&gt;=25,4,IF(BZ237&gt;=18,3,IF(BZ237&gt;=12,2,IF(BZ237&gt;=4,1,0))))-BX237-2+2</f>
        <v>0</v>
      </c>
      <c r="CE237" s="69">
        <f t="shared" si="398"/>
        <v>0</v>
      </c>
      <c r="CF237" s="68">
        <f t="shared" si="399"/>
        <v>0</v>
      </c>
      <c r="CG237" s="70">
        <f t="shared" si="400"/>
        <v>0</v>
      </c>
      <c r="CH237" s="68">
        <f t="shared" si="401"/>
        <v>0</v>
      </c>
      <c r="CI237" s="71">
        <f>VLOOKUP(A237,[5]DATA!$A$6:$Q$660,17,0)</f>
        <v>70</v>
      </c>
      <c r="CJ237" s="71">
        <f t="shared" si="402"/>
        <v>0</v>
      </c>
      <c r="CK237" s="72">
        <f t="shared" si="403"/>
        <v>0</v>
      </c>
      <c r="CL237" s="73" t="e">
        <f t="shared" si="404"/>
        <v>#DIV/0!</v>
      </c>
      <c r="CM237" s="72">
        <f t="shared" si="405"/>
        <v>0</v>
      </c>
      <c r="CN237" s="74">
        <f t="shared" si="406"/>
        <v>1</v>
      </c>
    </row>
    <row r="238" spans="1:92" s="77" customFormat="1" ht="24.75" customHeight="1" outlineLevel="2" x14ac:dyDescent="0.25">
      <c r="A238" s="82" t="s">
        <v>505</v>
      </c>
      <c r="B238" s="83" t="s">
        <v>506</v>
      </c>
      <c r="C238" s="57" t="s">
        <v>380</v>
      </c>
      <c r="D238" s="58">
        <v>10</v>
      </c>
      <c r="E238" s="59">
        <v>44629</v>
      </c>
      <c r="F238" s="60">
        <f>IFERROR(VLOOKUP(A238,'[5]PHEP NAM 2022'!$D$9:$AP$628,32,0),0)</f>
        <v>0</v>
      </c>
      <c r="G238" s="84"/>
      <c r="H238" s="85"/>
      <c r="I238" s="84"/>
      <c r="J238" s="85"/>
      <c r="K238" s="84"/>
      <c r="L238" s="85"/>
      <c r="M238" s="84"/>
      <c r="N238" s="85"/>
      <c r="O238" s="84"/>
      <c r="P238" s="85"/>
      <c r="Q238" s="87"/>
      <c r="R238" s="87"/>
      <c r="S238" s="84"/>
      <c r="T238" s="85"/>
      <c r="U238" s="84"/>
      <c r="V238" s="85"/>
      <c r="W238" s="61" t="s">
        <v>10</v>
      </c>
      <c r="X238" s="62"/>
      <c r="Y238" s="196" t="s">
        <v>223</v>
      </c>
      <c r="Z238" s="197"/>
      <c r="AA238" s="197"/>
      <c r="AB238" s="197"/>
      <c r="AC238" s="197"/>
      <c r="AD238" s="197"/>
      <c r="AE238" s="197"/>
      <c r="AF238" s="197"/>
      <c r="AG238" s="197"/>
      <c r="AH238" s="197"/>
      <c r="AI238" s="197"/>
      <c r="AJ238" s="197"/>
      <c r="AK238" s="197"/>
      <c r="AL238" s="197"/>
      <c r="AM238" s="197"/>
      <c r="AN238" s="197"/>
      <c r="AO238" s="197"/>
      <c r="AP238" s="197"/>
      <c r="AQ238" s="197"/>
      <c r="AR238" s="197"/>
      <c r="AS238" s="197"/>
      <c r="AT238" s="197"/>
      <c r="AU238" s="197"/>
      <c r="AV238" s="197"/>
      <c r="AW238" s="197"/>
      <c r="AX238" s="197"/>
      <c r="AY238" s="197"/>
      <c r="AZ238" s="197"/>
      <c r="BA238" s="197"/>
      <c r="BB238" s="197"/>
      <c r="BC238" s="197"/>
      <c r="BD238" s="197"/>
      <c r="BE238" s="197"/>
      <c r="BF238" s="197"/>
      <c r="BG238" s="197"/>
      <c r="BH238" s="197"/>
      <c r="BI238" s="197"/>
      <c r="BJ238" s="197"/>
      <c r="BK238" s="197"/>
      <c r="BL238" s="197"/>
      <c r="BM238" s="197"/>
      <c r="BN238" s="197"/>
      <c r="BO238" s="197"/>
      <c r="BP238" s="198"/>
      <c r="BQ238" s="64">
        <f t="shared" si="387"/>
        <v>0</v>
      </c>
      <c r="BR238" s="64">
        <f t="shared" si="388"/>
        <v>1</v>
      </c>
      <c r="BS238" s="64">
        <f t="shared" si="389"/>
        <v>0</v>
      </c>
      <c r="BT238" s="64">
        <f t="shared" si="390"/>
        <v>0</v>
      </c>
      <c r="BU238" s="64">
        <f t="shared" si="391"/>
        <v>0</v>
      </c>
      <c r="BV238" s="64">
        <f t="shared" si="392"/>
        <v>0</v>
      </c>
      <c r="BW238" s="64">
        <f t="shared" si="393"/>
        <v>0</v>
      </c>
      <c r="BX238" s="64">
        <f t="shared" si="394"/>
        <v>0</v>
      </c>
      <c r="BY238" s="64">
        <f t="shared" si="395"/>
        <v>0</v>
      </c>
      <c r="BZ238" s="65">
        <f t="shared" si="396"/>
        <v>1</v>
      </c>
      <c r="CA238" s="66">
        <f t="shared" si="352"/>
        <v>0</v>
      </c>
      <c r="CB238" s="67">
        <f t="shared" si="353"/>
        <v>0</v>
      </c>
      <c r="CC238" s="67">
        <v>0</v>
      </c>
      <c r="CD238" s="68">
        <f t="shared" si="407"/>
        <v>0</v>
      </c>
      <c r="CE238" s="69">
        <f t="shared" si="398"/>
        <v>0</v>
      </c>
      <c r="CF238" s="68">
        <f t="shared" si="399"/>
        <v>0</v>
      </c>
      <c r="CG238" s="70">
        <f t="shared" si="400"/>
        <v>0</v>
      </c>
      <c r="CH238" s="68">
        <f t="shared" si="401"/>
        <v>0</v>
      </c>
      <c r="CI238" s="71">
        <f>VLOOKUP(A238,[5]DATA!$A$6:$Q$660,17,0)</f>
        <v>70</v>
      </c>
      <c r="CJ238" s="71">
        <f t="shared" si="402"/>
        <v>0</v>
      </c>
      <c r="CK238" s="72">
        <f t="shared" si="403"/>
        <v>0</v>
      </c>
      <c r="CL238" s="73" t="e">
        <f t="shared" si="404"/>
        <v>#DIV/0!</v>
      </c>
      <c r="CM238" s="72">
        <f t="shared" si="405"/>
        <v>0</v>
      </c>
      <c r="CN238" s="74">
        <f t="shared" si="406"/>
        <v>1</v>
      </c>
    </row>
    <row r="239" spans="1:92" s="77" customFormat="1" ht="24.75" customHeight="1" outlineLevel="2" x14ac:dyDescent="0.25">
      <c r="A239" s="82" t="s">
        <v>507</v>
      </c>
      <c r="B239" s="83" t="s">
        <v>508</v>
      </c>
      <c r="C239" s="57" t="s">
        <v>380</v>
      </c>
      <c r="D239" s="58">
        <v>9</v>
      </c>
      <c r="E239" s="59">
        <v>44641</v>
      </c>
      <c r="F239" s="60">
        <f>IFERROR(VLOOKUP(A239,'[5]PHEP NAM 2022'!$D$9:$AP$628,32,0),0)</f>
        <v>0</v>
      </c>
      <c r="G239" s="84"/>
      <c r="H239" s="85"/>
      <c r="I239" s="84"/>
      <c r="J239" s="85"/>
      <c r="K239" s="84"/>
      <c r="L239" s="85"/>
      <c r="M239" s="84"/>
      <c r="N239" s="85"/>
      <c r="O239" s="84"/>
      <c r="P239" s="85"/>
      <c r="Q239" s="87"/>
      <c r="R239" s="87"/>
      <c r="S239" s="84"/>
      <c r="T239" s="85"/>
      <c r="U239" s="84"/>
      <c r="V239" s="85"/>
      <c r="W239" s="84"/>
      <c r="X239" s="85"/>
      <c r="Y239" s="84"/>
      <c r="Z239" s="85"/>
      <c r="AA239" s="84"/>
      <c r="AB239" s="85"/>
      <c r="AC239" s="84"/>
      <c r="AD239" s="85"/>
      <c r="AE239" s="87"/>
      <c r="AF239" s="87"/>
      <c r="AG239" s="84"/>
      <c r="AH239" s="85"/>
      <c r="AI239" s="84"/>
      <c r="AJ239" s="85"/>
      <c r="AK239" s="84"/>
      <c r="AL239" s="85"/>
      <c r="AM239" s="84"/>
      <c r="AN239" s="85"/>
      <c r="AO239" s="84"/>
      <c r="AP239" s="85"/>
      <c r="AQ239" s="84"/>
      <c r="AR239" s="85"/>
      <c r="AS239" s="87"/>
      <c r="AT239" s="87"/>
      <c r="AU239" s="61" t="s">
        <v>9</v>
      </c>
      <c r="AV239" s="62"/>
      <c r="AW239" s="61" t="s">
        <v>9</v>
      </c>
      <c r="AX239" s="62">
        <v>4</v>
      </c>
      <c r="AY239" s="61" t="s">
        <v>9</v>
      </c>
      <c r="AZ239" s="62">
        <v>4</v>
      </c>
      <c r="BA239" s="61" t="s">
        <v>9</v>
      </c>
      <c r="BB239" s="62">
        <v>4</v>
      </c>
      <c r="BC239" s="61" t="s">
        <v>9</v>
      </c>
      <c r="BD239" s="62">
        <v>4</v>
      </c>
      <c r="BE239" s="61" t="s">
        <v>9</v>
      </c>
      <c r="BF239" s="62">
        <v>4</v>
      </c>
      <c r="BG239" s="63"/>
      <c r="BH239" s="63"/>
      <c r="BI239" s="61" t="s">
        <v>9</v>
      </c>
      <c r="BJ239" s="62">
        <v>4</v>
      </c>
      <c r="BK239" s="196" t="s">
        <v>223</v>
      </c>
      <c r="BL239" s="197"/>
      <c r="BM239" s="197"/>
      <c r="BN239" s="197"/>
      <c r="BO239" s="197"/>
      <c r="BP239" s="198"/>
      <c r="BQ239" s="64">
        <f t="shared" si="387"/>
        <v>7</v>
      </c>
      <c r="BR239" s="64">
        <f t="shared" si="388"/>
        <v>0</v>
      </c>
      <c r="BS239" s="64">
        <f t="shared" si="389"/>
        <v>0</v>
      </c>
      <c r="BT239" s="64">
        <f t="shared" si="390"/>
        <v>0</v>
      </c>
      <c r="BU239" s="64">
        <f t="shared" si="391"/>
        <v>0</v>
      </c>
      <c r="BV239" s="64">
        <f t="shared" si="392"/>
        <v>0</v>
      </c>
      <c r="BW239" s="64">
        <f t="shared" si="393"/>
        <v>0</v>
      </c>
      <c r="BX239" s="64">
        <f t="shared" si="394"/>
        <v>0</v>
      </c>
      <c r="BY239" s="64">
        <f t="shared" si="395"/>
        <v>0</v>
      </c>
      <c r="BZ239" s="65">
        <f t="shared" si="396"/>
        <v>7</v>
      </c>
      <c r="CA239" s="66">
        <f t="shared" si="352"/>
        <v>24</v>
      </c>
      <c r="CB239" s="67">
        <f t="shared" si="353"/>
        <v>0</v>
      </c>
      <c r="CC239" s="67">
        <v>0</v>
      </c>
      <c r="CD239" s="68">
        <f t="shared" ref="CD239:CD242" si="408">IF(BZ239&gt;=25,4,IF(BZ239&gt;=18,3,IF(BZ239&gt;=12,2,IF(BZ239&gt;=4,1,0))))-BX239-2+1</f>
        <v>0</v>
      </c>
      <c r="CE239" s="69">
        <f t="shared" si="398"/>
        <v>6</v>
      </c>
      <c r="CF239" s="68">
        <f t="shared" si="399"/>
        <v>0</v>
      </c>
      <c r="CG239" s="70">
        <f t="shared" si="400"/>
        <v>0</v>
      </c>
      <c r="CH239" s="68">
        <f t="shared" si="401"/>
        <v>96</v>
      </c>
      <c r="CI239" s="71">
        <f>VLOOKUP(A239,[5]DATA!$A$6:$Q$660,17,0)</f>
        <v>70</v>
      </c>
      <c r="CJ239" s="71">
        <f t="shared" si="402"/>
        <v>24</v>
      </c>
      <c r="CK239" s="72">
        <f t="shared" si="403"/>
        <v>0</v>
      </c>
      <c r="CL239" s="73">
        <f t="shared" si="404"/>
        <v>0</v>
      </c>
      <c r="CM239" s="72">
        <f t="shared" si="405"/>
        <v>0</v>
      </c>
      <c r="CN239" s="74">
        <f t="shared" si="406"/>
        <v>7</v>
      </c>
    </row>
    <row r="240" spans="1:92" s="77" customFormat="1" ht="24.75" customHeight="1" outlineLevel="2" x14ac:dyDescent="0.25">
      <c r="A240" s="82" t="s">
        <v>509</v>
      </c>
      <c r="B240" s="86" t="s">
        <v>510</v>
      </c>
      <c r="C240" s="57" t="s">
        <v>380</v>
      </c>
      <c r="D240" s="58">
        <v>10</v>
      </c>
      <c r="E240" s="59">
        <v>44641</v>
      </c>
      <c r="F240" s="60">
        <f>IFERROR(VLOOKUP(A240,'[5]PHEP NAM 2022'!$D$9:$AP$628,32,0),0)</f>
        <v>0</v>
      </c>
      <c r="G240" s="84"/>
      <c r="H240" s="85"/>
      <c r="I240" s="84"/>
      <c r="J240" s="85"/>
      <c r="K240" s="84"/>
      <c r="L240" s="85"/>
      <c r="M240" s="84"/>
      <c r="N240" s="85"/>
      <c r="O240" s="84"/>
      <c r="P240" s="85"/>
      <c r="Q240" s="87"/>
      <c r="R240" s="87"/>
      <c r="S240" s="84"/>
      <c r="T240" s="85"/>
      <c r="U240" s="84"/>
      <c r="V240" s="85"/>
      <c r="W240" s="84"/>
      <c r="X240" s="85"/>
      <c r="Y240" s="84"/>
      <c r="Z240" s="85"/>
      <c r="AA240" s="84"/>
      <c r="AB240" s="85"/>
      <c r="AC240" s="84"/>
      <c r="AD240" s="85"/>
      <c r="AE240" s="87"/>
      <c r="AF240" s="87"/>
      <c r="AG240" s="84"/>
      <c r="AH240" s="85"/>
      <c r="AI240" s="84"/>
      <c r="AJ240" s="85"/>
      <c r="AK240" s="84"/>
      <c r="AL240" s="85"/>
      <c r="AM240" s="84"/>
      <c r="AN240" s="85"/>
      <c r="AO240" s="84"/>
      <c r="AP240" s="85"/>
      <c r="AQ240" s="84"/>
      <c r="AR240" s="85"/>
      <c r="AS240" s="87"/>
      <c r="AT240" s="87"/>
      <c r="AU240" s="61" t="s">
        <v>9</v>
      </c>
      <c r="AV240" s="62"/>
      <c r="AW240" s="61" t="s">
        <v>9</v>
      </c>
      <c r="AX240" s="62">
        <v>4</v>
      </c>
      <c r="AY240" s="61" t="s">
        <v>124</v>
      </c>
      <c r="AZ240" s="62"/>
      <c r="BA240" s="61" t="s">
        <v>171</v>
      </c>
      <c r="BB240" s="62"/>
      <c r="BC240" s="61" t="s">
        <v>9</v>
      </c>
      <c r="BD240" s="62">
        <v>4</v>
      </c>
      <c r="BE240" s="61" t="s">
        <v>9</v>
      </c>
      <c r="BF240" s="62">
        <v>4</v>
      </c>
      <c r="BG240" s="63"/>
      <c r="BH240" s="63"/>
      <c r="BI240" s="61" t="s">
        <v>9</v>
      </c>
      <c r="BJ240" s="62">
        <v>4</v>
      </c>
      <c r="BK240" s="61" t="s">
        <v>9</v>
      </c>
      <c r="BL240" s="62">
        <v>4</v>
      </c>
      <c r="BM240" s="61" t="s">
        <v>9</v>
      </c>
      <c r="BN240" s="62">
        <v>4</v>
      </c>
      <c r="BO240" s="61" t="s">
        <v>9</v>
      </c>
      <c r="BP240" s="62">
        <v>4</v>
      </c>
      <c r="BQ240" s="64">
        <f t="shared" si="387"/>
        <v>8</v>
      </c>
      <c r="BR240" s="64">
        <f t="shared" si="388"/>
        <v>0.5</v>
      </c>
      <c r="BS240" s="64">
        <f t="shared" si="389"/>
        <v>0</v>
      </c>
      <c r="BT240" s="64">
        <f t="shared" si="390"/>
        <v>0</v>
      </c>
      <c r="BU240" s="64">
        <f t="shared" si="391"/>
        <v>0</v>
      </c>
      <c r="BV240" s="64">
        <f t="shared" si="392"/>
        <v>0</v>
      </c>
      <c r="BW240" s="64">
        <f t="shared" si="393"/>
        <v>0</v>
      </c>
      <c r="BX240" s="64">
        <f t="shared" si="394"/>
        <v>0</v>
      </c>
      <c r="BY240" s="64">
        <f t="shared" si="395"/>
        <v>0</v>
      </c>
      <c r="BZ240" s="65">
        <f t="shared" si="396"/>
        <v>8.5</v>
      </c>
      <c r="CA240" s="66">
        <f t="shared" si="352"/>
        <v>28</v>
      </c>
      <c r="CB240" s="67">
        <f t="shared" si="353"/>
        <v>0</v>
      </c>
      <c r="CC240" s="67">
        <v>0</v>
      </c>
      <c r="CD240" s="68">
        <f t="shared" si="408"/>
        <v>0</v>
      </c>
      <c r="CE240" s="69">
        <f t="shared" si="398"/>
        <v>7</v>
      </c>
      <c r="CF240" s="68">
        <f t="shared" si="399"/>
        <v>0</v>
      </c>
      <c r="CG240" s="70">
        <f t="shared" si="400"/>
        <v>0</v>
      </c>
      <c r="CH240" s="68">
        <f t="shared" si="401"/>
        <v>112</v>
      </c>
      <c r="CI240" s="71">
        <f>VLOOKUP(A240,[5]DATA!$A$6:$Q$660,17,0)</f>
        <v>70</v>
      </c>
      <c r="CJ240" s="71">
        <f t="shared" si="402"/>
        <v>28</v>
      </c>
      <c r="CK240" s="72">
        <f t="shared" si="403"/>
        <v>0</v>
      </c>
      <c r="CL240" s="73">
        <f t="shared" si="404"/>
        <v>0</v>
      </c>
      <c r="CM240" s="72">
        <f t="shared" si="405"/>
        <v>0</v>
      </c>
      <c r="CN240" s="74">
        <f t="shared" si="406"/>
        <v>8.5</v>
      </c>
    </row>
    <row r="241" spans="1:92" s="77" customFormat="1" ht="24.75" customHeight="1" outlineLevel="2" x14ac:dyDescent="0.25">
      <c r="A241" s="82" t="s">
        <v>511</v>
      </c>
      <c r="B241" s="83" t="s">
        <v>512</v>
      </c>
      <c r="C241" s="57" t="s">
        <v>380</v>
      </c>
      <c r="D241" s="58">
        <v>10</v>
      </c>
      <c r="E241" s="59">
        <v>44643</v>
      </c>
      <c r="F241" s="60">
        <f>IFERROR(VLOOKUP(A241,'[5]PHEP NAM 2022'!$D$9:$AP$628,32,0),0)</f>
        <v>0</v>
      </c>
      <c r="G241" s="84"/>
      <c r="H241" s="85"/>
      <c r="I241" s="84"/>
      <c r="J241" s="85"/>
      <c r="K241" s="84"/>
      <c r="L241" s="85"/>
      <c r="M241" s="84"/>
      <c r="N241" s="85"/>
      <c r="O241" s="84"/>
      <c r="P241" s="85"/>
      <c r="Q241" s="87"/>
      <c r="R241" s="87"/>
      <c r="S241" s="84"/>
      <c r="T241" s="85"/>
      <c r="U241" s="84"/>
      <c r="V241" s="85"/>
      <c r="W241" s="84"/>
      <c r="X241" s="85"/>
      <c r="Y241" s="84"/>
      <c r="Z241" s="85"/>
      <c r="AA241" s="84"/>
      <c r="AB241" s="85"/>
      <c r="AC241" s="84"/>
      <c r="AD241" s="85"/>
      <c r="AE241" s="87"/>
      <c r="AF241" s="87"/>
      <c r="AG241" s="84"/>
      <c r="AH241" s="85"/>
      <c r="AI241" s="84"/>
      <c r="AJ241" s="85"/>
      <c r="AK241" s="84"/>
      <c r="AL241" s="85"/>
      <c r="AM241" s="84"/>
      <c r="AN241" s="85"/>
      <c r="AO241" s="84"/>
      <c r="AP241" s="85"/>
      <c r="AQ241" s="84"/>
      <c r="AR241" s="85"/>
      <c r="AS241" s="87"/>
      <c r="AT241" s="87"/>
      <c r="AU241" s="84"/>
      <c r="AV241" s="85"/>
      <c r="AW241" s="84"/>
      <c r="AX241" s="85"/>
      <c r="AY241" s="61" t="s">
        <v>9</v>
      </c>
      <c r="AZ241" s="62"/>
      <c r="BA241" s="61" t="s">
        <v>9</v>
      </c>
      <c r="BB241" s="62">
        <v>2</v>
      </c>
      <c r="BC241" s="61" t="s">
        <v>9</v>
      </c>
      <c r="BD241" s="62">
        <v>4</v>
      </c>
      <c r="BE241" s="61" t="s">
        <v>9</v>
      </c>
      <c r="BF241" s="62">
        <v>4</v>
      </c>
      <c r="BG241" s="63"/>
      <c r="BH241" s="63">
        <v>12</v>
      </c>
      <c r="BI241" s="61" t="s">
        <v>124</v>
      </c>
      <c r="BJ241" s="62"/>
      <c r="BK241" s="61" t="s">
        <v>12</v>
      </c>
      <c r="BL241" s="62">
        <v>4</v>
      </c>
      <c r="BM241" s="61" t="s">
        <v>124</v>
      </c>
      <c r="BN241" s="62"/>
      <c r="BO241" s="61" t="s">
        <v>124</v>
      </c>
      <c r="BP241" s="62"/>
      <c r="BQ241" s="64">
        <f t="shared" si="387"/>
        <v>4</v>
      </c>
      <c r="BR241" s="64">
        <f t="shared" si="388"/>
        <v>0</v>
      </c>
      <c r="BS241" s="64">
        <f t="shared" si="389"/>
        <v>0</v>
      </c>
      <c r="BT241" s="64">
        <f t="shared" si="390"/>
        <v>1</v>
      </c>
      <c r="BU241" s="64">
        <f t="shared" si="391"/>
        <v>0</v>
      </c>
      <c r="BV241" s="64">
        <f t="shared" si="392"/>
        <v>0</v>
      </c>
      <c r="BW241" s="64">
        <f t="shared" si="393"/>
        <v>0</v>
      </c>
      <c r="BX241" s="64">
        <f t="shared" si="394"/>
        <v>0</v>
      </c>
      <c r="BY241" s="64">
        <f t="shared" si="395"/>
        <v>0</v>
      </c>
      <c r="BZ241" s="65">
        <f t="shared" si="396"/>
        <v>5</v>
      </c>
      <c r="CA241" s="66">
        <f t="shared" si="352"/>
        <v>14</v>
      </c>
      <c r="CB241" s="67">
        <f t="shared" si="353"/>
        <v>12</v>
      </c>
      <c r="CC241" s="67">
        <v>0</v>
      </c>
      <c r="CD241" s="68">
        <f t="shared" si="408"/>
        <v>0</v>
      </c>
      <c r="CE241" s="69">
        <f t="shared" si="398"/>
        <v>4</v>
      </c>
      <c r="CF241" s="68">
        <f t="shared" si="399"/>
        <v>0</v>
      </c>
      <c r="CG241" s="70">
        <f t="shared" si="400"/>
        <v>0</v>
      </c>
      <c r="CH241" s="68">
        <f t="shared" si="401"/>
        <v>64</v>
      </c>
      <c r="CI241" s="71">
        <f>VLOOKUP(A241,[5]DATA!$A$6:$Q$660,17,0)</f>
        <v>70</v>
      </c>
      <c r="CJ241" s="71">
        <f t="shared" si="402"/>
        <v>26</v>
      </c>
      <c r="CK241" s="72">
        <f t="shared" si="403"/>
        <v>12</v>
      </c>
      <c r="CL241" s="73">
        <f t="shared" si="404"/>
        <v>0.46153846153846156</v>
      </c>
      <c r="CM241" s="72">
        <f t="shared" si="405"/>
        <v>0</v>
      </c>
      <c r="CN241" s="74">
        <f t="shared" si="406"/>
        <v>5</v>
      </c>
    </row>
    <row r="242" spans="1:92" s="77" customFormat="1" ht="24.75" customHeight="1" outlineLevel="2" x14ac:dyDescent="0.25">
      <c r="A242" s="82" t="s">
        <v>513</v>
      </c>
      <c r="B242" s="86" t="s">
        <v>514</v>
      </c>
      <c r="C242" s="57" t="s">
        <v>380</v>
      </c>
      <c r="D242" s="58">
        <v>10</v>
      </c>
      <c r="E242" s="59">
        <v>44644</v>
      </c>
      <c r="F242" s="60">
        <f>IFERROR(VLOOKUP(A242,'[5]PHEP NAM 2022'!$D$9:$AP$628,32,0),0)</f>
        <v>0</v>
      </c>
      <c r="G242" s="84"/>
      <c r="H242" s="85"/>
      <c r="I242" s="84"/>
      <c r="J242" s="85"/>
      <c r="K242" s="84"/>
      <c r="L242" s="85"/>
      <c r="M242" s="84"/>
      <c r="N242" s="85"/>
      <c r="O242" s="84"/>
      <c r="P242" s="85"/>
      <c r="Q242" s="87"/>
      <c r="R242" s="87"/>
      <c r="S242" s="84"/>
      <c r="T242" s="85"/>
      <c r="U242" s="84"/>
      <c r="V242" s="85"/>
      <c r="W242" s="84"/>
      <c r="X242" s="85"/>
      <c r="Y242" s="84"/>
      <c r="Z242" s="85"/>
      <c r="AA242" s="84"/>
      <c r="AB242" s="85"/>
      <c r="AC242" s="84"/>
      <c r="AD242" s="85"/>
      <c r="AE242" s="87"/>
      <c r="AF242" s="87"/>
      <c r="AG242" s="84"/>
      <c r="AH242" s="85"/>
      <c r="AI242" s="84"/>
      <c r="AJ242" s="85"/>
      <c r="AK242" s="84"/>
      <c r="AL242" s="85"/>
      <c r="AM242" s="84"/>
      <c r="AN242" s="85"/>
      <c r="AO242" s="84"/>
      <c r="AP242" s="85"/>
      <c r="AQ242" s="84"/>
      <c r="AR242" s="85"/>
      <c r="AS242" s="87"/>
      <c r="AT242" s="87"/>
      <c r="AU242" s="84"/>
      <c r="AV242" s="85"/>
      <c r="AW242" s="84"/>
      <c r="AX242" s="85"/>
      <c r="AY242" s="84"/>
      <c r="AZ242" s="85"/>
      <c r="BA242" s="61" t="s">
        <v>9</v>
      </c>
      <c r="BB242" s="62">
        <v>4</v>
      </c>
      <c r="BC242" s="61" t="s">
        <v>9</v>
      </c>
      <c r="BD242" s="62"/>
      <c r="BE242" s="61" t="s">
        <v>9</v>
      </c>
      <c r="BF242" s="62">
        <v>4</v>
      </c>
      <c r="BG242" s="63"/>
      <c r="BH242" s="63"/>
      <c r="BI242" s="61" t="s">
        <v>9</v>
      </c>
      <c r="BJ242" s="62">
        <v>4</v>
      </c>
      <c r="BK242" s="61" t="s">
        <v>9</v>
      </c>
      <c r="BL242" s="62">
        <v>4</v>
      </c>
      <c r="BM242" s="61" t="s">
        <v>124</v>
      </c>
      <c r="BN242" s="62"/>
      <c r="BO242" s="61" t="s">
        <v>9</v>
      </c>
      <c r="BP242" s="62">
        <v>4</v>
      </c>
      <c r="BQ242" s="64">
        <f t="shared" si="387"/>
        <v>6</v>
      </c>
      <c r="BR242" s="64">
        <f t="shared" si="388"/>
        <v>0</v>
      </c>
      <c r="BS242" s="64">
        <f t="shared" si="389"/>
        <v>0</v>
      </c>
      <c r="BT242" s="64">
        <f t="shared" si="390"/>
        <v>0</v>
      </c>
      <c r="BU242" s="64">
        <f t="shared" si="391"/>
        <v>0</v>
      </c>
      <c r="BV242" s="64">
        <f t="shared" si="392"/>
        <v>0</v>
      </c>
      <c r="BW242" s="64">
        <f t="shared" si="393"/>
        <v>0</v>
      </c>
      <c r="BX242" s="64">
        <f t="shared" si="394"/>
        <v>0</v>
      </c>
      <c r="BY242" s="64">
        <f t="shared" si="395"/>
        <v>0</v>
      </c>
      <c r="BZ242" s="65">
        <f t="shared" si="396"/>
        <v>6</v>
      </c>
      <c r="CA242" s="66">
        <f t="shared" si="352"/>
        <v>20</v>
      </c>
      <c r="CB242" s="67">
        <f t="shared" si="353"/>
        <v>0</v>
      </c>
      <c r="CC242" s="67">
        <v>0</v>
      </c>
      <c r="CD242" s="68">
        <f t="shared" si="408"/>
        <v>0</v>
      </c>
      <c r="CE242" s="69">
        <f t="shared" si="398"/>
        <v>5</v>
      </c>
      <c r="CF242" s="68">
        <f t="shared" si="399"/>
        <v>0</v>
      </c>
      <c r="CG242" s="70">
        <f t="shared" si="400"/>
        <v>0</v>
      </c>
      <c r="CH242" s="68">
        <f t="shared" si="401"/>
        <v>80</v>
      </c>
      <c r="CI242" s="71">
        <f>VLOOKUP(A242,[5]DATA!$A$6:$Q$660,17,0)</f>
        <v>70</v>
      </c>
      <c r="CJ242" s="71">
        <f t="shared" si="402"/>
        <v>20</v>
      </c>
      <c r="CK242" s="72">
        <f t="shared" si="403"/>
        <v>0</v>
      </c>
      <c r="CL242" s="73">
        <f t="shared" si="404"/>
        <v>0</v>
      </c>
      <c r="CM242" s="72">
        <f t="shared" si="405"/>
        <v>0</v>
      </c>
      <c r="CN242" s="74">
        <f t="shared" si="406"/>
        <v>6</v>
      </c>
    </row>
    <row r="243" spans="1:92" s="77" customFormat="1" ht="24.75" customHeight="1" outlineLevel="1" x14ac:dyDescent="0.2">
      <c r="A243" s="102">
        <f>COUNTA(A244:A249)</f>
        <v>6</v>
      </c>
      <c r="B243" s="111" t="s">
        <v>515</v>
      </c>
      <c r="C243" s="112"/>
      <c r="D243" s="112"/>
      <c r="E243" s="113"/>
      <c r="F243" s="113"/>
      <c r="G243" s="104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5"/>
      <c r="BI243" s="105"/>
      <c r="BJ243" s="105"/>
      <c r="BK243" s="105"/>
      <c r="BL243" s="105"/>
      <c r="BM243" s="105"/>
      <c r="BN243" s="105"/>
      <c r="BO243" s="105"/>
      <c r="BP243" s="106"/>
      <c r="BQ243" s="107">
        <f t="shared" ref="BQ243:CI243" si="409">SUM(BQ244:BQ249)</f>
        <v>62</v>
      </c>
      <c r="BR243" s="107">
        <f t="shared" si="409"/>
        <v>4</v>
      </c>
      <c r="BS243" s="107">
        <f t="shared" si="409"/>
        <v>0</v>
      </c>
      <c r="BT243" s="107">
        <f t="shared" si="409"/>
        <v>66</v>
      </c>
      <c r="BU243" s="107">
        <f t="shared" si="409"/>
        <v>0</v>
      </c>
      <c r="BV243" s="107">
        <f t="shared" si="409"/>
        <v>0</v>
      </c>
      <c r="BW243" s="107">
        <f t="shared" si="409"/>
        <v>0</v>
      </c>
      <c r="BX243" s="107">
        <f t="shared" si="409"/>
        <v>0</v>
      </c>
      <c r="BY243" s="107">
        <f t="shared" si="409"/>
        <v>6</v>
      </c>
      <c r="BZ243" s="107">
        <f t="shared" si="409"/>
        <v>138</v>
      </c>
      <c r="CA243" s="107">
        <f t="shared" si="409"/>
        <v>513</v>
      </c>
      <c r="CB243" s="107">
        <f t="shared" si="409"/>
        <v>195</v>
      </c>
      <c r="CC243" s="107">
        <f t="shared" si="409"/>
        <v>0</v>
      </c>
      <c r="CD243" s="107">
        <f t="shared" si="409"/>
        <v>10</v>
      </c>
      <c r="CE243" s="107">
        <f t="shared" si="409"/>
        <v>134</v>
      </c>
      <c r="CF243" s="107">
        <f t="shared" si="409"/>
        <v>700</v>
      </c>
      <c r="CG243" s="107">
        <f t="shared" si="409"/>
        <v>28.5</v>
      </c>
      <c r="CH243" s="107">
        <f t="shared" si="409"/>
        <v>2144</v>
      </c>
      <c r="CI243" s="107">
        <f t="shared" si="409"/>
        <v>420</v>
      </c>
      <c r="CJ243" s="107"/>
      <c r="CK243" s="107">
        <f>SUM(CK244:CK249)</f>
        <v>201</v>
      </c>
      <c r="CL243" s="107" t="e">
        <f>SUM(CL244:CL249)</f>
        <v>#DIV/0!</v>
      </c>
      <c r="CM243" s="107">
        <f>SUM(CM244:CM249)</f>
        <v>6</v>
      </c>
    </row>
    <row r="244" spans="1:92" s="77" customFormat="1" ht="24.75" customHeight="1" outlineLevel="2" x14ac:dyDescent="0.25">
      <c r="A244" s="55" t="s">
        <v>516</v>
      </c>
      <c r="B244" s="56" t="s">
        <v>517</v>
      </c>
      <c r="C244" s="57" t="s">
        <v>380</v>
      </c>
      <c r="D244" s="58">
        <v>9</v>
      </c>
      <c r="E244" s="59">
        <v>38811</v>
      </c>
      <c r="F244" s="60">
        <f>IFERROR(VLOOKUP(A244,'[5]PHEP NAM 2022'!$D$9:$AP$628,32,0),0)</f>
        <v>25</v>
      </c>
      <c r="G244" s="61" t="s">
        <v>12</v>
      </c>
      <c r="H244" s="62">
        <v>4</v>
      </c>
      <c r="I244" s="61" t="s">
        <v>12</v>
      </c>
      <c r="J244" s="62">
        <v>4</v>
      </c>
      <c r="K244" s="61" t="s">
        <v>12</v>
      </c>
      <c r="L244" s="62">
        <v>4</v>
      </c>
      <c r="M244" s="61" t="s">
        <v>12</v>
      </c>
      <c r="N244" s="62">
        <v>4</v>
      </c>
      <c r="O244" s="61" t="s">
        <v>12</v>
      </c>
      <c r="P244" s="62">
        <v>4</v>
      </c>
      <c r="Q244" s="63"/>
      <c r="R244" s="63"/>
      <c r="S244" s="61" t="s">
        <v>9</v>
      </c>
      <c r="T244" s="62">
        <v>4</v>
      </c>
      <c r="U244" s="61" t="s">
        <v>9</v>
      </c>
      <c r="V244" s="62">
        <v>4</v>
      </c>
      <c r="W244" s="61" t="s">
        <v>9</v>
      </c>
      <c r="X244" s="62">
        <v>4</v>
      </c>
      <c r="Y244" s="61" t="s">
        <v>9</v>
      </c>
      <c r="Z244" s="62">
        <v>7</v>
      </c>
      <c r="AA244" s="61" t="s">
        <v>9</v>
      </c>
      <c r="AB244" s="62">
        <v>4</v>
      </c>
      <c r="AC244" s="61" t="s">
        <v>9</v>
      </c>
      <c r="AD244" s="62">
        <v>4</v>
      </c>
      <c r="AE244" s="63"/>
      <c r="AF244" s="63">
        <v>16</v>
      </c>
      <c r="AG244" s="61" t="s">
        <v>12</v>
      </c>
      <c r="AH244" s="62">
        <v>4</v>
      </c>
      <c r="AI244" s="61" t="s">
        <v>12</v>
      </c>
      <c r="AJ244" s="62">
        <v>4</v>
      </c>
      <c r="AK244" s="61" t="s">
        <v>12</v>
      </c>
      <c r="AL244" s="62">
        <v>7</v>
      </c>
      <c r="AM244" s="61" t="s">
        <v>12</v>
      </c>
      <c r="AN244" s="62">
        <v>4</v>
      </c>
      <c r="AO244" s="61" t="s">
        <v>12</v>
      </c>
      <c r="AP244" s="62">
        <v>4</v>
      </c>
      <c r="AQ244" s="61" t="s">
        <v>12</v>
      </c>
      <c r="AR244" s="62">
        <v>4</v>
      </c>
      <c r="AS244" s="63"/>
      <c r="AT244" s="63">
        <v>15</v>
      </c>
      <c r="AU244" s="61" t="s">
        <v>12</v>
      </c>
      <c r="AV244" s="62">
        <v>4</v>
      </c>
      <c r="AW244" s="61" t="s">
        <v>12</v>
      </c>
      <c r="AX244" s="62">
        <v>4</v>
      </c>
      <c r="AY244" s="61" t="s">
        <v>12</v>
      </c>
      <c r="AZ244" s="62">
        <v>4</v>
      </c>
      <c r="BA244" s="61" t="s">
        <v>12</v>
      </c>
      <c r="BB244" s="62">
        <v>4</v>
      </c>
      <c r="BC244" s="61" t="s">
        <v>12</v>
      </c>
      <c r="BD244" s="62">
        <v>4</v>
      </c>
      <c r="BE244" s="61" t="s">
        <v>12</v>
      </c>
      <c r="BF244" s="62">
        <v>4</v>
      </c>
      <c r="BG244" s="63"/>
      <c r="BH244" s="63">
        <v>15</v>
      </c>
      <c r="BI244" s="61" t="s">
        <v>12</v>
      </c>
      <c r="BJ244" s="62">
        <v>4</v>
      </c>
      <c r="BK244" s="61" t="s">
        <v>12</v>
      </c>
      <c r="BL244" s="62">
        <v>4</v>
      </c>
      <c r="BM244" s="61" t="s">
        <v>52</v>
      </c>
      <c r="BN244" s="62"/>
      <c r="BO244" s="61" t="s">
        <v>52</v>
      </c>
      <c r="BP244" s="62"/>
      <c r="BQ244" s="64">
        <f t="shared" ref="BQ244:BQ249" si="410">COUNTIF($G244:$BP244,"a")+COUNTIF($G244:$BP244,"r0,a5")/2+COUNTIF($G244:$BP244,"p5,a5")/2+COUNTIF($G244:$BP244,"Ro,p5")/2+COUNTIF($G244:$BP244,"H5,A5")/2+COUNTIF($G244:$BP244,"p0,a5")/2</f>
        <v>6</v>
      </c>
      <c r="BR244" s="64">
        <f t="shared" ref="BR244:BR249" si="411">COUNTIF($G244:$BP244,"d")+COUNTIF($G244:$BP244,"r0,d5")/2+COUNTIF($G244:$BP244,"p5,d5")/2+COUNTIF($G244:$BP244,"Ro,P5")/2+COUNTIF($G244:$BP244,"H5,D5")/2+COUNTIF($G244:$BP244,"p0,d5")/2</f>
        <v>0</v>
      </c>
      <c r="BS244" s="64">
        <f t="shared" ref="BS244:BS249" si="412">COUNTIF($G244:$BP244,"b")+COUNTIF($G244:$BP244,"r0,b5")/2+COUNTIF($G244:$BP244,"p5,b5")/2+COUNTIF($G244:$BP244,"Ro,P5")/2+COUNTIF($G244:$BP244,"H5,B5")/2+COUNTIF($G244:$BP244,"p0,b5")/2</f>
        <v>0</v>
      </c>
      <c r="BT244" s="64">
        <f t="shared" ref="BT244:BT249" si="413">COUNTIF($G244:$BP244,"c")+COUNTIF($G244:$BP244,"r0,c5")/2+COUNTIF($G244:$BP244,"p5,c5")/2+COUNTIF($G244:$BP244,"Ro,P5")/2+COUNTIF($G244:$BP244,"H5,C5")/2+COUNTIF($G244:$BP244,"p0,c5")/2</f>
        <v>19</v>
      </c>
      <c r="BU244" s="64">
        <f t="shared" ref="BU244:BU249" si="414">COUNTIF($G244:$BP244,"KH")+COUNTIF($G244:$BP244,"TL")+COUNTIF($G244:$BP244,"L")</f>
        <v>0</v>
      </c>
      <c r="BV244" s="64">
        <f t="shared" ref="BV244:BV249" si="415">COUNTIF($G244:$BP244,"NL")</f>
        <v>0</v>
      </c>
      <c r="BW244" s="64">
        <f t="shared" ref="BW244:BW249" si="416">COUNTIF($G244:$BP244,"hh")+COUNTIF(G244:BP244,"H5,D5")/2</f>
        <v>0</v>
      </c>
      <c r="BX244" s="64">
        <f t="shared" ref="BX244:BX249" si="417">COUNTIF($G244:$BP244,"nt7")</f>
        <v>0</v>
      </c>
      <c r="BY244" s="64">
        <f t="shared" ref="BY244:BY249" si="418">COUNTIF($G244:$BP244,"P")+COUNTIF($G244:$BP244,"p5,a5")/2+COUNTIF($G244:$BP244,"p5,b5")/2+COUNTIF($G244:$BP244,"p5,c5")/2+COUNTIF($G244:$BP244,"p5,d5")/2+COUNTIF($G244:$BP244,"R0,P5")/2</f>
        <v>2</v>
      </c>
      <c r="BZ244" s="65">
        <f t="shared" ref="BZ244:BZ249" si="419">SUBTOTAL(9,BQ244:BY244)</f>
        <v>27</v>
      </c>
      <c r="CA244" s="66">
        <f t="shared" ref="CA244:CA249" si="420">SUM(H244,J244,L244,N244,P244,T244,V244,X244,Z244,AB244,AD244,AH244,AJ244,AL244,AN244,AP244,AR244,AV244,AX244,AZ244,BB244,BD244,BF244,BJ244,BL244,BN244,BP244)</f>
        <v>106</v>
      </c>
      <c r="CB244" s="67">
        <f t="shared" ref="CB244:CB249" si="421">SUM(R244,AF244,AT244,BH244)</f>
        <v>46</v>
      </c>
      <c r="CC244" s="67">
        <v>0</v>
      </c>
      <c r="CD244" s="68">
        <f t="shared" ref="CD244:CD248" si="422">IF(BZ244&gt;=25,4,IF(BZ244&gt;=18,3,IF(BZ244&gt;=12,2,IF(BZ244&gt;=4,1,0))))-BX244-2</f>
        <v>2</v>
      </c>
      <c r="CE244" s="69">
        <f t="shared" ref="CE244:CE249" si="423">COUNTIF(G244:P244,"&gt;=4")+COUNTIF(S244:AD244,"&gt;=4")+COUNTIF(AG244:AR244,"&gt;=4")+COUNTIF(AU244:BF244,"&gt;=4")+COUNTIF(BI244:BP244,"&gt;=4")+ROUND(IF(R244&gt;=12,1,0)+IF(AF244&gt;=12,1,0)+IF(AT244&gt;=12,1,0)+IF(BH244&gt;=12,1,0),0)</f>
        <v>28</v>
      </c>
      <c r="CF244" s="68">
        <f t="shared" ref="CF244:CF249" si="424">CD244*CI244</f>
        <v>140</v>
      </c>
      <c r="CG244" s="70">
        <f t="shared" ref="CG244:CG249" si="425">F244-BY244</f>
        <v>23</v>
      </c>
      <c r="CH244" s="68">
        <f t="shared" ref="CH244:CH249" si="426">CE244*16</f>
        <v>448</v>
      </c>
      <c r="CI244" s="71">
        <f>VLOOKUP(A244,[5]DATA!$A$6:$Q$660,17,0)</f>
        <v>70</v>
      </c>
      <c r="CJ244" s="71">
        <f t="shared" ref="CJ244:CJ249" si="427">SUM(CA244:CC244)</f>
        <v>152</v>
      </c>
      <c r="CK244" s="72">
        <f t="shared" ref="CK244:CK249" si="428">(SUM(IF(H244&gt;4,H244-4,0),IF(J244&gt;4,J244-4,0),IF(L244&gt;4,L244-4,0),IF(N244&gt;4,N244-4,0),IF(P244&gt;4,P244-4,0),IF(T244&gt;4,T244-4,0),IF(V244&gt;4,V244-4,0),IF(X244&gt;4,X244-4,0),IF(Z244&gt;4,Z244-4,0),IF(AB244&gt;4,AB244-4,0),IF(AD244&gt;4,AD244-4,0),IF(AH244&gt;4,AH244-4,0),IF(AJ244&gt;4,AJ244-4,0),IF(AL244&gt;4,AL244-4,0),IF(AN244&gt;4,AN244-4,0),IF(AP244&gt;4,AP244-4,0),IF(AR244&gt;4,AR244-4,0),IF(AV244&gt;4,AV244-4,0),IF(AX244&gt;4,AX244-4,0),IF(AZ244&gt;4,AZ244-4,0),IF(BB244&gt;4,BB244-4,0),IF(BD244&gt;4,BD244-4,0),IF(BF244&gt;4,BF244-4,0),IF(BJ244&gt;4,BJ244-4,0),IF(BL244&gt;4,BL244-4,0),IF(BN244&gt;4,BN244-4,0),IF(BP244&gt;4,BP244-4,0))+CB244+CC244)</f>
        <v>52</v>
      </c>
      <c r="CL244" s="73">
        <f t="shared" ref="CL244:CL249" si="429">CK244/CJ244</f>
        <v>0.34210526315789475</v>
      </c>
      <c r="CM244" s="72">
        <f t="shared" ref="CM244:CM249" si="430">(SUM(IF(H244&gt;4,H244-4,0),IF(J244&gt;4,J244-4,0),IF(L244&gt;4,L244-4,0),IF(N244&gt;4,N244-4,0),IF(P244&gt;4,P244-4,0),IF(T244&gt;4,T244-4,0),IF(V244&gt;4,V244-4,0),IF(X244&gt;4,X244-4,0),IF(Z244&gt;4,Z244-4,0),IF(AB244&gt;4,AB244-4,0),IF(AD244&gt;4,AD244-4,0),IF(AH244&gt;4,AH244-4,0),IF(AJ244&gt;4,AJ244-4,0),IF(AL244&gt;4,AL244-4,0),IF(AN244&gt;4,AN244-4,0),IF(AP244&gt;4,AP244-4,0),IF(AR244&gt;4,AR244-4,0),IF(AV244&gt;4,AV244-4,0),IF(AX244&gt;4,AX244-4,0),IF(AZ244&gt;4,AZ244-4,0),IF(BB244&gt;4,BB244-4,0),IF(BD244&gt;4,BD244-4,0),IF(BF244&gt;4,BF244-4,0),IF(BJ244&gt;4,BJ244-4,0),IF(BL244&gt;4,BL244-4,0),IF(BN244&gt;4,BN244-4,0),IF(BP244&gt;4,BP244-4,0))+CC244)</f>
        <v>6</v>
      </c>
      <c r="CN244" s="74">
        <f t="shared" ref="CN244:CN249" si="431">BQ244+BR244+BS244+BT244+BU244+BY244+BX244</f>
        <v>27</v>
      </c>
    </row>
    <row r="245" spans="1:92" s="77" customFormat="1" ht="24.75" customHeight="1" outlineLevel="2" x14ac:dyDescent="0.25">
      <c r="A245" s="55" t="s">
        <v>518</v>
      </c>
      <c r="B245" s="56" t="s">
        <v>519</v>
      </c>
      <c r="C245" s="57" t="s">
        <v>380</v>
      </c>
      <c r="D245" s="58">
        <v>10</v>
      </c>
      <c r="E245" s="59">
        <v>41781</v>
      </c>
      <c r="F245" s="60">
        <f>IFERROR(VLOOKUP(A245,'[5]PHEP NAM 2022'!$D$9:$AP$628,32,0),0)</f>
        <v>1.5</v>
      </c>
      <c r="G245" s="61" t="s">
        <v>9</v>
      </c>
      <c r="H245" s="62">
        <v>4</v>
      </c>
      <c r="I245" s="61" t="s">
        <v>9</v>
      </c>
      <c r="J245" s="62">
        <v>4</v>
      </c>
      <c r="K245" s="61" t="s">
        <v>9</v>
      </c>
      <c r="L245" s="62">
        <v>4</v>
      </c>
      <c r="M245" s="61" t="s">
        <v>9</v>
      </c>
      <c r="N245" s="62">
        <v>4</v>
      </c>
      <c r="O245" s="61" t="s">
        <v>9</v>
      </c>
      <c r="P245" s="62">
        <v>4</v>
      </c>
      <c r="Q245" s="63"/>
      <c r="R245" s="63">
        <v>12</v>
      </c>
      <c r="S245" s="61" t="s">
        <v>12</v>
      </c>
      <c r="T245" s="62">
        <v>4</v>
      </c>
      <c r="U245" s="61" t="s">
        <v>12</v>
      </c>
      <c r="V245" s="62">
        <v>4</v>
      </c>
      <c r="W245" s="61" t="s">
        <v>12</v>
      </c>
      <c r="X245" s="62">
        <v>4</v>
      </c>
      <c r="Y245" s="61" t="s">
        <v>12</v>
      </c>
      <c r="Z245" s="62">
        <v>4</v>
      </c>
      <c r="AA245" s="61" t="s">
        <v>12</v>
      </c>
      <c r="AB245" s="62">
        <v>4</v>
      </c>
      <c r="AC245" s="61" t="s">
        <v>12</v>
      </c>
      <c r="AD245" s="62">
        <v>4</v>
      </c>
      <c r="AE245" s="63"/>
      <c r="AF245" s="63">
        <v>8</v>
      </c>
      <c r="AG245" s="61" t="s">
        <v>9</v>
      </c>
      <c r="AH245" s="62">
        <v>4</v>
      </c>
      <c r="AI245" s="61" t="s">
        <v>9</v>
      </c>
      <c r="AJ245" s="62">
        <v>3</v>
      </c>
      <c r="AK245" s="61" t="s">
        <v>9</v>
      </c>
      <c r="AL245" s="62">
        <v>4</v>
      </c>
      <c r="AM245" s="61" t="s">
        <v>9</v>
      </c>
      <c r="AN245" s="62">
        <v>4</v>
      </c>
      <c r="AO245" s="61" t="s">
        <v>9</v>
      </c>
      <c r="AP245" s="62">
        <v>4</v>
      </c>
      <c r="AQ245" s="61" t="s">
        <v>9</v>
      </c>
      <c r="AR245" s="62">
        <v>3</v>
      </c>
      <c r="AS245" s="63"/>
      <c r="AT245" s="63">
        <v>16</v>
      </c>
      <c r="AU245" s="61" t="s">
        <v>12</v>
      </c>
      <c r="AV245" s="62">
        <v>4</v>
      </c>
      <c r="AW245" s="61" t="s">
        <v>12</v>
      </c>
      <c r="AX245" s="62">
        <v>4</v>
      </c>
      <c r="AY245" s="61" t="s">
        <v>12</v>
      </c>
      <c r="AZ245" s="62">
        <v>4</v>
      </c>
      <c r="BA245" s="61" t="s">
        <v>12</v>
      </c>
      <c r="BB245" s="62">
        <v>4</v>
      </c>
      <c r="BC245" s="61" t="s">
        <v>12</v>
      </c>
      <c r="BD245" s="62">
        <v>4</v>
      </c>
      <c r="BE245" s="61" t="s">
        <v>12</v>
      </c>
      <c r="BF245" s="62">
        <v>4</v>
      </c>
      <c r="BG245" s="63"/>
      <c r="BH245" s="63">
        <v>7</v>
      </c>
      <c r="BI245" s="61" t="s">
        <v>9</v>
      </c>
      <c r="BJ245" s="62">
        <v>4</v>
      </c>
      <c r="BK245" s="61" t="s">
        <v>9</v>
      </c>
      <c r="BL245" s="62">
        <v>3</v>
      </c>
      <c r="BM245" s="61" t="s">
        <v>9</v>
      </c>
      <c r="BN245" s="62">
        <v>4</v>
      </c>
      <c r="BO245" s="61" t="s">
        <v>52</v>
      </c>
      <c r="BP245" s="62"/>
      <c r="BQ245" s="64">
        <f t="shared" si="410"/>
        <v>14</v>
      </c>
      <c r="BR245" s="64">
        <f t="shared" si="411"/>
        <v>0</v>
      </c>
      <c r="BS245" s="64">
        <f t="shared" si="412"/>
        <v>0</v>
      </c>
      <c r="BT245" s="64">
        <f t="shared" si="413"/>
        <v>12</v>
      </c>
      <c r="BU245" s="64">
        <f t="shared" si="414"/>
        <v>0</v>
      </c>
      <c r="BV245" s="64">
        <f t="shared" si="415"/>
        <v>0</v>
      </c>
      <c r="BW245" s="64">
        <f t="shared" si="416"/>
        <v>0</v>
      </c>
      <c r="BX245" s="64">
        <f t="shared" si="417"/>
        <v>0</v>
      </c>
      <c r="BY245" s="64">
        <f t="shared" si="418"/>
        <v>1</v>
      </c>
      <c r="BZ245" s="65">
        <f t="shared" si="419"/>
        <v>27</v>
      </c>
      <c r="CA245" s="66">
        <f t="shared" si="420"/>
        <v>101</v>
      </c>
      <c r="CB245" s="67">
        <f t="shared" si="421"/>
        <v>43</v>
      </c>
      <c r="CC245" s="67">
        <v>0</v>
      </c>
      <c r="CD245" s="68">
        <f t="shared" si="422"/>
        <v>2</v>
      </c>
      <c r="CE245" s="69">
        <f t="shared" si="423"/>
        <v>25</v>
      </c>
      <c r="CF245" s="68">
        <f t="shared" si="424"/>
        <v>140</v>
      </c>
      <c r="CG245" s="70">
        <f t="shared" si="425"/>
        <v>0.5</v>
      </c>
      <c r="CH245" s="68">
        <f t="shared" si="426"/>
        <v>400</v>
      </c>
      <c r="CI245" s="71">
        <f>VLOOKUP(A245,[5]DATA!$A$6:$Q$660,17,0)</f>
        <v>70</v>
      </c>
      <c r="CJ245" s="71">
        <f t="shared" si="427"/>
        <v>144</v>
      </c>
      <c r="CK245" s="72">
        <f t="shared" si="428"/>
        <v>43</v>
      </c>
      <c r="CL245" s="73">
        <f t="shared" si="429"/>
        <v>0.2986111111111111</v>
      </c>
      <c r="CM245" s="72">
        <f t="shared" si="430"/>
        <v>0</v>
      </c>
      <c r="CN245" s="74">
        <f t="shared" si="431"/>
        <v>27</v>
      </c>
    </row>
    <row r="246" spans="1:92" s="77" customFormat="1" ht="24.75" customHeight="1" outlineLevel="2" x14ac:dyDescent="0.25">
      <c r="A246" s="55" t="s">
        <v>520</v>
      </c>
      <c r="B246" s="56" t="s">
        <v>521</v>
      </c>
      <c r="C246" s="57" t="s">
        <v>380</v>
      </c>
      <c r="D246" s="58">
        <v>10</v>
      </c>
      <c r="E246" s="59">
        <v>42930</v>
      </c>
      <c r="F246" s="60">
        <f>IFERROR(VLOOKUP(A246,'[5]PHEP NAM 2022'!$D$9:$AP$628,32,0),0)</f>
        <v>1.5</v>
      </c>
      <c r="G246" s="61" t="s">
        <v>12</v>
      </c>
      <c r="H246" s="62">
        <v>4</v>
      </c>
      <c r="I246" s="61" t="s">
        <v>12</v>
      </c>
      <c r="J246" s="62">
        <v>4</v>
      </c>
      <c r="K246" s="61" t="s">
        <v>12</v>
      </c>
      <c r="L246" s="62">
        <v>4</v>
      </c>
      <c r="M246" s="61" t="s">
        <v>12</v>
      </c>
      <c r="N246" s="62">
        <v>4</v>
      </c>
      <c r="O246" s="61" t="s">
        <v>12</v>
      </c>
      <c r="P246" s="62">
        <v>4</v>
      </c>
      <c r="Q246" s="63"/>
      <c r="R246" s="63">
        <v>8</v>
      </c>
      <c r="S246" s="61" t="s">
        <v>9</v>
      </c>
      <c r="T246" s="62">
        <v>4</v>
      </c>
      <c r="U246" s="61" t="s">
        <v>9</v>
      </c>
      <c r="V246" s="62">
        <v>4</v>
      </c>
      <c r="W246" s="61" t="s">
        <v>9</v>
      </c>
      <c r="X246" s="62">
        <v>4</v>
      </c>
      <c r="Y246" s="61" t="s">
        <v>9</v>
      </c>
      <c r="Z246" s="62">
        <v>4</v>
      </c>
      <c r="AA246" s="61" t="s">
        <v>9</v>
      </c>
      <c r="AB246" s="62">
        <v>4</v>
      </c>
      <c r="AC246" s="61" t="s">
        <v>9</v>
      </c>
      <c r="AD246" s="62">
        <v>4</v>
      </c>
      <c r="AE246" s="63"/>
      <c r="AF246" s="63">
        <v>12</v>
      </c>
      <c r="AG246" s="61" t="s">
        <v>12</v>
      </c>
      <c r="AH246" s="62">
        <v>4</v>
      </c>
      <c r="AI246" s="61" t="s">
        <v>12</v>
      </c>
      <c r="AJ246" s="62">
        <v>4</v>
      </c>
      <c r="AK246" s="61" t="s">
        <v>12</v>
      </c>
      <c r="AL246" s="62">
        <v>4</v>
      </c>
      <c r="AM246" s="61" t="s">
        <v>12</v>
      </c>
      <c r="AN246" s="62">
        <v>4</v>
      </c>
      <c r="AO246" s="61" t="s">
        <v>12</v>
      </c>
      <c r="AP246" s="62">
        <v>4</v>
      </c>
      <c r="AQ246" s="61" t="s">
        <v>52</v>
      </c>
      <c r="AR246" s="62"/>
      <c r="AS246" s="63"/>
      <c r="AT246" s="63"/>
      <c r="AU246" s="61" t="s">
        <v>124</v>
      </c>
      <c r="AV246" s="62"/>
      <c r="AW246" s="61" t="s">
        <v>124</v>
      </c>
      <c r="AX246" s="62"/>
      <c r="AY246" s="61" t="s">
        <v>9</v>
      </c>
      <c r="AZ246" s="62">
        <v>4</v>
      </c>
      <c r="BA246" s="61" t="s">
        <v>9</v>
      </c>
      <c r="BB246" s="62">
        <v>4</v>
      </c>
      <c r="BC246" s="61" t="s">
        <v>9</v>
      </c>
      <c r="BD246" s="62">
        <v>4</v>
      </c>
      <c r="BE246" s="61" t="s">
        <v>9</v>
      </c>
      <c r="BF246" s="62">
        <v>4</v>
      </c>
      <c r="BG246" s="63"/>
      <c r="BH246" s="63">
        <v>16</v>
      </c>
      <c r="BI246" s="61" t="s">
        <v>12</v>
      </c>
      <c r="BJ246" s="62">
        <v>4</v>
      </c>
      <c r="BK246" s="61" t="s">
        <v>12</v>
      </c>
      <c r="BL246" s="62">
        <v>4</v>
      </c>
      <c r="BM246" s="61" t="s">
        <v>12</v>
      </c>
      <c r="BN246" s="62">
        <v>4</v>
      </c>
      <c r="BO246" s="61" t="s">
        <v>12</v>
      </c>
      <c r="BP246" s="62">
        <v>4</v>
      </c>
      <c r="BQ246" s="64">
        <f t="shared" si="410"/>
        <v>10</v>
      </c>
      <c r="BR246" s="64">
        <f t="shared" si="411"/>
        <v>0</v>
      </c>
      <c r="BS246" s="64">
        <f t="shared" si="412"/>
        <v>0</v>
      </c>
      <c r="BT246" s="64">
        <f t="shared" si="413"/>
        <v>14</v>
      </c>
      <c r="BU246" s="64">
        <f t="shared" si="414"/>
        <v>0</v>
      </c>
      <c r="BV246" s="64">
        <f t="shared" si="415"/>
        <v>0</v>
      </c>
      <c r="BW246" s="64">
        <f t="shared" si="416"/>
        <v>0</v>
      </c>
      <c r="BX246" s="64">
        <f t="shared" si="417"/>
        <v>0</v>
      </c>
      <c r="BY246" s="64">
        <f t="shared" si="418"/>
        <v>1</v>
      </c>
      <c r="BZ246" s="65">
        <f t="shared" si="419"/>
        <v>25</v>
      </c>
      <c r="CA246" s="66">
        <f t="shared" si="420"/>
        <v>96</v>
      </c>
      <c r="CB246" s="67">
        <f t="shared" si="421"/>
        <v>36</v>
      </c>
      <c r="CC246" s="67">
        <v>0</v>
      </c>
      <c r="CD246" s="68">
        <f t="shared" si="422"/>
        <v>2</v>
      </c>
      <c r="CE246" s="69">
        <f t="shared" si="423"/>
        <v>26</v>
      </c>
      <c r="CF246" s="68">
        <f t="shared" si="424"/>
        <v>140</v>
      </c>
      <c r="CG246" s="70">
        <f t="shared" si="425"/>
        <v>0.5</v>
      </c>
      <c r="CH246" s="68">
        <f t="shared" si="426"/>
        <v>416</v>
      </c>
      <c r="CI246" s="71">
        <f>VLOOKUP(A246,[5]DATA!$A$6:$Q$660,17,0)</f>
        <v>70</v>
      </c>
      <c r="CJ246" s="71">
        <f t="shared" si="427"/>
        <v>132</v>
      </c>
      <c r="CK246" s="72">
        <f t="shared" si="428"/>
        <v>36</v>
      </c>
      <c r="CL246" s="73">
        <f t="shared" si="429"/>
        <v>0.27272727272727271</v>
      </c>
      <c r="CM246" s="72">
        <f t="shared" si="430"/>
        <v>0</v>
      </c>
      <c r="CN246" s="74">
        <f t="shared" si="431"/>
        <v>25</v>
      </c>
    </row>
    <row r="247" spans="1:92" s="77" customFormat="1" ht="24.75" customHeight="1" outlineLevel="2" x14ac:dyDescent="0.25">
      <c r="A247" s="55" t="s">
        <v>522</v>
      </c>
      <c r="B247" s="56" t="s">
        <v>523</v>
      </c>
      <c r="C247" s="57" t="s">
        <v>380</v>
      </c>
      <c r="D247" s="58">
        <v>10</v>
      </c>
      <c r="E247" s="59">
        <v>42936</v>
      </c>
      <c r="F247" s="60">
        <f>IFERROR(VLOOKUP(A247,'[5]PHEP NAM 2022'!$D$9:$AP$628,32,0),0)</f>
        <v>2</v>
      </c>
      <c r="G247" s="61" t="s">
        <v>12</v>
      </c>
      <c r="H247" s="62">
        <v>4</v>
      </c>
      <c r="I247" s="61" t="s">
        <v>12</v>
      </c>
      <c r="J247" s="62">
        <v>4</v>
      </c>
      <c r="K247" s="61" t="s">
        <v>12</v>
      </c>
      <c r="L247" s="62">
        <v>4</v>
      </c>
      <c r="M247" s="61" t="s">
        <v>12</v>
      </c>
      <c r="N247" s="62">
        <v>4</v>
      </c>
      <c r="O247" s="61" t="s">
        <v>12</v>
      </c>
      <c r="P247" s="62">
        <v>4</v>
      </c>
      <c r="Q247" s="63"/>
      <c r="R247" s="63"/>
      <c r="S247" s="61" t="s">
        <v>9</v>
      </c>
      <c r="T247" s="62">
        <v>4</v>
      </c>
      <c r="U247" s="61" t="s">
        <v>9</v>
      </c>
      <c r="V247" s="62">
        <v>4</v>
      </c>
      <c r="W247" s="61" t="s">
        <v>9</v>
      </c>
      <c r="X247" s="62">
        <v>4</v>
      </c>
      <c r="Y247" s="61" t="s">
        <v>9</v>
      </c>
      <c r="Z247" s="62">
        <v>4</v>
      </c>
      <c r="AA247" s="61" t="s">
        <v>9</v>
      </c>
      <c r="AB247" s="62">
        <v>4</v>
      </c>
      <c r="AC247" s="61" t="s">
        <v>9</v>
      </c>
      <c r="AD247" s="62">
        <v>4</v>
      </c>
      <c r="AE247" s="63"/>
      <c r="AF247" s="63">
        <v>16</v>
      </c>
      <c r="AG247" s="61" t="s">
        <v>12</v>
      </c>
      <c r="AH247" s="62">
        <v>4</v>
      </c>
      <c r="AI247" s="61" t="s">
        <v>12</v>
      </c>
      <c r="AJ247" s="62">
        <v>4</v>
      </c>
      <c r="AK247" s="61" t="s">
        <v>12</v>
      </c>
      <c r="AL247" s="62">
        <v>4</v>
      </c>
      <c r="AM247" s="61" t="s">
        <v>12</v>
      </c>
      <c r="AN247" s="62">
        <v>4</v>
      </c>
      <c r="AO247" s="61" t="s">
        <v>12</v>
      </c>
      <c r="AP247" s="62">
        <v>4</v>
      </c>
      <c r="AQ247" s="61" t="s">
        <v>12</v>
      </c>
      <c r="AR247" s="62">
        <v>4</v>
      </c>
      <c r="AS247" s="63"/>
      <c r="AT247" s="63">
        <v>8</v>
      </c>
      <c r="AU247" s="61" t="s">
        <v>9</v>
      </c>
      <c r="AV247" s="62">
        <v>4</v>
      </c>
      <c r="AW247" s="61" t="s">
        <v>9</v>
      </c>
      <c r="AX247" s="62">
        <v>4</v>
      </c>
      <c r="AY247" s="61" t="s">
        <v>9</v>
      </c>
      <c r="AZ247" s="62">
        <v>4</v>
      </c>
      <c r="BA247" s="61" t="s">
        <v>9</v>
      </c>
      <c r="BB247" s="62">
        <v>4</v>
      </c>
      <c r="BC247" s="61" t="s">
        <v>9</v>
      </c>
      <c r="BD247" s="62">
        <v>4</v>
      </c>
      <c r="BE247" s="61" t="s">
        <v>9</v>
      </c>
      <c r="BF247" s="62">
        <v>4</v>
      </c>
      <c r="BG247" s="63"/>
      <c r="BH247" s="63">
        <v>16</v>
      </c>
      <c r="BI247" s="61" t="s">
        <v>12</v>
      </c>
      <c r="BJ247" s="62">
        <v>4</v>
      </c>
      <c r="BK247" s="61" t="s">
        <v>12</v>
      </c>
      <c r="BL247" s="62">
        <v>4</v>
      </c>
      <c r="BM247" s="61" t="s">
        <v>12</v>
      </c>
      <c r="BN247" s="62">
        <v>4</v>
      </c>
      <c r="BO247" s="61" t="s">
        <v>12</v>
      </c>
      <c r="BP247" s="62">
        <v>4</v>
      </c>
      <c r="BQ247" s="64">
        <f t="shared" si="410"/>
        <v>12</v>
      </c>
      <c r="BR247" s="64">
        <f t="shared" si="411"/>
        <v>0</v>
      </c>
      <c r="BS247" s="64">
        <f t="shared" si="412"/>
        <v>0</v>
      </c>
      <c r="BT247" s="64">
        <f t="shared" si="413"/>
        <v>15</v>
      </c>
      <c r="BU247" s="64">
        <f t="shared" si="414"/>
        <v>0</v>
      </c>
      <c r="BV247" s="64">
        <f t="shared" si="415"/>
        <v>0</v>
      </c>
      <c r="BW247" s="64">
        <f t="shared" si="416"/>
        <v>0</v>
      </c>
      <c r="BX247" s="64">
        <f t="shared" si="417"/>
        <v>0</v>
      </c>
      <c r="BY247" s="64">
        <f t="shared" si="418"/>
        <v>0</v>
      </c>
      <c r="BZ247" s="65">
        <f t="shared" si="419"/>
        <v>27</v>
      </c>
      <c r="CA247" s="66">
        <f t="shared" si="420"/>
        <v>108</v>
      </c>
      <c r="CB247" s="67">
        <f t="shared" si="421"/>
        <v>40</v>
      </c>
      <c r="CC247" s="67">
        <v>0</v>
      </c>
      <c r="CD247" s="68">
        <f t="shared" si="422"/>
        <v>2</v>
      </c>
      <c r="CE247" s="69">
        <f t="shared" si="423"/>
        <v>29</v>
      </c>
      <c r="CF247" s="68">
        <f t="shared" si="424"/>
        <v>140</v>
      </c>
      <c r="CG247" s="70">
        <f t="shared" si="425"/>
        <v>2</v>
      </c>
      <c r="CH247" s="68">
        <f t="shared" si="426"/>
        <v>464</v>
      </c>
      <c r="CI247" s="71">
        <f>VLOOKUP(A247,[5]DATA!$A$6:$Q$660,17,0)</f>
        <v>70</v>
      </c>
      <c r="CJ247" s="71">
        <f t="shared" si="427"/>
        <v>148</v>
      </c>
      <c r="CK247" s="72">
        <f t="shared" si="428"/>
        <v>40</v>
      </c>
      <c r="CL247" s="73">
        <f t="shared" si="429"/>
        <v>0.27027027027027029</v>
      </c>
      <c r="CM247" s="72">
        <f t="shared" si="430"/>
        <v>0</v>
      </c>
      <c r="CN247" s="74">
        <f t="shared" si="431"/>
        <v>27</v>
      </c>
    </row>
    <row r="248" spans="1:92" s="77" customFormat="1" ht="24.75" customHeight="1" outlineLevel="2" x14ac:dyDescent="0.25">
      <c r="A248" s="55" t="s">
        <v>524</v>
      </c>
      <c r="B248" s="56" t="s">
        <v>525</v>
      </c>
      <c r="C248" s="57" t="s">
        <v>380</v>
      </c>
      <c r="D248" s="58">
        <v>10</v>
      </c>
      <c r="E248" s="59">
        <v>42964</v>
      </c>
      <c r="F248" s="60">
        <f>IFERROR(VLOOKUP(A248,'[5]PHEP NAM 2022'!$D$9:$AP$628,32,0),0)</f>
        <v>1.5</v>
      </c>
      <c r="G248" s="61" t="s">
        <v>9</v>
      </c>
      <c r="H248" s="62">
        <v>4</v>
      </c>
      <c r="I248" s="61" t="s">
        <v>9</v>
      </c>
      <c r="J248" s="62">
        <v>4</v>
      </c>
      <c r="K248" s="61" t="s">
        <v>9</v>
      </c>
      <c r="L248" s="62">
        <v>2</v>
      </c>
      <c r="M248" s="61" t="s">
        <v>9</v>
      </c>
      <c r="N248" s="62">
        <v>4</v>
      </c>
      <c r="O248" s="61" t="s">
        <v>9</v>
      </c>
      <c r="P248" s="62">
        <v>4</v>
      </c>
      <c r="Q248" s="63"/>
      <c r="R248" s="63">
        <v>12</v>
      </c>
      <c r="S248" s="61" t="s">
        <v>12</v>
      </c>
      <c r="T248" s="62">
        <v>4</v>
      </c>
      <c r="U248" s="61" t="s">
        <v>12</v>
      </c>
      <c r="V248" s="62">
        <v>4</v>
      </c>
      <c r="W248" s="61" t="s">
        <v>12</v>
      </c>
      <c r="X248" s="62">
        <v>4</v>
      </c>
      <c r="Y248" s="61" t="s">
        <v>12</v>
      </c>
      <c r="Z248" s="62">
        <v>4</v>
      </c>
      <c r="AA248" s="61" t="s">
        <v>12</v>
      </c>
      <c r="AB248" s="62">
        <v>4</v>
      </c>
      <c r="AC248" s="61" t="s">
        <v>12</v>
      </c>
      <c r="AD248" s="62">
        <v>4</v>
      </c>
      <c r="AE248" s="63"/>
      <c r="AF248" s="63">
        <v>8</v>
      </c>
      <c r="AG248" s="61" t="s">
        <v>9</v>
      </c>
      <c r="AH248" s="62">
        <v>4</v>
      </c>
      <c r="AI248" s="61" t="s">
        <v>9</v>
      </c>
      <c r="AJ248" s="62">
        <v>4</v>
      </c>
      <c r="AK248" s="61" t="s">
        <v>52</v>
      </c>
      <c r="AL248" s="62"/>
      <c r="AM248" s="61" t="s">
        <v>9</v>
      </c>
      <c r="AN248" s="62">
        <v>4</v>
      </c>
      <c r="AO248" s="61" t="s">
        <v>9</v>
      </c>
      <c r="AP248" s="62">
        <v>4</v>
      </c>
      <c r="AQ248" s="61" t="s">
        <v>9</v>
      </c>
      <c r="AR248" s="62">
        <v>4</v>
      </c>
      <c r="AS248" s="63"/>
      <c r="AT248" s="63">
        <v>10</v>
      </c>
      <c r="AU248" s="61" t="s">
        <v>9</v>
      </c>
      <c r="AV248" s="62">
        <v>4</v>
      </c>
      <c r="AW248" s="61" t="s">
        <v>9</v>
      </c>
      <c r="AX248" s="62">
        <v>4</v>
      </c>
      <c r="AY248" s="61" t="s">
        <v>9</v>
      </c>
      <c r="AZ248" s="62">
        <v>4</v>
      </c>
      <c r="BA248" s="61" t="s">
        <v>9</v>
      </c>
      <c r="BB248" s="62">
        <v>4</v>
      </c>
      <c r="BC248" s="61" t="s">
        <v>9</v>
      </c>
      <c r="BD248" s="62">
        <v>4</v>
      </c>
      <c r="BE248" s="61" t="s">
        <v>9</v>
      </c>
      <c r="BF248" s="62">
        <v>4</v>
      </c>
      <c r="BG248" s="63"/>
      <c r="BH248" s="63"/>
      <c r="BI248" s="61" t="s">
        <v>9</v>
      </c>
      <c r="BJ248" s="62">
        <v>4</v>
      </c>
      <c r="BK248" s="61" t="s">
        <v>9</v>
      </c>
      <c r="BL248" s="62">
        <v>4</v>
      </c>
      <c r="BM248" s="61" t="s">
        <v>9</v>
      </c>
      <c r="BN248" s="62">
        <v>4</v>
      </c>
      <c r="BO248" s="61" t="s">
        <v>9</v>
      </c>
      <c r="BP248" s="62">
        <v>4</v>
      </c>
      <c r="BQ248" s="64">
        <f t="shared" si="410"/>
        <v>20</v>
      </c>
      <c r="BR248" s="64">
        <f t="shared" si="411"/>
        <v>0</v>
      </c>
      <c r="BS248" s="64">
        <f t="shared" si="412"/>
        <v>0</v>
      </c>
      <c r="BT248" s="64">
        <f t="shared" si="413"/>
        <v>6</v>
      </c>
      <c r="BU248" s="64">
        <f t="shared" si="414"/>
        <v>0</v>
      </c>
      <c r="BV248" s="64">
        <f t="shared" si="415"/>
        <v>0</v>
      </c>
      <c r="BW248" s="64">
        <f t="shared" si="416"/>
        <v>0</v>
      </c>
      <c r="BX248" s="64">
        <f t="shared" si="417"/>
        <v>0</v>
      </c>
      <c r="BY248" s="64">
        <f t="shared" si="418"/>
        <v>1</v>
      </c>
      <c r="BZ248" s="65">
        <f t="shared" si="419"/>
        <v>27</v>
      </c>
      <c r="CA248" s="66">
        <f t="shared" si="420"/>
        <v>102</v>
      </c>
      <c r="CB248" s="67">
        <f t="shared" si="421"/>
        <v>30</v>
      </c>
      <c r="CC248" s="67">
        <v>0</v>
      </c>
      <c r="CD248" s="68">
        <f t="shared" si="422"/>
        <v>2</v>
      </c>
      <c r="CE248" s="69">
        <f t="shared" si="423"/>
        <v>26</v>
      </c>
      <c r="CF248" s="68">
        <f t="shared" si="424"/>
        <v>140</v>
      </c>
      <c r="CG248" s="70">
        <f t="shared" si="425"/>
        <v>0.5</v>
      </c>
      <c r="CH248" s="68">
        <f t="shared" si="426"/>
        <v>416</v>
      </c>
      <c r="CI248" s="71">
        <f>VLOOKUP(A248,[5]DATA!$A$6:$Q$660,17,0)</f>
        <v>70</v>
      </c>
      <c r="CJ248" s="71">
        <f t="shared" si="427"/>
        <v>132</v>
      </c>
      <c r="CK248" s="72">
        <f t="shared" si="428"/>
        <v>30</v>
      </c>
      <c r="CL248" s="73">
        <f t="shared" si="429"/>
        <v>0.22727272727272727</v>
      </c>
      <c r="CM248" s="72">
        <f t="shared" si="430"/>
        <v>0</v>
      </c>
      <c r="CN248" s="74">
        <f t="shared" si="431"/>
        <v>27</v>
      </c>
    </row>
    <row r="249" spans="1:92" s="77" customFormat="1" ht="24.75" customHeight="1" outlineLevel="2" x14ac:dyDescent="0.25">
      <c r="A249" s="55" t="s">
        <v>526</v>
      </c>
      <c r="B249" s="108" t="s">
        <v>527</v>
      </c>
      <c r="C249" s="57" t="s">
        <v>380</v>
      </c>
      <c r="D249" s="58">
        <v>10</v>
      </c>
      <c r="E249" s="75">
        <v>43298</v>
      </c>
      <c r="F249" s="60">
        <f>IFERROR(VLOOKUP(A249,'[5]PHEP NAM 2022'!$D$9:$AP$628,32,0),0)</f>
        <v>3</v>
      </c>
      <c r="G249" s="61" t="s">
        <v>10</v>
      </c>
      <c r="H249" s="62"/>
      <c r="I249" s="61" t="s">
        <v>10</v>
      </c>
      <c r="J249" s="62"/>
      <c r="K249" s="61" t="s">
        <v>10</v>
      </c>
      <c r="L249" s="62"/>
      <c r="M249" s="61" t="s">
        <v>52</v>
      </c>
      <c r="N249" s="62"/>
      <c r="O249" s="61" t="s">
        <v>10</v>
      </c>
      <c r="P249" s="62"/>
      <c r="Q249" s="207" t="s">
        <v>528</v>
      </c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  <c r="AF249" s="208"/>
      <c r="AG249" s="208"/>
      <c r="AH249" s="208"/>
      <c r="AI249" s="208"/>
      <c r="AJ249" s="208"/>
      <c r="AK249" s="208"/>
      <c r="AL249" s="208"/>
      <c r="AM249" s="208"/>
      <c r="AN249" s="208"/>
      <c r="AO249" s="208"/>
      <c r="AP249" s="208"/>
      <c r="AQ249" s="208"/>
      <c r="AR249" s="208"/>
      <c r="AS249" s="208"/>
      <c r="AT249" s="208"/>
      <c r="AU249" s="208"/>
      <c r="AV249" s="208"/>
      <c r="AW249" s="208"/>
      <c r="AX249" s="208"/>
      <c r="AY249" s="208"/>
      <c r="AZ249" s="208"/>
      <c r="BA249" s="208"/>
      <c r="BB249" s="208"/>
      <c r="BC249" s="208"/>
      <c r="BD249" s="208"/>
      <c r="BE249" s="208"/>
      <c r="BF249" s="208"/>
      <c r="BG249" s="208"/>
      <c r="BH249" s="208"/>
      <c r="BI249" s="208"/>
      <c r="BJ249" s="208"/>
      <c r="BK249" s="208"/>
      <c r="BL249" s="208"/>
      <c r="BM249" s="208"/>
      <c r="BN249" s="208"/>
      <c r="BO249" s="208"/>
      <c r="BP249" s="209"/>
      <c r="BQ249" s="64">
        <f t="shared" si="410"/>
        <v>0</v>
      </c>
      <c r="BR249" s="64">
        <f t="shared" si="411"/>
        <v>4</v>
      </c>
      <c r="BS249" s="64">
        <f t="shared" si="412"/>
        <v>0</v>
      </c>
      <c r="BT249" s="64">
        <f t="shared" si="413"/>
        <v>0</v>
      </c>
      <c r="BU249" s="64">
        <f t="shared" si="414"/>
        <v>0</v>
      </c>
      <c r="BV249" s="64">
        <f t="shared" si="415"/>
        <v>0</v>
      </c>
      <c r="BW249" s="64">
        <f t="shared" si="416"/>
        <v>0</v>
      </c>
      <c r="BX249" s="64">
        <f t="shared" si="417"/>
        <v>0</v>
      </c>
      <c r="BY249" s="64">
        <f t="shared" si="418"/>
        <v>1</v>
      </c>
      <c r="BZ249" s="65">
        <f t="shared" si="419"/>
        <v>5</v>
      </c>
      <c r="CA249" s="66">
        <f t="shared" si="420"/>
        <v>0</v>
      </c>
      <c r="CB249" s="67">
        <f t="shared" si="421"/>
        <v>0</v>
      </c>
      <c r="CC249" s="67">
        <v>0</v>
      </c>
      <c r="CD249" s="68">
        <f>IF(BZ249&gt;=25,4,IF(BZ249&gt;=18,3,IF(BZ249&gt;=12,2,IF(BZ249&gt;=4,1,0))))-BX249-2+1</f>
        <v>0</v>
      </c>
      <c r="CE249" s="69">
        <f t="shared" si="423"/>
        <v>0</v>
      </c>
      <c r="CF249" s="68">
        <f t="shared" si="424"/>
        <v>0</v>
      </c>
      <c r="CG249" s="70">
        <f t="shared" si="425"/>
        <v>2</v>
      </c>
      <c r="CH249" s="68">
        <f t="shared" si="426"/>
        <v>0</v>
      </c>
      <c r="CI249" s="71">
        <f>VLOOKUP(A249,[5]DATA!$A$6:$Q$660,17,0)</f>
        <v>70</v>
      </c>
      <c r="CJ249" s="71">
        <f t="shared" si="427"/>
        <v>0</v>
      </c>
      <c r="CK249" s="72">
        <f t="shared" si="428"/>
        <v>0</v>
      </c>
      <c r="CL249" s="73" t="e">
        <f t="shared" si="429"/>
        <v>#DIV/0!</v>
      </c>
      <c r="CM249" s="72">
        <f t="shared" si="430"/>
        <v>0</v>
      </c>
      <c r="CN249" s="74">
        <f t="shared" si="431"/>
        <v>5</v>
      </c>
    </row>
    <row r="250" spans="1:92" s="77" customFormat="1" ht="24.75" customHeight="1" outlineLevel="1" x14ac:dyDescent="0.2">
      <c r="A250" s="102">
        <f>COUNTA(A251:A281)</f>
        <v>31</v>
      </c>
      <c r="B250" s="111" t="s">
        <v>529</v>
      </c>
      <c r="C250" s="112"/>
      <c r="D250" s="112"/>
      <c r="E250" s="113"/>
      <c r="F250" s="113"/>
      <c r="G250" s="104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6"/>
      <c r="BQ250" s="107">
        <f t="shared" ref="BQ250:CI250" si="432">SUM(BQ251:BQ281)</f>
        <v>347</v>
      </c>
      <c r="BR250" s="107">
        <f t="shared" si="432"/>
        <v>10.5</v>
      </c>
      <c r="BS250" s="107">
        <f t="shared" si="432"/>
        <v>0</v>
      </c>
      <c r="BT250" s="107">
        <f t="shared" si="432"/>
        <v>235</v>
      </c>
      <c r="BU250" s="107">
        <f t="shared" si="432"/>
        <v>0</v>
      </c>
      <c r="BV250" s="107">
        <f t="shared" si="432"/>
        <v>0</v>
      </c>
      <c r="BW250" s="107">
        <f t="shared" si="432"/>
        <v>0</v>
      </c>
      <c r="BX250" s="107">
        <f t="shared" si="432"/>
        <v>0</v>
      </c>
      <c r="BY250" s="107">
        <f t="shared" si="432"/>
        <v>30.5</v>
      </c>
      <c r="BZ250" s="107">
        <f t="shared" si="432"/>
        <v>623</v>
      </c>
      <c r="CA250" s="107">
        <f t="shared" si="432"/>
        <v>2218.5</v>
      </c>
      <c r="CB250" s="107">
        <f t="shared" si="432"/>
        <v>841</v>
      </c>
      <c r="CC250" s="107">
        <f t="shared" si="432"/>
        <v>0</v>
      </c>
      <c r="CD250" s="107">
        <f t="shared" si="432"/>
        <v>42</v>
      </c>
      <c r="CE250" s="107">
        <f t="shared" si="432"/>
        <v>556</v>
      </c>
      <c r="CF250" s="107">
        <f t="shared" si="432"/>
        <v>2940</v>
      </c>
      <c r="CG250" s="107">
        <f t="shared" si="432"/>
        <v>17.5</v>
      </c>
      <c r="CH250" s="107">
        <f t="shared" si="432"/>
        <v>8896</v>
      </c>
      <c r="CI250" s="107">
        <f t="shared" si="432"/>
        <v>2170</v>
      </c>
      <c r="CJ250" s="114"/>
      <c r="CK250" s="114">
        <f>SUM(CK251:CK281)</f>
        <v>929</v>
      </c>
      <c r="CL250" s="114" t="e">
        <f>SUM(CL251:CL281)</f>
        <v>#DIV/0!</v>
      </c>
      <c r="CM250" s="114">
        <f>SUM(CM251:CM281)</f>
        <v>88</v>
      </c>
    </row>
    <row r="251" spans="1:92" s="77" customFormat="1" ht="24.75" customHeight="1" outlineLevel="2" x14ac:dyDescent="0.25">
      <c r="A251" s="55" t="s">
        <v>530</v>
      </c>
      <c r="B251" s="56" t="s">
        <v>531</v>
      </c>
      <c r="C251" s="57" t="s">
        <v>380</v>
      </c>
      <c r="D251" s="58">
        <v>10</v>
      </c>
      <c r="E251" s="59">
        <v>41062</v>
      </c>
      <c r="F251" s="60">
        <f>IFERROR(VLOOKUP(A251,'[5]PHEP NAM 2022'!$D$9:$AP$628,32,0),0)</f>
        <v>6.5</v>
      </c>
      <c r="G251" s="61" t="s">
        <v>12</v>
      </c>
      <c r="H251" s="62">
        <v>4</v>
      </c>
      <c r="I251" s="61" t="s">
        <v>12</v>
      </c>
      <c r="J251" s="62">
        <v>4</v>
      </c>
      <c r="K251" s="61" t="s">
        <v>12</v>
      </c>
      <c r="L251" s="62">
        <v>4</v>
      </c>
      <c r="M251" s="61" t="s">
        <v>12</v>
      </c>
      <c r="N251" s="62">
        <v>4</v>
      </c>
      <c r="O251" s="61" t="s">
        <v>12</v>
      </c>
      <c r="P251" s="62">
        <v>4</v>
      </c>
      <c r="Q251" s="63"/>
      <c r="R251" s="63"/>
      <c r="S251" s="61" t="s">
        <v>9</v>
      </c>
      <c r="T251" s="62">
        <v>4</v>
      </c>
      <c r="U251" s="61" t="s">
        <v>9</v>
      </c>
      <c r="V251" s="62">
        <v>4</v>
      </c>
      <c r="W251" s="61" t="s">
        <v>135</v>
      </c>
      <c r="X251" s="62"/>
      <c r="Y251" s="61" t="s">
        <v>52</v>
      </c>
      <c r="Z251" s="62"/>
      <c r="AA251" s="61" t="s">
        <v>52</v>
      </c>
      <c r="AB251" s="62"/>
      <c r="AC251" s="61" t="s">
        <v>52</v>
      </c>
      <c r="AD251" s="62"/>
      <c r="AE251" s="63"/>
      <c r="AF251" s="63"/>
      <c r="AG251" s="61" t="s">
        <v>52</v>
      </c>
      <c r="AH251" s="62"/>
      <c r="AI251" s="61" t="s">
        <v>52</v>
      </c>
      <c r="AJ251" s="62"/>
      <c r="AK251" s="61" t="s">
        <v>52</v>
      </c>
      <c r="AL251" s="62"/>
      <c r="AM251" s="61" t="s">
        <v>124</v>
      </c>
      <c r="AN251" s="62"/>
      <c r="AO251" s="61" t="s">
        <v>124</v>
      </c>
      <c r="AP251" s="62"/>
      <c r="AQ251" s="61" t="s">
        <v>12</v>
      </c>
      <c r="AR251" s="62">
        <v>4</v>
      </c>
      <c r="AS251" s="63"/>
      <c r="AT251" s="63">
        <v>8</v>
      </c>
      <c r="AU251" s="61" t="s">
        <v>9</v>
      </c>
      <c r="AV251" s="62">
        <v>7</v>
      </c>
      <c r="AW251" s="61" t="s">
        <v>9</v>
      </c>
      <c r="AX251" s="62">
        <v>7</v>
      </c>
      <c r="AY251" s="61" t="s">
        <v>9</v>
      </c>
      <c r="AZ251" s="62">
        <v>7</v>
      </c>
      <c r="BA251" s="61" t="s">
        <v>9</v>
      </c>
      <c r="BB251" s="62">
        <v>7</v>
      </c>
      <c r="BC251" s="61" t="s">
        <v>9</v>
      </c>
      <c r="BD251" s="62">
        <v>7</v>
      </c>
      <c r="BE251" s="61" t="s">
        <v>9</v>
      </c>
      <c r="BF251" s="62">
        <v>7</v>
      </c>
      <c r="BG251" s="63"/>
      <c r="BH251" s="63">
        <v>16</v>
      </c>
      <c r="BI251" s="61" t="s">
        <v>12</v>
      </c>
      <c r="BJ251" s="62">
        <v>4</v>
      </c>
      <c r="BK251" s="61" t="s">
        <v>124</v>
      </c>
      <c r="BL251" s="62"/>
      <c r="BM251" s="61" t="s">
        <v>12</v>
      </c>
      <c r="BN251" s="62">
        <v>4</v>
      </c>
      <c r="BO251" s="61" t="s">
        <v>12</v>
      </c>
      <c r="BP251" s="62">
        <v>4</v>
      </c>
      <c r="BQ251" s="64">
        <f t="shared" ref="BQ251:BQ271" si="433">COUNTIF($G251:$BP251,"a")+COUNTIF($G251:$BP251,"r0,a5")/2+COUNTIF($G251:$BP251,"p5,a5")/2+COUNTIF($G251:$BP251,"Ro,p5")/2+COUNTIF($G251:$BP251,"H5,A5")/2+COUNTIF($G251:$BP251,"p0,a5")/2</f>
        <v>8</v>
      </c>
      <c r="BR251" s="64">
        <f t="shared" ref="BR251:BR271" si="434">COUNTIF($G251:$BP251,"d")+COUNTIF($G251:$BP251,"r0,d5")/2+COUNTIF($G251:$BP251,"p5,d5")/2+COUNTIF($G251:$BP251,"Ro,P5")/2+COUNTIF($G251:$BP251,"H5,D5")/2+COUNTIF($G251:$BP251,"p0,d5")/2</f>
        <v>0.5</v>
      </c>
      <c r="BS251" s="64">
        <f t="shared" ref="BS251:BS271" si="435">COUNTIF($G251:$BP251,"b")+COUNTIF($G251:$BP251,"r0,b5")/2+COUNTIF($G251:$BP251,"p5,b5")/2+COUNTIF($G251:$BP251,"Ro,P5")/2+COUNTIF($G251:$BP251,"H5,B5")/2+COUNTIF($G251:$BP251,"p0,b5")/2</f>
        <v>0</v>
      </c>
      <c r="BT251" s="64">
        <f t="shared" ref="BT251:BT271" si="436">COUNTIF($G251:$BP251,"c")+COUNTIF($G251:$BP251,"r0,c5")/2+COUNTIF($G251:$BP251,"p5,c5")/2+COUNTIF($G251:$BP251,"Ro,P5")/2+COUNTIF($G251:$BP251,"H5,C5")/2+COUNTIF($G251:$BP251,"p0,c5")/2</f>
        <v>9</v>
      </c>
      <c r="BU251" s="64">
        <f t="shared" ref="BU251:BU271" si="437">COUNTIF($G251:$BP251,"KH")+COUNTIF($G251:$BP251,"TL")+COUNTIF($G251:$BP251,"L")</f>
        <v>0</v>
      </c>
      <c r="BV251" s="64">
        <f t="shared" ref="BV251:BV271" si="438">COUNTIF($G251:$BP251,"NL")</f>
        <v>0</v>
      </c>
      <c r="BW251" s="64">
        <f t="shared" ref="BW251:BW271" si="439">COUNTIF($G251:$BP251,"hh")+COUNTIF(G251:BP251,"H5,D5")/2</f>
        <v>0</v>
      </c>
      <c r="BX251" s="64">
        <f t="shared" ref="BX251:BX271" si="440">COUNTIF($G251:$BP251,"nt7")</f>
        <v>0</v>
      </c>
      <c r="BY251" s="64">
        <f t="shared" ref="BY251:BY271" si="441">COUNTIF($G251:$BP251,"P")+COUNTIF($G251:$BP251,"p5,a5")/2+COUNTIF($G251:$BP251,"p5,b5")/2+COUNTIF($G251:$BP251,"p5,c5")/2+COUNTIF($G251:$BP251,"p5,d5")/2+COUNTIF($G251:$BP251,"R0,P5")/2</f>
        <v>6</v>
      </c>
      <c r="BZ251" s="65">
        <f t="shared" ref="BZ251:BZ260" si="442">SUBTOTAL(9,BQ251:BY251)</f>
        <v>23.5</v>
      </c>
      <c r="CA251" s="66">
        <f t="shared" ref="CA251:CA281" si="443">SUM(H251,J251,L251,N251,P251,T251,V251,X251,Z251,AB251,AD251,AH251,AJ251,AL251,AN251,AP251,AR251,AV251,AX251,AZ251,BB251,BD251,BF251,BJ251,BL251,BN251,BP251)</f>
        <v>86</v>
      </c>
      <c r="CB251" s="67">
        <f t="shared" ref="CB251:CB281" si="444">SUM(R251,AF251,AT251,BH251)</f>
        <v>24</v>
      </c>
      <c r="CC251" s="67">
        <v>0</v>
      </c>
      <c r="CD251" s="68">
        <f>IF(BZ251&gt;=25,4,IF(BZ251&gt;=18,3,IF(BZ251&gt;=12,2,IF(BZ251&gt;=4,1,0))))-BX251-2+1</f>
        <v>2</v>
      </c>
      <c r="CE251" s="69">
        <f t="shared" ref="CE251:CE271" si="445">COUNTIF(G251:P251,"&gt;=4")+COUNTIF(S251:AD251,"&gt;=4")+COUNTIF(AG251:AR251,"&gt;=4")+COUNTIF(AU251:BF251,"&gt;=4")+COUNTIF(BI251:BP251,"&gt;=4")+ROUND(IF(R251&gt;=12,1,0)+IF(AF251&gt;=12,1,0)+IF(AT251&gt;=12,1,0)+IF(BH251&gt;=12,1,0),0)</f>
        <v>18</v>
      </c>
      <c r="CF251" s="68">
        <f t="shared" ref="CF251:CF271" si="446">CD251*CI251</f>
        <v>140</v>
      </c>
      <c r="CG251" s="70">
        <f t="shared" ref="CG251:CG271" si="447">F251-BY251</f>
        <v>0.5</v>
      </c>
      <c r="CH251" s="68">
        <f t="shared" ref="CH251:CH271" si="448">CE251*16</f>
        <v>288</v>
      </c>
      <c r="CI251" s="71">
        <f>VLOOKUP(A251,[5]DATA!$A$6:$Q$660,17,0)</f>
        <v>70</v>
      </c>
      <c r="CJ251" s="71">
        <f t="shared" ref="CJ251:CJ271" si="449">SUM(CA251:CC251)</f>
        <v>110</v>
      </c>
      <c r="CK251" s="72">
        <f t="shared" ref="CK251:CK271" si="450">(SUM(IF(H251&gt;4,H251-4,0),IF(J251&gt;4,J251-4,0),IF(L251&gt;4,L251-4,0),IF(N251&gt;4,N251-4,0),IF(P251&gt;4,P251-4,0),IF(T251&gt;4,T251-4,0),IF(V251&gt;4,V251-4,0),IF(X251&gt;4,X251-4,0),IF(Z251&gt;4,Z251-4,0),IF(AB251&gt;4,AB251-4,0),IF(AD251&gt;4,AD251-4,0),IF(AH251&gt;4,AH251-4,0),IF(AJ251&gt;4,AJ251-4,0),IF(AL251&gt;4,AL251-4,0),IF(AN251&gt;4,AN251-4,0),IF(AP251&gt;4,AP251-4,0),IF(AR251&gt;4,AR251-4,0),IF(AV251&gt;4,AV251-4,0),IF(AX251&gt;4,AX251-4,0),IF(AZ251&gt;4,AZ251-4,0),IF(BB251&gt;4,BB251-4,0),IF(BD251&gt;4,BD251-4,0),IF(BF251&gt;4,BF251-4,0),IF(BJ251&gt;4,BJ251-4,0),IF(BL251&gt;4,BL251-4,0),IF(BN251&gt;4,BN251-4,0),IF(BP251&gt;4,BP251-4,0))+CB251+CC251)</f>
        <v>42</v>
      </c>
      <c r="CL251" s="73">
        <f t="shared" ref="CL251:CL271" si="451">CK251/CJ251</f>
        <v>0.38181818181818183</v>
      </c>
      <c r="CM251" s="72">
        <f t="shared" ref="CM251:CM271" si="452">(SUM(IF(H251&gt;4,H251-4,0),IF(J251&gt;4,J251-4,0),IF(L251&gt;4,L251-4,0),IF(N251&gt;4,N251-4,0),IF(P251&gt;4,P251-4,0),IF(T251&gt;4,T251-4,0),IF(V251&gt;4,V251-4,0),IF(X251&gt;4,X251-4,0),IF(Z251&gt;4,Z251-4,0),IF(AB251&gt;4,AB251-4,0),IF(AD251&gt;4,AD251-4,0),IF(AH251&gt;4,AH251-4,0),IF(AJ251&gt;4,AJ251-4,0),IF(AL251&gt;4,AL251-4,0),IF(AN251&gt;4,AN251-4,0),IF(AP251&gt;4,AP251-4,0),IF(AR251&gt;4,AR251-4,0),IF(AV251&gt;4,AV251-4,0),IF(AX251&gt;4,AX251-4,0),IF(AZ251&gt;4,AZ251-4,0),IF(BB251&gt;4,BB251-4,0),IF(BD251&gt;4,BD251-4,0),IF(BF251&gt;4,BF251-4,0),IF(BJ251&gt;4,BJ251-4,0),IF(BL251&gt;4,BL251-4,0),IF(BN251&gt;4,BN251-4,0),IF(BP251&gt;4,BP251-4,0))+CC251)</f>
        <v>18</v>
      </c>
      <c r="CN251" s="74">
        <f t="shared" ref="CN251:CN267" si="453">BQ251+BR251+BS251+BT251+BU251+BY251+BX251</f>
        <v>23.5</v>
      </c>
    </row>
    <row r="252" spans="1:92" s="77" customFormat="1" ht="24.75" customHeight="1" outlineLevel="2" x14ac:dyDescent="0.25">
      <c r="A252" s="55" t="s">
        <v>532</v>
      </c>
      <c r="B252" s="56" t="s">
        <v>533</v>
      </c>
      <c r="C252" s="57" t="s">
        <v>380</v>
      </c>
      <c r="D252" s="58">
        <v>10</v>
      </c>
      <c r="E252" s="59">
        <v>41754</v>
      </c>
      <c r="F252" s="60">
        <f>IFERROR(VLOOKUP(A252,'[5]PHEP NAM 2022'!$D$9:$AP$628,32,0),0)</f>
        <v>3</v>
      </c>
      <c r="G252" s="61" t="s">
        <v>12</v>
      </c>
      <c r="H252" s="62">
        <v>4</v>
      </c>
      <c r="I252" s="61" t="s">
        <v>12</v>
      </c>
      <c r="J252" s="62">
        <v>4</v>
      </c>
      <c r="K252" s="61" t="s">
        <v>12</v>
      </c>
      <c r="L252" s="62">
        <v>4</v>
      </c>
      <c r="M252" s="61" t="s">
        <v>12</v>
      </c>
      <c r="N252" s="62">
        <v>4</v>
      </c>
      <c r="O252" s="61" t="s">
        <v>12</v>
      </c>
      <c r="P252" s="62">
        <v>4</v>
      </c>
      <c r="Q252" s="63"/>
      <c r="R252" s="63">
        <v>8</v>
      </c>
      <c r="S252" s="61" t="s">
        <v>9</v>
      </c>
      <c r="T252" s="62">
        <v>4</v>
      </c>
      <c r="U252" s="61" t="s">
        <v>9</v>
      </c>
      <c r="V252" s="62">
        <v>4</v>
      </c>
      <c r="W252" s="61" t="s">
        <v>9</v>
      </c>
      <c r="X252" s="62">
        <v>4</v>
      </c>
      <c r="Y252" s="61" t="s">
        <v>9</v>
      </c>
      <c r="Z252" s="62">
        <v>4</v>
      </c>
      <c r="AA252" s="61" t="s">
        <v>9</v>
      </c>
      <c r="AB252" s="62">
        <v>4</v>
      </c>
      <c r="AC252" s="61" t="s">
        <v>9</v>
      </c>
      <c r="AD252" s="62">
        <v>4</v>
      </c>
      <c r="AE252" s="63"/>
      <c r="AF252" s="63">
        <v>12</v>
      </c>
      <c r="AG252" s="61" t="s">
        <v>12</v>
      </c>
      <c r="AH252" s="62">
        <v>4</v>
      </c>
      <c r="AI252" s="61" t="s">
        <v>12</v>
      </c>
      <c r="AJ252" s="62">
        <v>4</v>
      </c>
      <c r="AK252" s="61" t="s">
        <v>12</v>
      </c>
      <c r="AL252" s="62">
        <v>4</v>
      </c>
      <c r="AM252" s="61" t="s">
        <v>12</v>
      </c>
      <c r="AN252" s="62">
        <v>4</v>
      </c>
      <c r="AO252" s="61" t="s">
        <v>12</v>
      </c>
      <c r="AP252" s="62">
        <v>4</v>
      </c>
      <c r="AQ252" s="61" t="s">
        <v>12</v>
      </c>
      <c r="AR252" s="62">
        <v>4</v>
      </c>
      <c r="AS252" s="63"/>
      <c r="AT252" s="63"/>
      <c r="AU252" s="61" t="s">
        <v>9</v>
      </c>
      <c r="AV252" s="62">
        <v>4</v>
      </c>
      <c r="AW252" s="61" t="s">
        <v>9</v>
      </c>
      <c r="AX252" s="62">
        <v>4</v>
      </c>
      <c r="AY252" s="61" t="s">
        <v>9</v>
      </c>
      <c r="AZ252" s="62">
        <v>4</v>
      </c>
      <c r="BA252" s="61" t="s">
        <v>9</v>
      </c>
      <c r="BB252" s="62">
        <v>4</v>
      </c>
      <c r="BC252" s="61" t="s">
        <v>9</v>
      </c>
      <c r="BD252" s="62">
        <v>4</v>
      </c>
      <c r="BE252" s="61" t="s">
        <v>9</v>
      </c>
      <c r="BF252" s="62">
        <v>4</v>
      </c>
      <c r="BG252" s="63"/>
      <c r="BH252" s="63">
        <v>16</v>
      </c>
      <c r="BI252" s="61" t="s">
        <v>12</v>
      </c>
      <c r="BJ252" s="62">
        <v>4</v>
      </c>
      <c r="BK252" s="61" t="s">
        <v>12</v>
      </c>
      <c r="BL252" s="62">
        <v>4</v>
      </c>
      <c r="BM252" s="61" t="s">
        <v>12</v>
      </c>
      <c r="BN252" s="62">
        <v>4</v>
      </c>
      <c r="BO252" s="61" t="s">
        <v>12</v>
      </c>
      <c r="BP252" s="62">
        <v>4</v>
      </c>
      <c r="BQ252" s="64">
        <f t="shared" si="433"/>
        <v>12</v>
      </c>
      <c r="BR252" s="64">
        <f t="shared" si="434"/>
        <v>0</v>
      </c>
      <c r="BS252" s="64">
        <f t="shared" si="435"/>
        <v>0</v>
      </c>
      <c r="BT252" s="64">
        <f t="shared" si="436"/>
        <v>15</v>
      </c>
      <c r="BU252" s="64">
        <f t="shared" si="437"/>
        <v>0</v>
      </c>
      <c r="BV252" s="64">
        <f t="shared" si="438"/>
        <v>0</v>
      </c>
      <c r="BW252" s="64">
        <f t="shared" si="439"/>
        <v>0</v>
      </c>
      <c r="BX252" s="64">
        <f t="shared" si="440"/>
        <v>0</v>
      </c>
      <c r="BY252" s="64">
        <f t="shared" si="441"/>
        <v>0</v>
      </c>
      <c r="BZ252" s="65">
        <f t="shared" si="442"/>
        <v>27</v>
      </c>
      <c r="CA252" s="66">
        <f t="shared" si="443"/>
        <v>108</v>
      </c>
      <c r="CB252" s="67">
        <f t="shared" si="444"/>
        <v>36</v>
      </c>
      <c r="CC252" s="67">
        <v>0</v>
      </c>
      <c r="CD252" s="68">
        <f t="shared" ref="CD252:CD271" si="454">IF(BZ252&gt;=25,4,IF(BZ252&gt;=18,3,IF(BZ252&gt;=12,2,IF(BZ252&gt;=4,1,0))))-BX252-2</f>
        <v>2</v>
      </c>
      <c r="CE252" s="69">
        <f t="shared" si="445"/>
        <v>29</v>
      </c>
      <c r="CF252" s="68">
        <f t="shared" si="446"/>
        <v>140</v>
      </c>
      <c r="CG252" s="70">
        <f t="shared" si="447"/>
        <v>3</v>
      </c>
      <c r="CH252" s="68">
        <f t="shared" si="448"/>
        <v>464</v>
      </c>
      <c r="CI252" s="71">
        <f>VLOOKUP(A252,[5]DATA!$A$6:$Q$660,17,0)</f>
        <v>70</v>
      </c>
      <c r="CJ252" s="71">
        <f t="shared" si="449"/>
        <v>144</v>
      </c>
      <c r="CK252" s="72">
        <f t="shared" si="450"/>
        <v>36</v>
      </c>
      <c r="CL252" s="73">
        <f t="shared" si="451"/>
        <v>0.25</v>
      </c>
      <c r="CM252" s="72">
        <f t="shared" si="452"/>
        <v>0</v>
      </c>
      <c r="CN252" s="74">
        <f t="shared" si="453"/>
        <v>27</v>
      </c>
    </row>
    <row r="253" spans="1:92" s="77" customFormat="1" ht="24.75" customHeight="1" outlineLevel="2" x14ac:dyDescent="0.25">
      <c r="A253" s="55" t="s">
        <v>534</v>
      </c>
      <c r="B253" s="108" t="s">
        <v>535</v>
      </c>
      <c r="C253" s="57" t="s">
        <v>380</v>
      </c>
      <c r="D253" s="58">
        <v>9</v>
      </c>
      <c r="E253" s="59">
        <v>42369</v>
      </c>
      <c r="F253" s="60">
        <f>IFERROR(VLOOKUP(A253,'[5]PHEP NAM 2022'!$D$9:$AP$628,32,0),0)</f>
        <v>1.5</v>
      </c>
      <c r="G253" s="61" t="s">
        <v>9</v>
      </c>
      <c r="H253" s="62">
        <v>2</v>
      </c>
      <c r="I253" s="61" t="s">
        <v>9</v>
      </c>
      <c r="J253" s="62">
        <v>4</v>
      </c>
      <c r="K253" s="61" t="s">
        <v>9</v>
      </c>
      <c r="L253" s="62">
        <v>4</v>
      </c>
      <c r="M253" s="61" t="s">
        <v>9</v>
      </c>
      <c r="N253" s="62">
        <v>4</v>
      </c>
      <c r="O253" s="61" t="s">
        <v>9</v>
      </c>
      <c r="P253" s="62"/>
      <c r="Q253" s="63"/>
      <c r="R253" s="63"/>
      <c r="S253" s="61" t="s">
        <v>9</v>
      </c>
      <c r="T253" s="62"/>
      <c r="U253" s="61" t="s">
        <v>9</v>
      </c>
      <c r="V253" s="62"/>
      <c r="W253" s="61" t="s">
        <v>9</v>
      </c>
      <c r="X253" s="62"/>
      <c r="Y253" s="61" t="s">
        <v>9</v>
      </c>
      <c r="Z253" s="62"/>
      <c r="AA253" s="61" t="s">
        <v>9</v>
      </c>
      <c r="AB253" s="62"/>
      <c r="AC253" s="61" t="s">
        <v>9</v>
      </c>
      <c r="AD253" s="62"/>
      <c r="AE253" s="63"/>
      <c r="AF253" s="63"/>
      <c r="AG253" s="61" t="s">
        <v>9</v>
      </c>
      <c r="AH253" s="62"/>
      <c r="AI253" s="61" t="s">
        <v>9</v>
      </c>
      <c r="AJ253" s="62"/>
      <c r="AK253" s="61" t="s">
        <v>9</v>
      </c>
      <c r="AL253" s="62"/>
      <c r="AM253" s="61" t="s">
        <v>9</v>
      </c>
      <c r="AN253" s="62"/>
      <c r="AO253" s="61" t="s">
        <v>9</v>
      </c>
      <c r="AP253" s="62"/>
      <c r="AQ253" s="61" t="s">
        <v>9</v>
      </c>
      <c r="AR253" s="62"/>
      <c r="AS253" s="63"/>
      <c r="AT253" s="63"/>
      <c r="AU253" s="61" t="s">
        <v>52</v>
      </c>
      <c r="AV253" s="62"/>
      <c r="AW253" s="61" t="s">
        <v>9</v>
      </c>
      <c r="AX253" s="62"/>
      <c r="AY253" s="61" t="s">
        <v>9</v>
      </c>
      <c r="AZ253" s="62"/>
      <c r="BA253" s="61" t="s">
        <v>9</v>
      </c>
      <c r="BB253" s="62"/>
      <c r="BC253" s="61" t="s">
        <v>9</v>
      </c>
      <c r="BD253" s="62"/>
      <c r="BE253" s="61" t="s">
        <v>9</v>
      </c>
      <c r="BF253" s="62"/>
      <c r="BG253" s="63"/>
      <c r="BH253" s="63"/>
      <c r="BI253" s="61" t="s">
        <v>9</v>
      </c>
      <c r="BJ253" s="62"/>
      <c r="BK253" s="61" t="s">
        <v>9</v>
      </c>
      <c r="BL253" s="62"/>
      <c r="BM253" s="61" t="s">
        <v>9</v>
      </c>
      <c r="BN253" s="62"/>
      <c r="BO253" s="61" t="s">
        <v>9</v>
      </c>
      <c r="BP253" s="62"/>
      <c r="BQ253" s="64">
        <f t="shared" si="433"/>
        <v>26</v>
      </c>
      <c r="BR253" s="64">
        <f t="shared" si="434"/>
        <v>0</v>
      </c>
      <c r="BS253" s="64">
        <f t="shared" si="435"/>
        <v>0</v>
      </c>
      <c r="BT253" s="64">
        <f t="shared" si="436"/>
        <v>0</v>
      </c>
      <c r="BU253" s="64">
        <f t="shared" si="437"/>
        <v>0</v>
      </c>
      <c r="BV253" s="64">
        <f t="shared" si="438"/>
        <v>0</v>
      </c>
      <c r="BW253" s="64">
        <f t="shared" si="439"/>
        <v>0</v>
      </c>
      <c r="BX253" s="64">
        <f t="shared" si="440"/>
        <v>0</v>
      </c>
      <c r="BY253" s="64">
        <f t="shared" si="441"/>
        <v>1</v>
      </c>
      <c r="BZ253" s="65">
        <f t="shared" si="442"/>
        <v>27</v>
      </c>
      <c r="CA253" s="66">
        <f t="shared" si="443"/>
        <v>14</v>
      </c>
      <c r="CB253" s="67">
        <f t="shared" si="444"/>
        <v>0</v>
      </c>
      <c r="CC253" s="67">
        <v>0</v>
      </c>
      <c r="CD253" s="68">
        <f t="shared" si="454"/>
        <v>2</v>
      </c>
      <c r="CE253" s="69">
        <f t="shared" si="445"/>
        <v>3</v>
      </c>
      <c r="CF253" s="68">
        <f t="shared" si="446"/>
        <v>140</v>
      </c>
      <c r="CG253" s="70">
        <f t="shared" si="447"/>
        <v>0.5</v>
      </c>
      <c r="CH253" s="68">
        <f t="shared" si="448"/>
        <v>48</v>
      </c>
      <c r="CI253" s="71">
        <f>VLOOKUP(A253,[5]DATA!$A$6:$Q$660,17,0)</f>
        <v>70</v>
      </c>
      <c r="CJ253" s="71">
        <f t="shared" si="449"/>
        <v>14</v>
      </c>
      <c r="CK253" s="72">
        <f t="shared" si="450"/>
        <v>0</v>
      </c>
      <c r="CL253" s="73">
        <f t="shared" si="451"/>
        <v>0</v>
      </c>
      <c r="CM253" s="72">
        <f t="shared" si="452"/>
        <v>0</v>
      </c>
      <c r="CN253" s="74">
        <f t="shared" si="453"/>
        <v>27</v>
      </c>
    </row>
    <row r="254" spans="1:92" s="77" customFormat="1" ht="24.75" customHeight="1" outlineLevel="2" x14ac:dyDescent="0.25">
      <c r="A254" s="55" t="s">
        <v>536</v>
      </c>
      <c r="B254" s="56" t="s">
        <v>537</v>
      </c>
      <c r="C254" s="57" t="s">
        <v>380</v>
      </c>
      <c r="D254" s="58">
        <v>10</v>
      </c>
      <c r="E254" s="59">
        <v>42846</v>
      </c>
      <c r="F254" s="60">
        <f>IFERROR(VLOOKUP(A254,'[5]PHEP NAM 2022'!$D$9:$AP$628,32,0),0)</f>
        <v>1</v>
      </c>
      <c r="G254" s="61" t="s">
        <v>9</v>
      </c>
      <c r="H254" s="62">
        <v>4</v>
      </c>
      <c r="I254" s="61" t="s">
        <v>9</v>
      </c>
      <c r="J254" s="62">
        <v>4</v>
      </c>
      <c r="K254" s="61" t="s">
        <v>9</v>
      </c>
      <c r="L254" s="62">
        <v>4</v>
      </c>
      <c r="M254" s="61" t="s">
        <v>9</v>
      </c>
      <c r="N254" s="62">
        <v>4</v>
      </c>
      <c r="O254" s="61" t="s">
        <v>9</v>
      </c>
      <c r="P254" s="62">
        <v>4</v>
      </c>
      <c r="Q254" s="63"/>
      <c r="R254" s="63">
        <v>16</v>
      </c>
      <c r="S254" s="61" t="s">
        <v>12</v>
      </c>
      <c r="T254" s="62">
        <v>4</v>
      </c>
      <c r="U254" s="61" t="s">
        <v>12</v>
      </c>
      <c r="V254" s="62">
        <v>4</v>
      </c>
      <c r="W254" s="61" t="s">
        <v>12</v>
      </c>
      <c r="X254" s="62">
        <v>4</v>
      </c>
      <c r="Y254" s="61" t="s">
        <v>12</v>
      </c>
      <c r="Z254" s="62">
        <v>4</v>
      </c>
      <c r="AA254" s="61" t="s">
        <v>12</v>
      </c>
      <c r="AB254" s="62">
        <v>4</v>
      </c>
      <c r="AC254" s="61" t="s">
        <v>12</v>
      </c>
      <c r="AD254" s="62">
        <v>4</v>
      </c>
      <c r="AE254" s="63"/>
      <c r="AF254" s="63">
        <v>8</v>
      </c>
      <c r="AG254" s="61" t="s">
        <v>9</v>
      </c>
      <c r="AH254" s="62">
        <v>7</v>
      </c>
      <c r="AI254" s="61" t="s">
        <v>9</v>
      </c>
      <c r="AJ254" s="62">
        <v>7</v>
      </c>
      <c r="AK254" s="61" t="s">
        <v>9</v>
      </c>
      <c r="AL254" s="62">
        <v>7</v>
      </c>
      <c r="AM254" s="61" t="s">
        <v>9</v>
      </c>
      <c r="AN254" s="62">
        <v>7</v>
      </c>
      <c r="AO254" s="61" t="s">
        <v>9</v>
      </c>
      <c r="AP254" s="62">
        <v>7</v>
      </c>
      <c r="AQ254" s="61" t="s">
        <v>9</v>
      </c>
      <c r="AR254" s="62">
        <v>7</v>
      </c>
      <c r="AS254" s="63"/>
      <c r="AT254" s="63">
        <v>16</v>
      </c>
      <c r="AU254" s="61" t="s">
        <v>52</v>
      </c>
      <c r="AV254" s="62"/>
      <c r="AW254" s="61" t="s">
        <v>124</v>
      </c>
      <c r="AX254" s="62"/>
      <c r="AY254" s="61" t="s">
        <v>12</v>
      </c>
      <c r="AZ254" s="62">
        <v>4</v>
      </c>
      <c r="BA254" s="61" t="s">
        <v>12</v>
      </c>
      <c r="BB254" s="62">
        <v>4</v>
      </c>
      <c r="BC254" s="61" t="s">
        <v>12</v>
      </c>
      <c r="BD254" s="62">
        <v>4</v>
      </c>
      <c r="BE254" s="61" t="s">
        <v>12</v>
      </c>
      <c r="BF254" s="62">
        <v>4</v>
      </c>
      <c r="BG254" s="63"/>
      <c r="BH254" s="63">
        <v>8</v>
      </c>
      <c r="BI254" s="61" t="s">
        <v>9</v>
      </c>
      <c r="BJ254" s="62">
        <v>4</v>
      </c>
      <c r="BK254" s="61" t="s">
        <v>9</v>
      </c>
      <c r="BL254" s="62">
        <v>4</v>
      </c>
      <c r="BM254" s="61" t="s">
        <v>9</v>
      </c>
      <c r="BN254" s="62">
        <v>4</v>
      </c>
      <c r="BO254" s="61" t="s">
        <v>9</v>
      </c>
      <c r="BP254" s="62">
        <v>4</v>
      </c>
      <c r="BQ254" s="64">
        <f t="shared" si="433"/>
        <v>15</v>
      </c>
      <c r="BR254" s="64">
        <f t="shared" si="434"/>
        <v>0</v>
      </c>
      <c r="BS254" s="64">
        <f t="shared" si="435"/>
        <v>0</v>
      </c>
      <c r="BT254" s="64">
        <f t="shared" si="436"/>
        <v>10</v>
      </c>
      <c r="BU254" s="64">
        <f t="shared" si="437"/>
        <v>0</v>
      </c>
      <c r="BV254" s="64">
        <f t="shared" si="438"/>
        <v>0</v>
      </c>
      <c r="BW254" s="64">
        <f t="shared" si="439"/>
        <v>0</v>
      </c>
      <c r="BX254" s="64">
        <f t="shared" si="440"/>
        <v>0</v>
      </c>
      <c r="BY254" s="64">
        <f t="shared" si="441"/>
        <v>1</v>
      </c>
      <c r="BZ254" s="65">
        <f t="shared" si="442"/>
        <v>26</v>
      </c>
      <c r="CA254" s="66">
        <f t="shared" si="443"/>
        <v>118</v>
      </c>
      <c r="CB254" s="67">
        <f t="shared" si="444"/>
        <v>48</v>
      </c>
      <c r="CC254" s="67">
        <v>0</v>
      </c>
      <c r="CD254" s="68">
        <f t="shared" si="454"/>
        <v>2</v>
      </c>
      <c r="CE254" s="69">
        <f t="shared" si="445"/>
        <v>27</v>
      </c>
      <c r="CF254" s="68">
        <f t="shared" si="446"/>
        <v>140</v>
      </c>
      <c r="CG254" s="70">
        <f t="shared" si="447"/>
        <v>0</v>
      </c>
      <c r="CH254" s="68">
        <f t="shared" si="448"/>
        <v>432</v>
      </c>
      <c r="CI254" s="71">
        <f>VLOOKUP(A254,[5]DATA!$A$6:$Q$660,17,0)</f>
        <v>70</v>
      </c>
      <c r="CJ254" s="71">
        <f t="shared" si="449"/>
        <v>166</v>
      </c>
      <c r="CK254" s="72">
        <f t="shared" si="450"/>
        <v>66</v>
      </c>
      <c r="CL254" s="73">
        <f t="shared" si="451"/>
        <v>0.39759036144578314</v>
      </c>
      <c r="CM254" s="72">
        <f t="shared" si="452"/>
        <v>18</v>
      </c>
      <c r="CN254" s="74">
        <f t="shared" si="453"/>
        <v>26</v>
      </c>
    </row>
    <row r="255" spans="1:92" s="77" customFormat="1" ht="24.75" customHeight="1" outlineLevel="2" x14ac:dyDescent="0.25">
      <c r="A255" s="55" t="s">
        <v>538</v>
      </c>
      <c r="B255" s="56" t="s">
        <v>539</v>
      </c>
      <c r="C255" s="57" t="s">
        <v>380</v>
      </c>
      <c r="D255" s="58">
        <v>10</v>
      </c>
      <c r="E255" s="75">
        <v>43230</v>
      </c>
      <c r="F255" s="60">
        <f>IFERROR(VLOOKUP(A255,'[5]PHEP NAM 2022'!$D$9:$AP$628,32,0),0)</f>
        <v>1.5</v>
      </c>
      <c r="G255" s="61" t="s">
        <v>9</v>
      </c>
      <c r="H255" s="62">
        <v>4</v>
      </c>
      <c r="I255" s="61" t="s">
        <v>9</v>
      </c>
      <c r="J255" s="62">
        <v>4</v>
      </c>
      <c r="K255" s="61" t="s">
        <v>9</v>
      </c>
      <c r="L255" s="62">
        <v>4</v>
      </c>
      <c r="M255" s="61" t="s">
        <v>9</v>
      </c>
      <c r="N255" s="62">
        <v>4</v>
      </c>
      <c r="O255" s="61" t="s">
        <v>9</v>
      </c>
      <c r="P255" s="62">
        <v>4</v>
      </c>
      <c r="Q255" s="63"/>
      <c r="R255" s="63">
        <v>12</v>
      </c>
      <c r="S255" s="61" t="s">
        <v>9</v>
      </c>
      <c r="T255" s="62">
        <v>4</v>
      </c>
      <c r="U255" s="61" t="s">
        <v>9</v>
      </c>
      <c r="V255" s="62">
        <v>4</v>
      </c>
      <c r="W255" s="61" t="s">
        <v>9</v>
      </c>
      <c r="X255" s="62">
        <v>4</v>
      </c>
      <c r="Y255" s="61" t="s">
        <v>9</v>
      </c>
      <c r="Z255" s="62">
        <v>4</v>
      </c>
      <c r="AA255" s="61" t="s">
        <v>9</v>
      </c>
      <c r="AB255" s="62">
        <v>4</v>
      </c>
      <c r="AC255" s="61" t="s">
        <v>112</v>
      </c>
      <c r="AD255" s="62"/>
      <c r="AE255" s="63"/>
      <c r="AF255" s="63"/>
      <c r="AG255" s="61" t="s">
        <v>52</v>
      </c>
      <c r="AH255" s="62"/>
      <c r="AI255" s="61" t="s">
        <v>9</v>
      </c>
      <c r="AJ255" s="62">
        <v>4</v>
      </c>
      <c r="AK255" s="61" t="s">
        <v>9</v>
      </c>
      <c r="AL255" s="62">
        <v>4</v>
      </c>
      <c r="AM255" s="61" t="s">
        <v>9</v>
      </c>
      <c r="AN255" s="62">
        <v>4</v>
      </c>
      <c r="AO255" s="61" t="s">
        <v>9</v>
      </c>
      <c r="AP255" s="62">
        <v>4</v>
      </c>
      <c r="AQ255" s="61" t="s">
        <v>9</v>
      </c>
      <c r="AR255" s="62">
        <v>4</v>
      </c>
      <c r="AS255" s="63"/>
      <c r="AT255" s="63">
        <v>12</v>
      </c>
      <c r="AU255" s="61" t="s">
        <v>9</v>
      </c>
      <c r="AV255" s="62">
        <v>4</v>
      </c>
      <c r="AW255" s="61" t="s">
        <v>9</v>
      </c>
      <c r="AX255" s="62">
        <v>4</v>
      </c>
      <c r="AY255" s="61" t="s">
        <v>9</v>
      </c>
      <c r="AZ255" s="62">
        <v>4</v>
      </c>
      <c r="BA255" s="61" t="s">
        <v>9</v>
      </c>
      <c r="BB255" s="62">
        <v>4</v>
      </c>
      <c r="BC255" s="61" t="s">
        <v>9</v>
      </c>
      <c r="BD255" s="62">
        <v>4</v>
      </c>
      <c r="BE255" s="61" t="s">
        <v>9</v>
      </c>
      <c r="BF255" s="62">
        <v>4</v>
      </c>
      <c r="BG255" s="63"/>
      <c r="BH255" s="63">
        <v>12</v>
      </c>
      <c r="BI255" s="61" t="s">
        <v>9</v>
      </c>
      <c r="BJ255" s="62">
        <v>4</v>
      </c>
      <c r="BK255" s="61" t="s">
        <v>9</v>
      </c>
      <c r="BL255" s="62">
        <v>4</v>
      </c>
      <c r="BM255" s="61" t="s">
        <v>9</v>
      </c>
      <c r="BN255" s="62">
        <v>4</v>
      </c>
      <c r="BO255" s="61" t="s">
        <v>9</v>
      </c>
      <c r="BP255" s="62">
        <v>4</v>
      </c>
      <c r="BQ255" s="64">
        <f t="shared" si="433"/>
        <v>25</v>
      </c>
      <c r="BR255" s="64">
        <f t="shared" si="434"/>
        <v>0.5</v>
      </c>
      <c r="BS255" s="64">
        <f t="shared" si="435"/>
        <v>0</v>
      </c>
      <c r="BT255" s="64">
        <f t="shared" si="436"/>
        <v>0</v>
      </c>
      <c r="BU255" s="64">
        <f t="shared" si="437"/>
        <v>0</v>
      </c>
      <c r="BV255" s="64">
        <f t="shared" si="438"/>
        <v>0</v>
      </c>
      <c r="BW255" s="64">
        <f t="shared" si="439"/>
        <v>0</v>
      </c>
      <c r="BX255" s="64">
        <f t="shared" si="440"/>
        <v>0</v>
      </c>
      <c r="BY255" s="64">
        <f t="shared" si="441"/>
        <v>1.5</v>
      </c>
      <c r="BZ255" s="65">
        <f t="shared" si="442"/>
        <v>27</v>
      </c>
      <c r="CA255" s="66">
        <f t="shared" si="443"/>
        <v>100</v>
      </c>
      <c r="CB255" s="67">
        <f t="shared" si="444"/>
        <v>36</v>
      </c>
      <c r="CC255" s="67">
        <v>0</v>
      </c>
      <c r="CD255" s="68">
        <f t="shared" si="454"/>
        <v>2</v>
      </c>
      <c r="CE255" s="69">
        <f t="shared" si="445"/>
        <v>28</v>
      </c>
      <c r="CF255" s="68">
        <f t="shared" si="446"/>
        <v>140</v>
      </c>
      <c r="CG255" s="70">
        <f t="shared" si="447"/>
        <v>0</v>
      </c>
      <c r="CH255" s="68">
        <f t="shared" si="448"/>
        <v>448</v>
      </c>
      <c r="CI255" s="71">
        <f>VLOOKUP(A255,[5]DATA!$A$6:$Q$660,17,0)</f>
        <v>70</v>
      </c>
      <c r="CJ255" s="71">
        <f t="shared" si="449"/>
        <v>136</v>
      </c>
      <c r="CK255" s="72">
        <f t="shared" si="450"/>
        <v>36</v>
      </c>
      <c r="CL255" s="73">
        <f t="shared" si="451"/>
        <v>0.26470588235294118</v>
      </c>
      <c r="CM255" s="72">
        <f t="shared" si="452"/>
        <v>0</v>
      </c>
      <c r="CN255" s="74">
        <f t="shared" si="453"/>
        <v>27</v>
      </c>
    </row>
    <row r="256" spans="1:92" s="77" customFormat="1" ht="24.75" customHeight="1" outlineLevel="2" x14ac:dyDescent="0.25">
      <c r="A256" s="55" t="s">
        <v>540</v>
      </c>
      <c r="B256" s="56" t="s">
        <v>541</v>
      </c>
      <c r="C256" s="57" t="s">
        <v>380</v>
      </c>
      <c r="D256" s="58">
        <v>10</v>
      </c>
      <c r="E256" s="59">
        <v>43662</v>
      </c>
      <c r="F256" s="60">
        <f>IFERROR(VLOOKUP(A256,'[5]PHEP NAM 2022'!$D$9:$AP$628,32,0),0)</f>
        <v>1.5</v>
      </c>
      <c r="G256" s="61" t="s">
        <v>9</v>
      </c>
      <c r="H256" s="62">
        <v>4</v>
      </c>
      <c r="I256" s="61" t="s">
        <v>9</v>
      </c>
      <c r="J256" s="62">
        <v>4</v>
      </c>
      <c r="K256" s="61" t="s">
        <v>9</v>
      </c>
      <c r="L256" s="62">
        <v>4</v>
      </c>
      <c r="M256" s="61" t="s">
        <v>52</v>
      </c>
      <c r="N256" s="62"/>
      <c r="O256" s="61" t="s">
        <v>9</v>
      </c>
      <c r="P256" s="62">
        <v>4</v>
      </c>
      <c r="Q256" s="63"/>
      <c r="R256" s="63">
        <v>16</v>
      </c>
      <c r="S256" s="61" t="s">
        <v>12</v>
      </c>
      <c r="T256" s="62">
        <v>4</v>
      </c>
      <c r="U256" s="61" t="s">
        <v>12</v>
      </c>
      <c r="V256" s="62">
        <v>4</v>
      </c>
      <c r="W256" s="61" t="s">
        <v>12</v>
      </c>
      <c r="X256" s="62">
        <v>4</v>
      </c>
      <c r="Y256" s="61" t="s">
        <v>12</v>
      </c>
      <c r="Z256" s="62">
        <v>4</v>
      </c>
      <c r="AA256" s="61" t="s">
        <v>12</v>
      </c>
      <c r="AB256" s="62">
        <v>4</v>
      </c>
      <c r="AC256" s="61" t="s">
        <v>12</v>
      </c>
      <c r="AD256" s="62">
        <v>4</v>
      </c>
      <c r="AE256" s="63"/>
      <c r="AF256" s="63">
        <v>8</v>
      </c>
      <c r="AG256" s="61" t="s">
        <v>9</v>
      </c>
      <c r="AH256" s="62"/>
      <c r="AI256" s="61" t="s">
        <v>9</v>
      </c>
      <c r="AJ256" s="62">
        <v>4</v>
      </c>
      <c r="AK256" s="61" t="s">
        <v>9</v>
      </c>
      <c r="AL256" s="62">
        <v>4</v>
      </c>
      <c r="AM256" s="61" t="s">
        <v>9</v>
      </c>
      <c r="AN256" s="62">
        <v>4</v>
      </c>
      <c r="AO256" s="61" t="s">
        <v>9</v>
      </c>
      <c r="AP256" s="62">
        <v>4</v>
      </c>
      <c r="AQ256" s="61" t="s">
        <v>9</v>
      </c>
      <c r="AR256" s="62">
        <v>4</v>
      </c>
      <c r="AS256" s="63"/>
      <c r="AT256" s="63">
        <v>16</v>
      </c>
      <c r="AU256" s="61" t="s">
        <v>12</v>
      </c>
      <c r="AV256" s="62">
        <v>4</v>
      </c>
      <c r="AW256" s="61" t="s">
        <v>12</v>
      </c>
      <c r="AX256" s="62">
        <v>4</v>
      </c>
      <c r="AY256" s="61" t="s">
        <v>124</v>
      </c>
      <c r="AZ256" s="62"/>
      <c r="BA256" s="61" t="s">
        <v>12</v>
      </c>
      <c r="BB256" s="62">
        <v>4</v>
      </c>
      <c r="BC256" s="61" t="s">
        <v>12</v>
      </c>
      <c r="BD256" s="62">
        <v>4</v>
      </c>
      <c r="BE256" s="61" t="s">
        <v>12</v>
      </c>
      <c r="BF256" s="62">
        <v>4</v>
      </c>
      <c r="BG256" s="63"/>
      <c r="BH256" s="63">
        <v>8</v>
      </c>
      <c r="BI256" s="61" t="s">
        <v>9</v>
      </c>
      <c r="BJ256" s="62">
        <v>2</v>
      </c>
      <c r="BK256" s="61" t="s">
        <v>9</v>
      </c>
      <c r="BL256" s="62">
        <v>4</v>
      </c>
      <c r="BM256" s="61" t="s">
        <v>9</v>
      </c>
      <c r="BN256" s="62">
        <v>4</v>
      </c>
      <c r="BO256" s="61" t="s">
        <v>9</v>
      </c>
      <c r="BP256" s="62"/>
      <c r="BQ256" s="64">
        <f t="shared" si="433"/>
        <v>14</v>
      </c>
      <c r="BR256" s="64">
        <f t="shared" si="434"/>
        <v>0</v>
      </c>
      <c r="BS256" s="64">
        <f t="shared" si="435"/>
        <v>0</v>
      </c>
      <c r="BT256" s="64">
        <f t="shared" si="436"/>
        <v>11</v>
      </c>
      <c r="BU256" s="64">
        <f t="shared" si="437"/>
        <v>0</v>
      </c>
      <c r="BV256" s="64">
        <f t="shared" si="438"/>
        <v>0</v>
      </c>
      <c r="BW256" s="64">
        <f t="shared" si="439"/>
        <v>0</v>
      </c>
      <c r="BX256" s="64">
        <f t="shared" si="440"/>
        <v>0</v>
      </c>
      <c r="BY256" s="64">
        <f t="shared" si="441"/>
        <v>1</v>
      </c>
      <c r="BZ256" s="65">
        <f t="shared" si="442"/>
        <v>26</v>
      </c>
      <c r="CA256" s="66">
        <f t="shared" si="443"/>
        <v>90</v>
      </c>
      <c r="CB256" s="67">
        <f t="shared" si="444"/>
        <v>48</v>
      </c>
      <c r="CC256" s="67">
        <v>0</v>
      </c>
      <c r="CD256" s="68">
        <f t="shared" si="454"/>
        <v>2</v>
      </c>
      <c r="CE256" s="69">
        <f t="shared" si="445"/>
        <v>24</v>
      </c>
      <c r="CF256" s="68">
        <f t="shared" si="446"/>
        <v>140</v>
      </c>
      <c r="CG256" s="70">
        <f t="shared" si="447"/>
        <v>0.5</v>
      </c>
      <c r="CH256" s="68">
        <f t="shared" si="448"/>
        <v>384</v>
      </c>
      <c r="CI256" s="71">
        <f>VLOOKUP(A256,[5]DATA!$A$6:$Q$660,17,0)</f>
        <v>70</v>
      </c>
      <c r="CJ256" s="71">
        <f t="shared" si="449"/>
        <v>138</v>
      </c>
      <c r="CK256" s="72">
        <f t="shared" si="450"/>
        <v>48</v>
      </c>
      <c r="CL256" s="73">
        <f t="shared" si="451"/>
        <v>0.34782608695652173</v>
      </c>
      <c r="CM256" s="72">
        <f t="shared" si="452"/>
        <v>0</v>
      </c>
      <c r="CN256" s="74">
        <f t="shared" si="453"/>
        <v>26</v>
      </c>
    </row>
    <row r="257" spans="1:92" s="77" customFormat="1" ht="24.75" customHeight="1" outlineLevel="2" x14ac:dyDescent="0.25">
      <c r="A257" s="55" t="s">
        <v>542</v>
      </c>
      <c r="B257" s="96" t="s">
        <v>543</v>
      </c>
      <c r="C257" s="57" t="s">
        <v>380</v>
      </c>
      <c r="D257" s="58">
        <v>10</v>
      </c>
      <c r="E257" s="59">
        <v>43720</v>
      </c>
      <c r="F257" s="60">
        <f>IFERROR(VLOOKUP(A257,'[5]PHEP NAM 2022'!$D$9:$AP$628,32,0),0)</f>
        <v>5</v>
      </c>
      <c r="G257" s="61" t="s">
        <v>52</v>
      </c>
      <c r="H257" s="62"/>
      <c r="I257" s="61" t="s">
        <v>12</v>
      </c>
      <c r="J257" s="62">
        <v>4</v>
      </c>
      <c r="K257" s="61" t="s">
        <v>52</v>
      </c>
      <c r="L257" s="62"/>
      <c r="M257" s="61" t="s">
        <v>52</v>
      </c>
      <c r="N257" s="62"/>
      <c r="O257" s="61" t="s">
        <v>52</v>
      </c>
      <c r="P257" s="62"/>
      <c r="Q257" s="63"/>
      <c r="R257" s="63"/>
      <c r="S257" s="61" t="s">
        <v>52</v>
      </c>
      <c r="T257" s="62"/>
      <c r="U257" s="196" t="s">
        <v>223</v>
      </c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  <c r="AV257" s="197"/>
      <c r="AW257" s="197"/>
      <c r="AX257" s="197"/>
      <c r="AY257" s="197"/>
      <c r="AZ257" s="197"/>
      <c r="BA257" s="197"/>
      <c r="BB257" s="197"/>
      <c r="BC257" s="197"/>
      <c r="BD257" s="197"/>
      <c r="BE257" s="197"/>
      <c r="BF257" s="197"/>
      <c r="BG257" s="197"/>
      <c r="BH257" s="197"/>
      <c r="BI257" s="197"/>
      <c r="BJ257" s="197"/>
      <c r="BK257" s="197"/>
      <c r="BL257" s="197"/>
      <c r="BM257" s="197"/>
      <c r="BN257" s="197"/>
      <c r="BO257" s="197"/>
      <c r="BP257" s="198"/>
      <c r="BQ257" s="64">
        <f t="shared" si="433"/>
        <v>0</v>
      </c>
      <c r="BR257" s="64">
        <f t="shared" si="434"/>
        <v>0</v>
      </c>
      <c r="BS257" s="64">
        <f t="shared" si="435"/>
        <v>0</v>
      </c>
      <c r="BT257" s="64">
        <f t="shared" si="436"/>
        <v>1</v>
      </c>
      <c r="BU257" s="64">
        <f t="shared" si="437"/>
        <v>0</v>
      </c>
      <c r="BV257" s="64">
        <f t="shared" si="438"/>
        <v>0</v>
      </c>
      <c r="BW257" s="64">
        <f t="shared" si="439"/>
        <v>0</v>
      </c>
      <c r="BX257" s="64">
        <f t="shared" si="440"/>
        <v>0</v>
      </c>
      <c r="BY257" s="64">
        <f t="shared" si="441"/>
        <v>5</v>
      </c>
      <c r="BZ257" s="65">
        <f t="shared" si="442"/>
        <v>6</v>
      </c>
      <c r="CA257" s="66">
        <f t="shared" si="443"/>
        <v>4</v>
      </c>
      <c r="CB257" s="67">
        <f t="shared" si="444"/>
        <v>0</v>
      </c>
      <c r="CC257" s="67">
        <v>0</v>
      </c>
      <c r="CD257" s="68">
        <f>IF(BZ257&gt;=25,4,IF(BZ257&gt;=18,3,IF(BZ257&gt;=12,2,IF(BZ257&gt;=4,1,0))))-BX257-2+1</f>
        <v>0</v>
      </c>
      <c r="CE257" s="69">
        <f t="shared" si="445"/>
        <v>1</v>
      </c>
      <c r="CF257" s="68">
        <f t="shared" si="446"/>
        <v>0</v>
      </c>
      <c r="CG257" s="70">
        <f t="shared" si="447"/>
        <v>0</v>
      </c>
      <c r="CH257" s="68">
        <f t="shared" si="448"/>
        <v>16</v>
      </c>
      <c r="CI257" s="71">
        <f>VLOOKUP(A257,[5]DATA!$A$6:$Q$660,17,0)</f>
        <v>70</v>
      </c>
      <c r="CJ257" s="71">
        <f t="shared" si="449"/>
        <v>4</v>
      </c>
      <c r="CK257" s="72">
        <f t="shared" si="450"/>
        <v>0</v>
      </c>
      <c r="CL257" s="73">
        <f t="shared" si="451"/>
        <v>0</v>
      </c>
      <c r="CM257" s="72">
        <f t="shared" si="452"/>
        <v>0</v>
      </c>
      <c r="CN257" s="74">
        <f t="shared" si="453"/>
        <v>6</v>
      </c>
    </row>
    <row r="258" spans="1:92" s="77" customFormat="1" ht="24.75" customHeight="1" outlineLevel="2" x14ac:dyDescent="0.25">
      <c r="A258" s="55" t="s">
        <v>544</v>
      </c>
      <c r="B258" s="108" t="s">
        <v>545</v>
      </c>
      <c r="C258" s="57" t="s">
        <v>380</v>
      </c>
      <c r="D258" s="58">
        <v>10</v>
      </c>
      <c r="E258" s="59">
        <v>43733</v>
      </c>
      <c r="F258" s="60">
        <f>IFERROR(VLOOKUP(A258,'[5]PHEP NAM 2022'!$D$9:$AP$628,32,0),0)</f>
        <v>1</v>
      </c>
      <c r="G258" s="61" t="s">
        <v>9</v>
      </c>
      <c r="H258" s="62">
        <v>5</v>
      </c>
      <c r="I258" s="61" t="s">
        <v>9</v>
      </c>
      <c r="J258" s="62">
        <v>5</v>
      </c>
      <c r="K258" s="61" t="s">
        <v>9</v>
      </c>
      <c r="L258" s="62">
        <v>5</v>
      </c>
      <c r="M258" s="61" t="s">
        <v>9</v>
      </c>
      <c r="N258" s="62">
        <v>1</v>
      </c>
      <c r="O258" s="61" t="s">
        <v>52</v>
      </c>
      <c r="P258" s="62"/>
      <c r="Q258" s="63"/>
      <c r="R258" s="63"/>
      <c r="S258" s="61" t="s">
        <v>9</v>
      </c>
      <c r="T258" s="62">
        <v>5</v>
      </c>
      <c r="U258" s="61" t="s">
        <v>9</v>
      </c>
      <c r="V258" s="62">
        <v>5</v>
      </c>
      <c r="W258" s="61" t="s">
        <v>9</v>
      </c>
      <c r="X258" s="62">
        <v>5</v>
      </c>
      <c r="Y258" s="61" t="s">
        <v>9</v>
      </c>
      <c r="Z258" s="62">
        <v>5</v>
      </c>
      <c r="AA258" s="61" t="s">
        <v>9</v>
      </c>
      <c r="AB258" s="62">
        <v>1</v>
      </c>
      <c r="AC258" s="61" t="s">
        <v>9</v>
      </c>
      <c r="AD258" s="62">
        <v>5</v>
      </c>
      <c r="AE258" s="63"/>
      <c r="AF258" s="63">
        <v>10</v>
      </c>
      <c r="AG258" s="61" t="s">
        <v>9</v>
      </c>
      <c r="AH258" s="62">
        <v>5</v>
      </c>
      <c r="AI258" s="61" t="s">
        <v>9</v>
      </c>
      <c r="AJ258" s="62">
        <v>5</v>
      </c>
      <c r="AK258" s="61" t="s">
        <v>9</v>
      </c>
      <c r="AL258" s="62">
        <v>5</v>
      </c>
      <c r="AM258" s="61" t="s">
        <v>9</v>
      </c>
      <c r="AN258" s="62">
        <v>1</v>
      </c>
      <c r="AO258" s="61" t="s">
        <v>124</v>
      </c>
      <c r="AP258" s="62"/>
      <c r="AQ258" s="61" t="s">
        <v>9</v>
      </c>
      <c r="AR258" s="62">
        <v>5</v>
      </c>
      <c r="AS258" s="63"/>
      <c r="AT258" s="63">
        <v>8</v>
      </c>
      <c r="AU258" s="61" t="s">
        <v>9</v>
      </c>
      <c r="AV258" s="62">
        <v>5</v>
      </c>
      <c r="AW258" s="61" t="s">
        <v>9</v>
      </c>
      <c r="AX258" s="62">
        <v>5</v>
      </c>
      <c r="AY258" s="61" t="s">
        <v>9</v>
      </c>
      <c r="AZ258" s="62">
        <v>5</v>
      </c>
      <c r="BA258" s="61" t="s">
        <v>9</v>
      </c>
      <c r="BB258" s="62">
        <v>1</v>
      </c>
      <c r="BC258" s="61" t="s">
        <v>9</v>
      </c>
      <c r="BD258" s="62">
        <v>1</v>
      </c>
      <c r="BE258" s="61" t="s">
        <v>9</v>
      </c>
      <c r="BF258" s="62">
        <v>5</v>
      </c>
      <c r="BG258" s="63"/>
      <c r="BH258" s="63"/>
      <c r="BI258" s="61" t="s">
        <v>9</v>
      </c>
      <c r="BJ258" s="62">
        <v>5</v>
      </c>
      <c r="BK258" s="61" t="s">
        <v>9</v>
      </c>
      <c r="BL258" s="62">
        <v>5</v>
      </c>
      <c r="BM258" s="61" t="s">
        <v>9</v>
      </c>
      <c r="BN258" s="62">
        <v>5</v>
      </c>
      <c r="BO258" s="61" t="s">
        <v>9</v>
      </c>
      <c r="BP258" s="62">
        <v>1</v>
      </c>
      <c r="BQ258" s="64">
        <f t="shared" si="433"/>
        <v>25</v>
      </c>
      <c r="BR258" s="64">
        <f t="shared" si="434"/>
        <v>0</v>
      </c>
      <c r="BS258" s="64">
        <f t="shared" si="435"/>
        <v>0</v>
      </c>
      <c r="BT258" s="64">
        <f t="shared" si="436"/>
        <v>0</v>
      </c>
      <c r="BU258" s="64">
        <f t="shared" si="437"/>
        <v>0</v>
      </c>
      <c r="BV258" s="64">
        <f t="shared" si="438"/>
        <v>0</v>
      </c>
      <c r="BW258" s="64">
        <f t="shared" si="439"/>
        <v>0</v>
      </c>
      <c r="BX258" s="64">
        <f t="shared" si="440"/>
        <v>0</v>
      </c>
      <c r="BY258" s="64">
        <f t="shared" si="441"/>
        <v>1</v>
      </c>
      <c r="BZ258" s="65">
        <f t="shared" si="442"/>
        <v>26</v>
      </c>
      <c r="CA258" s="66">
        <f t="shared" si="443"/>
        <v>101</v>
      </c>
      <c r="CB258" s="67">
        <f t="shared" si="444"/>
        <v>18</v>
      </c>
      <c r="CC258" s="67">
        <v>0</v>
      </c>
      <c r="CD258" s="68">
        <f t="shared" si="454"/>
        <v>2</v>
      </c>
      <c r="CE258" s="69">
        <f t="shared" si="445"/>
        <v>19</v>
      </c>
      <c r="CF258" s="68">
        <f t="shared" si="446"/>
        <v>140</v>
      </c>
      <c r="CG258" s="70">
        <f t="shared" si="447"/>
        <v>0</v>
      </c>
      <c r="CH258" s="68">
        <f t="shared" si="448"/>
        <v>304</v>
      </c>
      <c r="CI258" s="71">
        <f>VLOOKUP(A258,[5]DATA!$A$6:$Q$660,17,0)</f>
        <v>70</v>
      </c>
      <c r="CJ258" s="71">
        <f t="shared" si="449"/>
        <v>119</v>
      </c>
      <c r="CK258" s="72">
        <f t="shared" si="450"/>
        <v>37</v>
      </c>
      <c r="CL258" s="73">
        <f t="shared" si="451"/>
        <v>0.31092436974789917</v>
      </c>
      <c r="CM258" s="72">
        <f t="shared" si="452"/>
        <v>19</v>
      </c>
      <c r="CN258" s="74">
        <f t="shared" si="453"/>
        <v>26</v>
      </c>
    </row>
    <row r="259" spans="1:92" s="77" customFormat="1" ht="24.75" customHeight="1" outlineLevel="2" x14ac:dyDescent="0.25">
      <c r="A259" s="55" t="s">
        <v>546</v>
      </c>
      <c r="B259" s="56" t="s">
        <v>547</v>
      </c>
      <c r="C259" s="57" t="s">
        <v>380</v>
      </c>
      <c r="D259" s="58">
        <v>10</v>
      </c>
      <c r="E259" s="59">
        <v>43878</v>
      </c>
      <c r="F259" s="60">
        <f>IFERROR(VLOOKUP(A259,'[5]PHEP NAM 2022'!$D$9:$AP$628,32,0),0)</f>
        <v>2</v>
      </c>
      <c r="G259" s="61" t="s">
        <v>12</v>
      </c>
      <c r="H259" s="62">
        <v>4</v>
      </c>
      <c r="I259" s="61" t="s">
        <v>12</v>
      </c>
      <c r="J259" s="62">
        <v>4</v>
      </c>
      <c r="K259" s="61" t="s">
        <v>12</v>
      </c>
      <c r="L259" s="62">
        <v>4</v>
      </c>
      <c r="M259" s="61" t="s">
        <v>12</v>
      </c>
      <c r="N259" s="62">
        <v>4</v>
      </c>
      <c r="O259" s="61" t="s">
        <v>12</v>
      </c>
      <c r="P259" s="62">
        <v>4</v>
      </c>
      <c r="Q259" s="63"/>
      <c r="R259" s="63"/>
      <c r="S259" s="61" t="s">
        <v>9</v>
      </c>
      <c r="T259" s="62">
        <v>4</v>
      </c>
      <c r="U259" s="61" t="s">
        <v>9</v>
      </c>
      <c r="V259" s="62">
        <v>4</v>
      </c>
      <c r="W259" s="61" t="s">
        <v>9</v>
      </c>
      <c r="X259" s="62">
        <v>4</v>
      </c>
      <c r="Y259" s="61" t="s">
        <v>9</v>
      </c>
      <c r="Z259" s="62">
        <v>4</v>
      </c>
      <c r="AA259" s="61" t="s">
        <v>9</v>
      </c>
      <c r="AB259" s="62">
        <v>4</v>
      </c>
      <c r="AC259" s="61" t="s">
        <v>9</v>
      </c>
      <c r="AD259" s="62">
        <v>4</v>
      </c>
      <c r="AE259" s="63"/>
      <c r="AF259" s="63"/>
      <c r="AG259" s="61" t="s">
        <v>12</v>
      </c>
      <c r="AH259" s="62">
        <v>4</v>
      </c>
      <c r="AI259" s="61" t="s">
        <v>12</v>
      </c>
      <c r="AJ259" s="62">
        <v>4</v>
      </c>
      <c r="AK259" s="61" t="s">
        <v>12</v>
      </c>
      <c r="AL259" s="62">
        <v>4</v>
      </c>
      <c r="AM259" s="61" t="s">
        <v>12</v>
      </c>
      <c r="AN259" s="62">
        <v>4</v>
      </c>
      <c r="AO259" s="61" t="s">
        <v>12</v>
      </c>
      <c r="AP259" s="62">
        <v>4</v>
      </c>
      <c r="AQ259" s="61" t="s">
        <v>12</v>
      </c>
      <c r="AR259" s="62">
        <v>4</v>
      </c>
      <c r="AS259" s="63"/>
      <c r="AT259" s="63">
        <v>8</v>
      </c>
      <c r="AU259" s="61" t="s">
        <v>9</v>
      </c>
      <c r="AV259" s="62">
        <v>4</v>
      </c>
      <c r="AW259" s="61" t="s">
        <v>9</v>
      </c>
      <c r="AX259" s="62">
        <v>4</v>
      </c>
      <c r="AY259" s="61" t="s">
        <v>9</v>
      </c>
      <c r="AZ259" s="62">
        <v>4</v>
      </c>
      <c r="BA259" s="61" t="s">
        <v>9</v>
      </c>
      <c r="BB259" s="62">
        <v>4</v>
      </c>
      <c r="BC259" s="61" t="s">
        <v>9</v>
      </c>
      <c r="BD259" s="62">
        <v>4</v>
      </c>
      <c r="BE259" s="61" t="s">
        <v>9</v>
      </c>
      <c r="BF259" s="62">
        <v>4</v>
      </c>
      <c r="BG259" s="63"/>
      <c r="BH259" s="63">
        <v>16</v>
      </c>
      <c r="BI259" s="61" t="s">
        <v>12</v>
      </c>
      <c r="BJ259" s="62">
        <v>4</v>
      </c>
      <c r="BK259" s="61" t="s">
        <v>12</v>
      </c>
      <c r="BL259" s="62">
        <v>4</v>
      </c>
      <c r="BM259" s="61" t="s">
        <v>12</v>
      </c>
      <c r="BN259" s="62">
        <v>4</v>
      </c>
      <c r="BO259" s="61" t="s">
        <v>12</v>
      </c>
      <c r="BP259" s="62">
        <v>4</v>
      </c>
      <c r="BQ259" s="64">
        <f t="shared" si="433"/>
        <v>12</v>
      </c>
      <c r="BR259" s="64">
        <f t="shared" si="434"/>
        <v>0</v>
      </c>
      <c r="BS259" s="64">
        <f t="shared" si="435"/>
        <v>0</v>
      </c>
      <c r="BT259" s="64">
        <f t="shared" si="436"/>
        <v>15</v>
      </c>
      <c r="BU259" s="64">
        <f t="shared" si="437"/>
        <v>0</v>
      </c>
      <c r="BV259" s="64">
        <f t="shared" si="438"/>
        <v>0</v>
      </c>
      <c r="BW259" s="64">
        <f t="shared" si="439"/>
        <v>0</v>
      </c>
      <c r="BX259" s="64">
        <f t="shared" si="440"/>
        <v>0</v>
      </c>
      <c r="BY259" s="64">
        <f t="shared" si="441"/>
        <v>0</v>
      </c>
      <c r="BZ259" s="65">
        <f t="shared" si="442"/>
        <v>27</v>
      </c>
      <c r="CA259" s="66">
        <f t="shared" si="443"/>
        <v>108</v>
      </c>
      <c r="CB259" s="67">
        <f t="shared" si="444"/>
        <v>24</v>
      </c>
      <c r="CC259" s="67">
        <v>0</v>
      </c>
      <c r="CD259" s="68">
        <f t="shared" si="454"/>
        <v>2</v>
      </c>
      <c r="CE259" s="69">
        <f t="shared" si="445"/>
        <v>28</v>
      </c>
      <c r="CF259" s="68">
        <f t="shared" si="446"/>
        <v>140</v>
      </c>
      <c r="CG259" s="70">
        <f t="shared" si="447"/>
        <v>2</v>
      </c>
      <c r="CH259" s="68">
        <f t="shared" si="448"/>
        <v>448</v>
      </c>
      <c r="CI259" s="71">
        <f>VLOOKUP(A259,[5]DATA!$A$6:$Q$660,17,0)</f>
        <v>70</v>
      </c>
      <c r="CJ259" s="71">
        <f t="shared" si="449"/>
        <v>132</v>
      </c>
      <c r="CK259" s="72">
        <f t="shared" si="450"/>
        <v>24</v>
      </c>
      <c r="CL259" s="73">
        <f t="shared" si="451"/>
        <v>0.18181818181818182</v>
      </c>
      <c r="CM259" s="72">
        <f t="shared" si="452"/>
        <v>0</v>
      </c>
      <c r="CN259" s="74">
        <f t="shared" si="453"/>
        <v>27</v>
      </c>
    </row>
    <row r="260" spans="1:92" s="77" customFormat="1" ht="24.75" customHeight="1" outlineLevel="2" x14ac:dyDescent="0.25">
      <c r="A260" s="55" t="s">
        <v>548</v>
      </c>
      <c r="B260" s="56" t="s">
        <v>549</v>
      </c>
      <c r="C260" s="57" t="s">
        <v>380</v>
      </c>
      <c r="D260" s="58">
        <v>10</v>
      </c>
      <c r="E260" s="59">
        <v>43878</v>
      </c>
      <c r="F260" s="60">
        <f>IFERROR(VLOOKUP(A260,'[5]PHEP NAM 2022'!$D$9:$AP$628,32,0),0)</f>
        <v>1.5</v>
      </c>
      <c r="G260" s="61" t="s">
        <v>124</v>
      </c>
      <c r="H260" s="62"/>
      <c r="I260" s="61" t="s">
        <v>9</v>
      </c>
      <c r="J260" s="62">
        <v>4</v>
      </c>
      <c r="K260" s="61" t="s">
        <v>9</v>
      </c>
      <c r="L260" s="62">
        <v>4</v>
      </c>
      <c r="M260" s="61" t="s">
        <v>9</v>
      </c>
      <c r="N260" s="62">
        <v>4</v>
      </c>
      <c r="O260" s="61" t="s">
        <v>9</v>
      </c>
      <c r="P260" s="62">
        <v>2</v>
      </c>
      <c r="Q260" s="63"/>
      <c r="R260" s="63">
        <v>16</v>
      </c>
      <c r="S260" s="61" t="s">
        <v>12</v>
      </c>
      <c r="T260" s="62">
        <v>4</v>
      </c>
      <c r="U260" s="61" t="s">
        <v>12</v>
      </c>
      <c r="V260" s="62">
        <v>4</v>
      </c>
      <c r="W260" s="61" t="s">
        <v>12</v>
      </c>
      <c r="X260" s="62">
        <v>4</v>
      </c>
      <c r="Y260" s="61" t="s">
        <v>12</v>
      </c>
      <c r="Z260" s="62">
        <v>4</v>
      </c>
      <c r="AA260" s="61" t="s">
        <v>12</v>
      </c>
      <c r="AB260" s="62">
        <v>4</v>
      </c>
      <c r="AC260" s="61" t="s">
        <v>12</v>
      </c>
      <c r="AD260" s="62">
        <v>4</v>
      </c>
      <c r="AE260" s="63"/>
      <c r="AF260" s="63">
        <v>8</v>
      </c>
      <c r="AG260" s="61" t="s">
        <v>9</v>
      </c>
      <c r="AH260" s="62">
        <v>4</v>
      </c>
      <c r="AI260" s="61" t="s">
        <v>9</v>
      </c>
      <c r="AJ260" s="62">
        <v>4</v>
      </c>
      <c r="AK260" s="61" t="s">
        <v>9</v>
      </c>
      <c r="AL260" s="62">
        <v>4</v>
      </c>
      <c r="AM260" s="61" t="s">
        <v>9</v>
      </c>
      <c r="AN260" s="62">
        <v>4</v>
      </c>
      <c r="AO260" s="61" t="s">
        <v>9</v>
      </c>
      <c r="AP260" s="62">
        <v>4</v>
      </c>
      <c r="AQ260" s="61" t="s">
        <v>9</v>
      </c>
      <c r="AR260" s="62">
        <v>4</v>
      </c>
      <c r="AS260" s="63"/>
      <c r="AT260" s="63">
        <v>16</v>
      </c>
      <c r="AU260" s="61" t="s">
        <v>12</v>
      </c>
      <c r="AV260" s="62">
        <v>4</v>
      </c>
      <c r="AW260" s="61" t="s">
        <v>12</v>
      </c>
      <c r="AX260" s="62">
        <v>4</v>
      </c>
      <c r="AY260" s="61" t="s">
        <v>12</v>
      </c>
      <c r="AZ260" s="62">
        <v>4</v>
      </c>
      <c r="BA260" s="61" t="s">
        <v>12</v>
      </c>
      <c r="BB260" s="62">
        <v>4</v>
      </c>
      <c r="BC260" s="61" t="s">
        <v>12</v>
      </c>
      <c r="BD260" s="62">
        <v>4</v>
      </c>
      <c r="BE260" s="61" t="s">
        <v>12</v>
      </c>
      <c r="BF260" s="62">
        <v>4</v>
      </c>
      <c r="BG260" s="63"/>
      <c r="BH260" s="63">
        <v>8</v>
      </c>
      <c r="BI260" s="61" t="s">
        <v>9</v>
      </c>
      <c r="BJ260" s="62">
        <v>4</v>
      </c>
      <c r="BK260" s="61" t="s">
        <v>9</v>
      </c>
      <c r="BL260" s="62">
        <v>4</v>
      </c>
      <c r="BM260" s="61" t="s">
        <v>9</v>
      </c>
      <c r="BN260" s="62">
        <v>4</v>
      </c>
      <c r="BO260" s="61" t="s">
        <v>9</v>
      </c>
      <c r="BP260" s="62">
        <v>4</v>
      </c>
      <c r="BQ260" s="64">
        <f t="shared" si="433"/>
        <v>14</v>
      </c>
      <c r="BR260" s="64">
        <f t="shared" si="434"/>
        <v>0</v>
      </c>
      <c r="BS260" s="64">
        <f t="shared" si="435"/>
        <v>0</v>
      </c>
      <c r="BT260" s="64">
        <f t="shared" si="436"/>
        <v>12</v>
      </c>
      <c r="BU260" s="64">
        <f t="shared" si="437"/>
        <v>0</v>
      </c>
      <c r="BV260" s="64">
        <f t="shared" si="438"/>
        <v>0</v>
      </c>
      <c r="BW260" s="64">
        <f t="shared" si="439"/>
        <v>0</v>
      </c>
      <c r="BX260" s="64">
        <f t="shared" si="440"/>
        <v>0</v>
      </c>
      <c r="BY260" s="64">
        <f t="shared" si="441"/>
        <v>0</v>
      </c>
      <c r="BZ260" s="65">
        <f t="shared" si="442"/>
        <v>26</v>
      </c>
      <c r="CA260" s="66">
        <f t="shared" si="443"/>
        <v>102</v>
      </c>
      <c r="CB260" s="67">
        <f t="shared" si="444"/>
        <v>48</v>
      </c>
      <c r="CC260" s="67">
        <v>0</v>
      </c>
      <c r="CD260" s="68">
        <f t="shared" si="454"/>
        <v>2</v>
      </c>
      <c r="CE260" s="69">
        <f t="shared" si="445"/>
        <v>27</v>
      </c>
      <c r="CF260" s="68">
        <f t="shared" si="446"/>
        <v>140</v>
      </c>
      <c r="CG260" s="70">
        <f t="shared" si="447"/>
        <v>1.5</v>
      </c>
      <c r="CH260" s="68">
        <f t="shared" si="448"/>
        <v>432</v>
      </c>
      <c r="CI260" s="71">
        <f>VLOOKUP(A260,[5]DATA!$A$6:$Q$660,17,0)</f>
        <v>70</v>
      </c>
      <c r="CJ260" s="71">
        <f t="shared" si="449"/>
        <v>150</v>
      </c>
      <c r="CK260" s="72">
        <f t="shared" si="450"/>
        <v>48</v>
      </c>
      <c r="CL260" s="73">
        <f t="shared" si="451"/>
        <v>0.32</v>
      </c>
      <c r="CM260" s="72">
        <f t="shared" si="452"/>
        <v>0</v>
      </c>
      <c r="CN260" s="74">
        <f t="shared" si="453"/>
        <v>26</v>
      </c>
    </row>
    <row r="261" spans="1:92" s="77" customFormat="1" ht="24.75" customHeight="1" outlineLevel="2" x14ac:dyDescent="0.25">
      <c r="A261" s="55" t="s">
        <v>550</v>
      </c>
      <c r="B261" s="56" t="s">
        <v>551</v>
      </c>
      <c r="C261" s="57" t="s">
        <v>380</v>
      </c>
      <c r="D261" s="58">
        <v>10</v>
      </c>
      <c r="E261" s="59">
        <v>43894</v>
      </c>
      <c r="F261" s="60">
        <f>IFERROR(VLOOKUP(A261,'[5]PHEP NAM 2022'!$D$9:$AP$628,32,0),0)</f>
        <v>8</v>
      </c>
      <c r="G261" s="61" t="s">
        <v>52</v>
      </c>
      <c r="H261" s="62"/>
      <c r="I261" s="61" t="s">
        <v>52</v>
      </c>
      <c r="J261" s="62"/>
      <c r="K261" s="61" t="s">
        <v>52</v>
      </c>
      <c r="L261" s="62"/>
      <c r="M261" s="61" t="s">
        <v>52</v>
      </c>
      <c r="N261" s="62"/>
      <c r="O261" s="61" t="s">
        <v>52</v>
      </c>
      <c r="P261" s="62"/>
      <c r="Q261" s="63"/>
      <c r="R261" s="63"/>
      <c r="S261" s="61" t="s">
        <v>9</v>
      </c>
      <c r="T261" s="62">
        <v>4</v>
      </c>
      <c r="U261" s="61" t="s">
        <v>9</v>
      </c>
      <c r="V261" s="62">
        <v>4</v>
      </c>
      <c r="W261" s="61" t="s">
        <v>9</v>
      </c>
      <c r="X261" s="62">
        <v>4</v>
      </c>
      <c r="Y261" s="61" t="s">
        <v>9</v>
      </c>
      <c r="Z261" s="62">
        <v>4</v>
      </c>
      <c r="AA261" s="61" t="s">
        <v>9</v>
      </c>
      <c r="AB261" s="62">
        <v>4</v>
      </c>
      <c r="AC261" s="61" t="s">
        <v>9</v>
      </c>
      <c r="AD261" s="62">
        <v>4</v>
      </c>
      <c r="AE261" s="63"/>
      <c r="AF261" s="63"/>
      <c r="AG261" s="61" t="s">
        <v>12</v>
      </c>
      <c r="AH261" s="62">
        <v>4</v>
      </c>
      <c r="AI261" s="61" t="s">
        <v>12</v>
      </c>
      <c r="AJ261" s="62">
        <v>4</v>
      </c>
      <c r="AK261" s="61" t="s">
        <v>12</v>
      </c>
      <c r="AL261" s="62">
        <v>4</v>
      </c>
      <c r="AM261" s="61" t="s">
        <v>12</v>
      </c>
      <c r="AN261" s="62">
        <v>4</v>
      </c>
      <c r="AO261" s="61" t="s">
        <v>12</v>
      </c>
      <c r="AP261" s="62">
        <v>4</v>
      </c>
      <c r="AQ261" s="61" t="s">
        <v>12</v>
      </c>
      <c r="AR261" s="62">
        <v>4</v>
      </c>
      <c r="AS261" s="63"/>
      <c r="AT261" s="63"/>
      <c r="AU261" s="61" t="s">
        <v>9</v>
      </c>
      <c r="AV261" s="62">
        <v>4</v>
      </c>
      <c r="AW261" s="61" t="s">
        <v>9</v>
      </c>
      <c r="AX261" s="62">
        <v>4</v>
      </c>
      <c r="AY261" s="61" t="s">
        <v>9</v>
      </c>
      <c r="AZ261" s="62">
        <v>4</v>
      </c>
      <c r="BA261" s="61" t="s">
        <v>9</v>
      </c>
      <c r="BB261" s="62">
        <v>4</v>
      </c>
      <c r="BC261" s="61" t="s">
        <v>9</v>
      </c>
      <c r="BD261" s="62">
        <v>4</v>
      </c>
      <c r="BE261" s="61" t="s">
        <v>9</v>
      </c>
      <c r="BF261" s="62">
        <v>4</v>
      </c>
      <c r="BG261" s="63"/>
      <c r="BH261" s="63">
        <v>16</v>
      </c>
      <c r="BI261" s="61" t="s">
        <v>12</v>
      </c>
      <c r="BJ261" s="62">
        <v>4</v>
      </c>
      <c r="BK261" s="61" t="s">
        <v>12</v>
      </c>
      <c r="BL261" s="62">
        <v>4</v>
      </c>
      <c r="BM261" s="61" t="s">
        <v>12</v>
      </c>
      <c r="BN261" s="62">
        <v>4</v>
      </c>
      <c r="BO261" s="61" t="s">
        <v>12</v>
      </c>
      <c r="BP261" s="62">
        <v>4</v>
      </c>
      <c r="BQ261" s="64">
        <f t="shared" si="433"/>
        <v>12</v>
      </c>
      <c r="BR261" s="64">
        <f t="shared" si="434"/>
        <v>0</v>
      </c>
      <c r="BS261" s="64">
        <f t="shared" si="435"/>
        <v>0</v>
      </c>
      <c r="BT261" s="64">
        <f t="shared" si="436"/>
        <v>10</v>
      </c>
      <c r="BU261" s="64">
        <f t="shared" si="437"/>
        <v>0</v>
      </c>
      <c r="BV261" s="64">
        <f t="shared" si="438"/>
        <v>0</v>
      </c>
      <c r="BW261" s="64">
        <f t="shared" si="439"/>
        <v>0</v>
      </c>
      <c r="BX261" s="64">
        <f t="shared" si="440"/>
        <v>0</v>
      </c>
      <c r="BY261" s="64">
        <f t="shared" si="441"/>
        <v>5</v>
      </c>
      <c r="BZ261" s="65">
        <f>SUBTOTAL(9,BQ261:BY261)</f>
        <v>27</v>
      </c>
      <c r="CA261" s="66">
        <f t="shared" si="443"/>
        <v>88</v>
      </c>
      <c r="CB261" s="67">
        <f t="shared" si="444"/>
        <v>16</v>
      </c>
      <c r="CC261" s="67">
        <v>0</v>
      </c>
      <c r="CD261" s="68">
        <f t="shared" si="454"/>
        <v>2</v>
      </c>
      <c r="CE261" s="69">
        <f t="shared" si="445"/>
        <v>23</v>
      </c>
      <c r="CF261" s="68">
        <f t="shared" si="446"/>
        <v>140</v>
      </c>
      <c r="CG261" s="70">
        <f t="shared" si="447"/>
        <v>3</v>
      </c>
      <c r="CH261" s="68">
        <f t="shared" si="448"/>
        <v>368</v>
      </c>
      <c r="CI261" s="71">
        <f>VLOOKUP(A261,[5]DATA!$A$6:$Q$660,17,0)</f>
        <v>70</v>
      </c>
      <c r="CJ261" s="71">
        <f t="shared" si="449"/>
        <v>104</v>
      </c>
      <c r="CK261" s="72">
        <f t="shared" si="450"/>
        <v>16</v>
      </c>
      <c r="CL261" s="73">
        <f t="shared" si="451"/>
        <v>0.15384615384615385</v>
      </c>
      <c r="CM261" s="72">
        <f t="shared" si="452"/>
        <v>0</v>
      </c>
      <c r="CN261" s="74">
        <f t="shared" si="453"/>
        <v>27</v>
      </c>
    </row>
    <row r="262" spans="1:92" s="77" customFormat="1" ht="24.75" customHeight="1" outlineLevel="2" x14ac:dyDescent="0.25">
      <c r="A262" s="55" t="s">
        <v>552</v>
      </c>
      <c r="B262" s="56" t="s">
        <v>553</v>
      </c>
      <c r="C262" s="57" t="s">
        <v>380</v>
      </c>
      <c r="D262" s="58">
        <v>10</v>
      </c>
      <c r="E262" s="59">
        <v>44001</v>
      </c>
      <c r="F262" s="60">
        <f>IFERROR(VLOOKUP(A262,'[5]PHEP NAM 2022'!$D$9:$AP$628,32,0),0)</f>
        <v>2</v>
      </c>
      <c r="G262" s="61" t="s">
        <v>12</v>
      </c>
      <c r="H262" s="62">
        <v>4</v>
      </c>
      <c r="I262" s="61" t="s">
        <v>12</v>
      </c>
      <c r="J262" s="62">
        <v>4</v>
      </c>
      <c r="K262" s="61" t="s">
        <v>12</v>
      </c>
      <c r="L262" s="62">
        <v>4</v>
      </c>
      <c r="M262" s="61" t="s">
        <v>12</v>
      </c>
      <c r="N262" s="62">
        <v>4</v>
      </c>
      <c r="O262" s="61" t="s">
        <v>12</v>
      </c>
      <c r="P262" s="62">
        <v>4</v>
      </c>
      <c r="Q262" s="63"/>
      <c r="R262" s="63"/>
      <c r="S262" s="61" t="s">
        <v>9</v>
      </c>
      <c r="T262" s="62">
        <v>3</v>
      </c>
      <c r="U262" s="61" t="s">
        <v>9</v>
      </c>
      <c r="V262" s="62">
        <v>4</v>
      </c>
      <c r="W262" s="61" t="s">
        <v>9</v>
      </c>
      <c r="X262" s="62">
        <v>4</v>
      </c>
      <c r="Y262" s="61" t="s">
        <v>9</v>
      </c>
      <c r="Z262" s="62">
        <v>3</v>
      </c>
      <c r="AA262" s="61" t="s">
        <v>9</v>
      </c>
      <c r="AB262" s="62">
        <v>4</v>
      </c>
      <c r="AC262" s="61" t="s">
        <v>9</v>
      </c>
      <c r="AD262" s="62">
        <v>4</v>
      </c>
      <c r="AE262" s="63"/>
      <c r="AF262" s="63">
        <v>16</v>
      </c>
      <c r="AG262" s="61" t="s">
        <v>12</v>
      </c>
      <c r="AH262" s="62">
        <v>4</v>
      </c>
      <c r="AI262" s="61" t="s">
        <v>12</v>
      </c>
      <c r="AJ262" s="62">
        <v>4</v>
      </c>
      <c r="AK262" s="61" t="s">
        <v>12</v>
      </c>
      <c r="AL262" s="62">
        <v>4</v>
      </c>
      <c r="AM262" s="61" t="s">
        <v>12</v>
      </c>
      <c r="AN262" s="62">
        <v>4</v>
      </c>
      <c r="AO262" s="61" t="s">
        <v>12</v>
      </c>
      <c r="AP262" s="62">
        <v>4</v>
      </c>
      <c r="AQ262" s="61" t="s">
        <v>12</v>
      </c>
      <c r="AR262" s="62">
        <v>4</v>
      </c>
      <c r="AS262" s="63"/>
      <c r="AT262" s="63">
        <v>8</v>
      </c>
      <c r="AU262" s="61" t="s">
        <v>9</v>
      </c>
      <c r="AV262" s="62">
        <v>4</v>
      </c>
      <c r="AW262" s="61" t="s">
        <v>9</v>
      </c>
      <c r="AX262" s="62">
        <v>4</v>
      </c>
      <c r="AY262" s="61" t="s">
        <v>9</v>
      </c>
      <c r="AZ262" s="62">
        <v>4</v>
      </c>
      <c r="BA262" s="61" t="s">
        <v>9</v>
      </c>
      <c r="BB262" s="62">
        <v>4</v>
      </c>
      <c r="BC262" s="61" t="s">
        <v>9</v>
      </c>
      <c r="BD262" s="62">
        <v>4</v>
      </c>
      <c r="BE262" s="61" t="s">
        <v>9</v>
      </c>
      <c r="BF262" s="62">
        <v>4</v>
      </c>
      <c r="BG262" s="63"/>
      <c r="BH262" s="63">
        <v>12</v>
      </c>
      <c r="BI262" s="61" t="s">
        <v>12</v>
      </c>
      <c r="BJ262" s="62">
        <v>4</v>
      </c>
      <c r="BK262" s="61" t="s">
        <v>12</v>
      </c>
      <c r="BL262" s="62">
        <v>4</v>
      </c>
      <c r="BM262" s="61" t="s">
        <v>12</v>
      </c>
      <c r="BN262" s="62">
        <v>4</v>
      </c>
      <c r="BO262" s="61" t="s">
        <v>12</v>
      </c>
      <c r="BP262" s="62">
        <v>4</v>
      </c>
      <c r="BQ262" s="64">
        <f t="shared" si="433"/>
        <v>12</v>
      </c>
      <c r="BR262" s="64">
        <f t="shared" si="434"/>
        <v>0</v>
      </c>
      <c r="BS262" s="64">
        <f t="shared" si="435"/>
        <v>0</v>
      </c>
      <c r="BT262" s="64">
        <f t="shared" si="436"/>
        <v>15</v>
      </c>
      <c r="BU262" s="64">
        <f t="shared" si="437"/>
        <v>0</v>
      </c>
      <c r="BV262" s="64">
        <f t="shared" si="438"/>
        <v>0</v>
      </c>
      <c r="BW262" s="64">
        <f t="shared" si="439"/>
        <v>0</v>
      </c>
      <c r="BX262" s="64">
        <f t="shared" si="440"/>
        <v>0</v>
      </c>
      <c r="BY262" s="64">
        <f t="shared" si="441"/>
        <v>0</v>
      </c>
      <c r="BZ262" s="65">
        <f>SUBTOTAL(9,BQ262:BY262)</f>
        <v>27</v>
      </c>
      <c r="CA262" s="66">
        <f t="shared" si="443"/>
        <v>106</v>
      </c>
      <c r="CB262" s="67">
        <f t="shared" si="444"/>
        <v>36</v>
      </c>
      <c r="CC262" s="67">
        <v>0</v>
      </c>
      <c r="CD262" s="68">
        <f t="shared" si="454"/>
        <v>2</v>
      </c>
      <c r="CE262" s="69">
        <f t="shared" si="445"/>
        <v>27</v>
      </c>
      <c r="CF262" s="68">
        <f t="shared" si="446"/>
        <v>140</v>
      </c>
      <c r="CG262" s="70">
        <f t="shared" si="447"/>
        <v>2</v>
      </c>
      <c r="CH262" s="68">
        <f t="shared" si="448"/>
        <v>432</v>
      </c>
      <c r="CI262" s="71">
        <f>VLOOKUP(A262,[5]DATA!$A$6:$Q$660,17,0)</f>
        <v>70</v>
      </c>
      <c r="CJ262" s="71">
        <f t="shared" si="449"/>
        <v>142</v>
      </c>
      <c r="CK262" s="72">
        <f t="shared" si="450"/>
        <v>36</v>
      </c>
      <c r="CL262" s="73">
        <f t="shared" si="451"/>
        <v>0.25352112676056338</v>
      </c>
      <c r="CM262" s="72">
        <f t="shared" si="452"/>
        <v>0</v>
      </c>
      <c r="CN262" s="74">
        <f t="shared" si="453"/>
        <v>27</v>
      </c>
    </row>
    <row r="263" spans="1:92" s="77" customFormat="1" ht="24.75" customHeight="1" outlineLevel="2" x14ac:dyDescent="0.25">
      <c r="A263" s="55" t="s">
        <v>554</v>
      </c>
      <c r="B263" s="56" t="s">
        <v>555</v>
      </c>
      <c r="C263" s="57" t="s">
        <v>380</v>
      </c>
      <c r="D263" s="58">
        <v>10</v>
      </c>
      <c r="E263" s="59">
        <v>44083</v>
      </c>
      <c r="F263" s="60">
        <f>IFERROR(VLOOKUP(A263,'[5]PHEP NAM 2022'!$D$9:$AP$628,32,0),0)</f>
        <v>1.5</v>
      </c>
      <c r="G263" s="61" t="s">
        <v>12</v>
      </c>
      <c r="H263" s="62">
        <v>4</v>
      </c>
      <c r="I263" s="61" t="s">
        <v>12</v>
      </c>
      <c r="J263" s="62">
        <v>4</v>
      </c>
      <c r="K263" s="61" t="s">
        <v>12</v>
      </c>
      <c r="L263" s="62">
        <v>4</v>
      </c>
      <c r="M263" s="61" t="s">
        <v>12</v>
      </c>
      <c r="N263" s="62">
        <v>4</v>
      </c>
      <c r="O263" s="61" t="s">
        <v>12</v>
      </c>
      <c r="P263" s="62">
        <v>4</v>
      </c>
      <c r="Q263" s="63"/>
      <c r="R263" s="63">
        <v>8</v>
      </c>
      <c r="S263" s="61" t="s">
        <v>9</v>
      </c>
      <c r="T263" s="62">
        <v>4</v>
      </c>
      <c r="U263" s="61" t="s">
        <v>9</v>
      </c>
      <c r="V263" s="62">
        <v>4</v>
      </c>
      <c r="W263" s="61" t="s">
        <v>9</v>
      </c>
      <c r="X263" s="62">
        <v>2</v>
      </c>
      <c r="Y263" s="61" t="s">
        <v>9</v>
      </c>
      <c r="Z263" s="62">
        <v>4</v>
      </c>
      <c r="AA263" s="61" t="s">
        <v>52</v>
      </c>
      <c r="AB263" s="62"/>
      <c r="AC263" s="61" t="s">
        <v>124</v>
      </c>
      <c r="AD263" s="62"/>
      <c r="AE263" s="63"/>
      <c r="AF263" s="63"/>
      <c r="AG263" s="61" t="s">
        <v>12</v>
      </c>
      <c r="AH263" s="62">
        <v>4</v>
      </c>
      <c r="AI263" s="61" t="s">
        <v>12</v>
      </c>
      <c r="AJ263" s="62">
        <v>4</v>
      </c>
      <c r="AK263" s="61" t="s">
        <v>12</v>
      </c>
      <c r="AL263" s="62">
        <v>4</v>
      </c>
      <c r="AM263" s="61" t="s">
        <v>12</v>
      </c>
      <c r="AN263" s="62">
        <v>4</v>
      </c>
      <c r="AO263" s="61" t="s">
        <v>12</v>
      </c>
      <c r="AP263" s="62">
        <v>4</v>
      </c>
      <c r="AQ263" s="61" t="s">
        <v>12</v>
      </c>
      <c r="AR263" s="62">
        <v>4</v>
      </c>
      <c r="AS263" s="63"/>
      <c r="AT263" s="63">
        <v>8</v>
      </c>
      <c r="AU263" s="61" t="s">
        <v>9</v>
      </c>
      <c r="AV263" s="62">
        <v>4</v>
      </c>
      <c r="AW263" s="61" t="s">
        <v>9</v>
      </c>
      <c r="AX263" s="62">
        <v>4</v>
      </c>
      <c r="AY263" s="61" t="s">
        <v>9</v>
      </c>
      <c r="AZ263" s="62">
        <v>4</v>
      </c>
      <c r="BA263" s="61" t="s">
        <v>9</v>
      </c>
      <c r="BB263" s="62">
        <v>4</v>
      </c>
      <c r="BC263" s="61" t="s">
        <v>9</v>
      </c>
      <c r="BD263" s="62">
        <v>4</v>
      </c>
      <c r="BE263" s="61" t="s">
        <v>9</v>
      </c>
      <c r="BF263" s="62">
        <v>4</v>
      </c>
      <c r="BG263" s="63"/>
      <c r="BH263" s="63">
        <v>16</v>
      </c>
      <c r="BI263" s="61" t="s">
        <v>12</v>
      </c>
      <c r="BJ263" s="62">
        <v>4</v>
      </c>
      <c r="BK263" s="61" t="s">
        <v>12</v>
      </c>
      <c r="BL263" s="62">
        <v>4</v>
      </c>
      <c r="BM263" s="61" t="s">
        <v>12</v>
      </c>
      <c r="BN263" s="62">
        <v>4</v>
      </c>
      <c r="BO263" s="61" t="s">
        <v>12</v>
      </c>
      <c r="BP263" s="62">
        <v>4</v>
      </c>
      <c r="BQ263" s="64">
        <f t="shared" si="433"/>
        <v>10</v>
      </c>
      <c r="BR263" s="64">
        <f t="shared" si="434"/>
        <v>0</v>
      </c>
      <c r="BS263" s="64">
        <f t="shared" si="435"/>
        <v>0</v>
      </c>
      <c r="BT263" s="64">
        <f t="shared" si="436"/>
        <v>15</v>
      </c>
      <c r="BU263" s="64">
        <f t="shared" si="437"/>
        <v>0</v>
      </c>
      <c r="BV263" s="64">
        <f t="shared" si="438"/>
        <v>0</v>
      </c>
      <c r="BW263" s="64">
        <f t="shared" si="439"/>
        <v>0</v>
      </c>
      <c r="BX263" s="64">
        <f t="shared" si="440"/>
        <v>0</v>
      </c>
      <c r="BY263" s="64">
        <f t="shared" si="441"/>
        <v>1</v>
      </c>
      <c r="BZ263" s="65">
        <f t="shared" ref="BZ263" si="455">SUBTOTAL(9,BQ263:BY263)</f>
        <v>26</v>
      </c>
      <c r="CA263" s="66">
        <f t="shared" si="443"/>
        <v>98</v>
      </c>
      <c r="CB263" s="67">
        <f t="shared" si="444"/>
        <v>32</v>
      </c>
      <c r="CC263" s="67">
        <v>0</v>
      </c>
      <c r="CD263" s="68">
        <f t="shared" si="454"/>
        <v>2</v>
      </c>
      <c r="CE263" s="69">
        <f t="shared" si="445"/>
        <v>25</v>
      </c>
      <c r="CF263" s="68">
        <f t="shared" si="446"/>
        <v>140</v>
      </c>
      <c r="CG263" s="70">
        <f t="shared" si="447"/>
        <v>0.5</v>
      </c>
      <c r="CH263" s="68">
        <f t="shared" si="448"/>
        <v>400</v>
      </c>
      <c r="CI263" s="71">
        <f>VLOOKUP(A263,[5]DATA!$A$6:$Q$660,17,0)</f>
        <v>70</v>
      </c>
      <c r="CJ263" s="71">
        <f t="shared" si="449"/>
        <v>130</v>
      </c>
      <c r="CK263" s="72">
        <f t="shared" si="450"/>
        <v>32</v>
      </c>
      <c r="CL263" s="73">
        <f t="shared" si="451"/>
        <v>0.24615384615384617</v>
      </c>
      <c r="CM263" s="72">
        <f t="shared" si="452"/>
        <v>0</v>
      </c>
      <c r="CN263" s="74">
        <f t="shared" si="453"/>
        <v>26</v>
      </c>
    </row>
    <row r="264" spans="1:92" s="77" customFormat="1" ht="24.75" customHeight="1" outlineLevel="2" x14ac:dyDescent="0.25">
      <c r="A264" s="55" t="s">
        <v>556</v>
      </c>
      <c r="B264" s="108" t="s">
        <v>557</v>
      </c>
      <c r="C264" s="57" t="s">
        <v>380</v>
      </c>
      <c r="D264" s="58">
        <v>10</v>
      </c>
      <c r="E264" s="59">
        <v>44083</v>
      </c>
      <c r="F264" s="60">
        <f>IFERROR(VLOOKUP(A264,'[5]PHEP NAM 2022'!$D$9:$AP$628,32,0),0)</f>
        <v>5</v>
      </c>
      <c r="G264" s="61" t="s">
        <v>52</v>
      </c>
      <c r="H264" s="62"/>
      <c r="I264" s="61" t="s">
        <v>9</v>
      </c>
      <c r="J264" s="62"/>
      <c r="K264" s="61" t="s">
        <v>9</v>
      </c>
      <c r="L264" s="62"/>
      <c r="M264" s="61" t="s">
        <v>9</v>
      </c>
      <c r="N264" s="62"/>
      <c r="O264" s="61" t="s">
        <v>9</v>
      </c>
      <c r="P264" s="62"/>
      <c r="Q264" s="63"/>
      <c r="R264" s="63"/>
      <c r="S264" s="61" t="s">
        <v>52</v>
      </c>
      <c r="T264" s="62"/>
      <c r="U264" s="61" t="s">
        <v>52</v>
      </c>
      <c r="V264" s="62"/>
      <c r="W264" s="61" t="s">
        <v>52</v>
      </c>
      <c r="X264" s="62"/>
      <c r="Y264" s="61" t="s">
        <v>52</v>
      </c>
      <c r="Z264" s="62"/>
      <c r="AA264" s="61" t="s">
        <v>124</v>
      </c>
      <c r="AB264" s="62"/>
      <c r="AC264" s="61" t="s">
        <v>124</v>
      </c>
      <c r="AD264" s="62"/>
      <c r="AE264" s="63"/>
      <c r="AF264" s="63"/>
      <c r="AG264" s="61" t="s">
        <v>124</v>
      </c>
      <c r="AH264" s="62"/>
      <c r="AI264" s="61" t="s">
        <v>124</v>
      </c>
      <c r="AJ264" s="62"/>
      <c r="AK264" s="61" t="s">
        <v>124</v>
      </c>
      <c r="AL264" s="62"/>
      <c r="AM264" s="61" t="s">
        <v>124</v>
      </c>
      <c r="AN264" s="62"/>
      <c r="AO264" s="61" t="s">
        <v>124</v>
      </c>
      <c r="AP264" s="62"/>
      <c r="AQ264" s="61" t="s">
        <v>124</v>
      </c>
      <c r="AR264" s="62"/>
      <c r="AS264" s="63"/>
      <c r="AT264" s="63"/>
      <c r="AU264" s="61" t="s">
        <v>9</v>
      </c>
      <c r="AV264" s="62"/>
      <c r="AW264" s="61" t="s">
        <v>9</v>
      </c>
      <c r="AX264" s="62"/>
      <c r="AY264" s="61" t="s">
        <v>9</v>
      </c>
      <c r="AZ264" s="62"/>
      <c r="BA264" s="61" t="s">
        <v>9</v>
      </c>
      <c r="BB264" s="62"/>
      <c r="BC264" s="61" t="s">
        <v>9</v>
      </c>
      <c r="BD264" s="62"/>
      <c r="BE264" s="61" t="s">
        <v>9</v>
      </c>
      <c r="BF264" s="62"/>
      <c r="BG264" s="63"/>
      <c r="BH264" s="63">
        <v>7</v>
      </c>
      <c r="BI264" s="61" t="s">
        <v>9</v>
      </c>
      <c r="BJ264" s="62"/>
      <c r="BK264" s="61" t="s">
        <v>9</v>
      </c>
      <c r="BL264" s="62"/>
      <c r="BM264" s="61" t="s">
        <v>9</v>
      </c>
      <c r="BN264" s="62"/>
      <c r="BO264" s="61" t="s">
        <v>9</v>
      </c>
      <c r="BP264" s="62"/>
      <c r="BQ264" s="64">
        <f t="shared" si="433"/>
        <v>14</v>
      </c>
      <c r="BR264" s="64">
        <f t="shared" si="434"/>
        <v>0</v>
      </c>
      <c r="BS264" s="64">
        <f t="shared" si="435"/>
        <v>0</v>
      </c>
      <c r="BT264" s="64">
        <f t="shared" si="436"/>
        <v>0</v>
      </c>
      <c r="BU264" s="64">
        <f t="shared" si="437"/>
        <v>0</v>
      </c>
      <c r="BV264" s="64">
        <f t="shared" si="438"/>
        <v>0</v>
      </c>
      <c r="BW264" s="64">
        <f t="shared" si="439"/>
        <v>0</v>
      </c>
      <c r="BX264" s="64">
        <f t="shared" si="440"/>
        <v>0</v>
      </c>
      <c r="BY264" s="64">
        <f t="shared" si="441"/>
        <v>5</v>
      </c>
      <c r="BZ264" s="65">
        <f>SUBTOTAL(9,BQ264:BY264)</f>
        <v>19</v>
      </c>
      <c r="CA264" s="66">
        <f t="shared" si="443"/>
        <v>0</v>
      </c>
      <c r="CB264" s="67">
        <f t="shared" si="444"/>
        <v>7</v>
      </c>
      <c r="CC264" s="67">
        <v>0</v>
      </c>
      <c r="CD264" s="68">
        <f t="shared" si="454"/>
        <v>1</v>
      </c>
      <c r="CE264" s="69">
        <f t="shared" si="445"/>
        <v>0</v>
      </c>
      <c r="CF264" s="68">
        <f t="shared" si="446"/>
        <v>70</v>
      </c>
      <c r="CG264" s="70">
        <f t="shared" si="447"/>
        <v>0</v>
      </c>
      <c r="CH264" s="68">
        <f t="shared" si="448"/>
        <v>0</v>
      </c>
      <c r="CI264" s="71">
        <f>VLOOKUP(A264,[5]DATA!$A$6:$Q$660,17,0)</f>
        <v>70</v>
      </c>
      <c r="CJ264" s="71">
        <f t="shared" si="449"/>
        <v>7</v>
      </c>
      <c r="CK264" s="72">
        <f t="shared" si="450"/>
        <v>7</v>
      </c>
      <c r="CL264" s="73">
        <f t="shared" si="451"/>
        <v>1</v>
      </c>
      <c r="CM264" s="72">
        <f t="shared" si="452"/>
        <v>0</v>
      </c>
      <c r="CN264" s="74">
        <f t="shared" si="453"/>
        <v>19</v>
      </c>
    </row>
    <row r="265" spans="1:92" s="77" customFormat="1" ht="24.75" customHeight="1" outlineLevel="2" x14ac:dyDescent="0.25">
      <c r="A265" s="55" t="s">
        <v>558</v>
      </c>
      <c r="B265" s="56" t="s">
        <v>559</v>
      </c>
      <c r="C265" s="57" t="s">
        <v>380</v>
      </c>
      <c r="D265" s="58">
        <v>10</v>
      </c>
      <c r="E265" s="59">
        <v>44137</v>
      </c>
      <c r="F265" s="60">
        <f>IFERROR(VLOOKUP(A265,'[5]PHEP NAM 2022'!$D$9:$AP$628,32,0),0)</f>
        <v>1</v>
      </c>
      <c r="G265" s="61" t="s">
        <v>12</v>
      </c>
      <c r="H265" s="62">
        <v>4</v>
      </c>
      <c r="I265" s="61" t="s">
        <v>12</v>
      </c>
      <c r="J265" s="62">
        <v>4</v>
      </c>
      <c r="K265" s="61" t="s">
        <v>12</v>
      </c>
      <c r="L265" s="62">
        <v>4</v>
      </c>
      <c r="M265" s="61" t="s">
        <v>12</v>
      </c>
      <c r="N265" s="62">
        <v>4</v>
      </c>
      <c r="O265" s="61" t="s">
        <v>12</v>
      </c>
      <c r="P265" s="62">
        <v>4</v>
      </c>
      <c r="Q265" s="63"/>
      <c r="R265" s="63">
        <v>8</v>
      </c>
      <c r="S265" s="61" t="s">
        <v>9</v>
      </c>
      <c r="T265" s="62">
        <v>4</v>
      </c>
      <c r="U265" s="61" t="s">
        <v>9</v>
      </c>
      <c r="V265" s="62">
        <v>4</v>
      </c>
      <c r="W265" s="61" t="s">
        <v>9</v>
      </c>
      <c r="X265" s="62">
        <v>4</v>
      </c>
      <c r="Y265" s="61" t="s">
        <v>9</v>
      </c>
      <c r="Z265" s="62">
        <v>4</v>
      </c>
      <c r="AA265" s="61" t="s">
        <v>124</v>
      </c>
      <c r="AB265" s="62"/>
      <c r="AC265" s="61" t="s">
        <v>9</v>
      </c>
      <c r="AD265" s="62">
        <v>4</v>
      </c>
      <c r="AE265" s="63"/>
      <c r="AF265" s="63">
        <v>16</v>
      </c>
      <c r="AG265" s="61" t="s">
        <v>12</v>
      </c>
      <c r="AH265" s="62">
        <v>4</v>
      </c>
      <c r="AI265" s="61" t="s">
        <v>12</v>
      </c>
      <c r="AJ265" s="62">
        <v>4</v>
      </c>
      <c r="AK265" s="61" t="s">
        <v>52</v>
      </c>
      <c r="AL265" s="62"/>
      <c r="AM265" s="61" t="s">
        <v>12</v>
      </c>
      <c r="AN265" s="62">
        <v>4</v>
      </c>
      <c r="AO265" s="61" t="s">
        <v>124</v>
      </c>
      <c r="AP265" s="62"/>
      <c r="AQ265" s="61" t="s">
        <v>12</v>
      </c>
      <c r="AR265" s="62">
        <v>4</v>
      </c>
      <c r="AS265" s="63"/>
      <c r="AT265" s="63">
        <v>8</v>
      </c>
      <c r="AU265" s="61" t="s">
        <v>12</v>
      </c>
      <c r="AV265" s="62">
        <v>4</v>
      </c>
      <c r="AW265" s="61" t="s">
        <v>12</v>
      </c>
      <c r="AX265" s="62">
        <v>4</v>
      </c>
      <c r="AY265" s="61" t="s">
        <v>124</v>
      </c>
      <c r="AZ265" s="62"/>
      <c r="BA265" s="61" t="s">
        <v>12</v>
      </c>
      <c r="BB265" s="62">
        <v>4</v>
      </c>
      <c r="BC265" s="61" t="s">
        <v>124</v>
      </c>
      <c r="BD265" s="62"/>
      <c r="BE265" s="61" t="s">
        <v>12</v>
      </c>
      <c r="BF265" s="62">
        <v>4</v>
      </c>
      <c r="BG265" s="63"/>
      <c r="BH265" s="63"/>
      <c r="BI265" s="61" t="s">
        <v>124</v>
      </c>
      <c r="BJ265" s="62"/>
      <c r="BK265" s="61" t="s">
        <v>124</v>
      </c>
      <c r="BL265" s="62"/>
      <c r="BM265" s="61" t="s">
        <v>124</v>
      </c>
      <c r="BN265" s="62"/>
      <c r="BO265" s="61" t="s">
        <v>12</v>
      </c>
      <c r="BP265" s="62">
        <v>4</v>
      </c>
      <c r="BQ265" s="64">
        <f t="shared" si="433"/>
        <v>5</v>
      </c>
      <c r="BR265" s="64">
        <f t="shared" si="434"/>
        <v>0</v>
      </c>
      <c r="BS265" s="64">
        <f t="shared" si="435"/>
        <v>0</v>
      </c>
      <c r="BT265" s="64">
        <f t="shared" si="436"/>
        <v>14</v>
      </c>
      <c r="BU265" s="64">
        <f t="shared" si="437"/>
        <v>0</v>
      </c>
      <c r="BV265" s="64">
        <f t="shared" si="438"/>
        <v>0</v>
      </c>
      <c r="BW265" s="64">
        <f t="shared" si="439"/>
        <v>0</v>
      </c>
      <c r="BX265" s="64">
        <f t="shared" si="440"/>
        <v>0</v>
      </c>
      <c r="BY265" s="64">
        <f t="shared" si="441"/>
        <v>1</v>
      </c>
      <c r="BZ265" s="65">
        <f>SUBTOTAL(9,BQ265:BY265)</f>
        <v>20</v>
      </c>
      <c r="CA265" s="66">
        <f t="shared" si="443"/>
        <v>76</v>
      </c>
      <c r="CB265" s="67">
        <f t="shared" si="444"/>
        <v>32</v>
      </c>
      <c r="CC265" s="67">
        <v>0</v>
      </c>
      <c r="CD265" s="68">
        <f t="shared" si="454"/>
        <v>1</v>
      </c>
      <c r="CE265" s="69">
        <f t="shared" si="445"/>
        <v>20</v>
      </c>
      <c r="CF265" s="68">
        <f t="shared" si="446"/>
        <v>70</v>
      </c>
      <c r="CG265" s="70">
        <f t="shared" si="447"/>
        <v>0</v>
      </c>
      <c r="CH265" s="68">
        <f t="shared" si="448"/>
        <v>320</v>
      </c>
      <c r="CI265" s="71">
        <f>VLOOKUP(A265,[5]DATA!$A$6:$Q$660,17,0)</f>
        <v>70</v>
      </c>
      <c r="CJ265" s="71">
        <f t="shared" si="449"/>
        <v>108</v>
      </c>
      <c r="CK265" s="72">
        <f t="shared" si="450"/>
        <v>32</v>
      </c>
      <c r="CL265" s="73">
        <f t="shared" si="451"/>
        <v>0.29629629629629628</v>
      </c>
      <c r="CM265" s="72">
        <f t="shared" si="452"/>
        <v>0</v>
      </c>
      <c r="CN265" s="74">
        <f t="shared" si="453"/>
        <v>20</v>
      </c>
    </row>
    <row r="266" spans="1:92" s="77" customFormat="1" ht="24.75" customHeight="1" outlineLevel="2" x14ac:dyDescent="0.25">
      <c r="A266" s="55" t="s">
        <v>560</v>
      </c>
      <c r="B266" s="56" t="s">
        <v>561</v>
      </c>
      <c r="C266" s="57" t="s">
        <v>380</v>
      </c>
      <c r="D266" s="58">
        <v>10</v>
      </c>
      <c r="E266" s="59">
        <v>44298</v>
      </c>
      <c r="F266" s="60">
        <f>IFERROR(VLOOKUP(A266,'[5]PHEP NAM 2022'!$D$9:$AP$628,32,0),0)</f>
        <v>1</v>
      </c>
      <c r="G266" s="61" t="s">
        <v>52</v>
      </c>
      <c r="H266" s="62"/>
      <c r="I266" s="61" t="s">
        <v>9</v>
      </c>
      <c r="J266" s="62">
        <v>4</v>
      </c>
      <c r="K266" s="61" t="s">
        <v>9</v>
      </c>
      <c r="L266" s="62">
        <v>4</v>
      </c>
      <c r="M266" s="61" t="s">
        <v>9</v>
      </c>
      <c r="N266" s="62">
        <v>4</v>
      </c>
      <c r="O266" s="61" t="s">
        <v>9</v>
      </c>
      <c r="P266" s="62">
        <v>4</v>
      </c>
      <c r="Q266" s="63"/>
      <c r="R266" s="63">
        <v>12</v>
      </c>
      <c r="S266" s="61" t="s">
        <v>12</v>
      </c>
      <c r="T266" s="62">
        <v>4</v>
      </c>
      <c r="U266" s="61" t="s">
        <v>124</v>
      </c>
      <c r="V266" s="62"/>
      <c r="W266" s="61" t="s">
        <v>12</v>
      </c>
      <c r="X266" s="62">
        <v>4</v>
      </c>
      <c r="Y266" s="61" t="s">
        <v>12</v>
      </c>
      <c r="Z266" s="62">
        <v>4</v>
      </c>
      <c r="AA266" s="61" t="s">
        <v>12</v>
      </c>
      <c r="AB266" s="62">
        <v>4</v>
      </c>
      <c r="AC266" s="61" t="s">
        <v>12</v>
      </c>
      <c r="AD266" s="62">
        <v>4</v>
      </c>
      <c r="AE266" s="63"/>
      <c r="AF266" s="63">
        <v>8</v>
      </c>
      <c r="AG266" s="61" t="s">
        <v>9</v>
      </c>
      <c r="AH266" s="62">
        <v>4</v>
      </c>
      <c r="AI266" s="61" t="s">
        <v>9</v>
      </c>
      <c r="AJ266" s="62">
        <v>4</v>
      </c>
      <c r="AK266" s="61" t="s">
        <v>9</v>
      </c>
      <c r="AL266" s="62">
        <v>2</v>
      </c>
      <c r="AM266" s="61" t="s">
        <v>9</v>
      </c>
      <c r="AN266" s="62">
        <v>4</v>
      </c>
      <c r="AO266" s="61" t="s">
        <v>9</v>
      </c>
      <c r="AP266" s="62">
        <v>4</v>
      </c>
      <c r="AQ266" s="61" t="s">
        <v>9</v>
      </c>
      <c r="AR266" s="62">
        <v>4</v>
      </c>
      <c r="AS266" s="63"/>
      <c r="AT266" s="63">
        <v>12</v>
      </c>
      <c r="AU266" s="61" t="s">
        <v>12</v>
      </c>
      <c r="AV266" s="62">
        <v>4</v>
      </c>
      <c r="AW266" s="61" t="s">
        <v>124</v>
      </c>
      <c r="AX266" s="62"/>
      <c r="AY266" s="61" t="s">
        <v>12</v>
      </c>
      <c r="AZ266" s="62">
        <v>4</v>
      </c>
      <c r="BA266" s="61" t="s">
        <v>124</v>
      </c>
      <c r="BB266" s="62"/>
      <c r="BC266" s="61" t="s">
        <v>12</v>
      </c>
      <c r="BD266" s="62">
        <v>4</v>
      </c>
      <c r="BE266" s="61" t="s">
        <v>12</v>
      </c>
      <c r="BF266" s="62">
        <v>4</v>
      </c>
      <c r="BG266" s="63"/>
      <c r="BH266" s="63">
        <v>8</v>
      </c>
      <c r="BI266" s="61" t="s">
        <v>9</v>
      </c>
      <c r="BJ266" s="62">
        <v>4</v>
      </c>
      <c r="BK266" s="61" t="s">
        <v>9</v>
      </c>
      <c r="BL266" s="62">
        <v>4</v>
      </c>
      <c r="BM266" s="61" t="s">
        <v>9</v>
      </c>
      <c r="BN266" s="62">
        <v>4</v>
      </c>
      <c r="BO266" s="61" t="s">
        <v>9</v>
      </c>
      <c r="BP266" s="62">
        <v>4</v>
      </c>
      <c r="BQ266" s="64">
        <f t="shared" si="433"/>
        <v>14</v>
      </c>
      <c r="BR266" s="64">
        <f t="shared" si="434"/>
        <v>0</v>
      </c>
      <c r="BS266" s="64">
        <f t="shared" si="435"/>
        <v>0</v>
      </c>
      <c r="BT266" s="64">
        <f t="shared" si="436"/>
        <v>9</v>
      </c>
      <c r="BU266" s="64">
        <f t="shared" si="437"/>
        <v>0</v>
      </c>
      <c r="BV266" s="64">
        <f t="shared" si="438"/>
        <v>0</v>
      </c>
      <c r="BW266" s="64">
        <f t="shared" si="439"/>
        <v>0</v>
      </c>
      <c r="BX266" s="64">
        <f t="shared" si="440"/>
        <v>0</v>
      </c>
      <c r="BY266" s="64">
        <f t="shared" si="441"/>
        <v>1</v>
      </c>
      <c r="BZ266" s="65">
        <f t="shared" ref="BZ266:BZ271" si="456">SUBTOTAL(9,BQ266:BY266)</f>
        <v>24</v>
      </c>
      <c r="CA266" s="66">
        <f t="shared" si="443"/>
        <v>90</v>
      </c>
      <c r="CB266" s="67">
        <f t="shared" si="444"/>
        <v>40</v>
      </c>
      <c r="CC266" s="67">
        <v>0</v>
      </c>
      <c r="CD266" s="68">
        <f>IF(BZ266&gt;=25,4,IF(BZ266&gt;=18,3,IF(BZ266&gt;=12,2,IF(BZ266&gt;=4,1,0))))-BX266-2+1</f>
        <v>2</v>
      </c>
      <c r="CE266" s="69">
        <f t="shared" si="445"/>
        <v>24</v>
      </c>
      <c r="CF266" s="68">
        <f t="shared" si="446"/>
        <v>140</v>
      </c>
      <c r="CG266" s="70">
        <f t="shared" si="447"/>
        <v>0</v>
      </c>
      <c r="CH266" s="68">
        <f t="shared" si="448"/>
        <v>384</v>
      </c>
      <c r="CI266" s="71">
        <f>VLOOKUP(A266,[5]DATA!$A$6:$Q$660,17,0)</f>
        <v>70</v>
      </c>
      <c r="CJ266" s="71">
        <f t="shared" si="449"/>
        <v>130</v>
      </c>
      <c r="CK266" s="72">
        <f t="shared" si="450"/>
        <v>40</v>
      </c>
      <c r="CL266" s="73">
        <f t="shared" si="451"/>
        <v>0.30769230769230771</v>
      </c>
      <c r="CM266" s="72">
        <f t="shared" si="452"/>
        <v>0</v>
      </c>
      <c r="CN266" s="74">
        <f t="shared" si="453"/>
        <v>24</v>
      </c>
    </row>
    <row r="267" spans="1:92" s="77" customFormat="1" ht="24.75" customHeight="1" outlineLevel="2" x14ac:dyDescent="0.25">
      <c r="A267" s="55" t="s">
        <v>562</v>
      </c>
      <c r="B267" s="96" t="s">
        <v>563</v>
      </c>
      <c r="C267" s="57" t="s">
        <v>380</v>
      </c>
      <c r="D267" s="58">
        <v>10</v>
      </c>
      <c r="E267" s="59">
        <v>44259</v>
      </c>
      <c r="F267" s="60">
        <f>IFERROR(VLOOKUP(A267,'[5]PHEP NAM 2022'!$D$9:$AP$628,32,0),0)</f>
        <v>0</v>
      </c>
      <c r="G267" s="196" t="s">
        <v>223</v>
      </c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  <c r="AV267" s="197"/>
      <c r="AW267" s="197"/>
      <c r="AX267" s="197"/>
      <c r="AY267" s="197"/>
      <c r="AZ267" s="197"/>
      <c r="BA267" s="197"/>
      <c r="BB267" s="197"/>
      <c r="BC267" s="197"/>
      <c r="BD267" s="197"/>
      <c r="BE267" s="197"/>
      <c r="BF267" s="197"/>
      <c r="BG267" s="197"/>
      <c r="BH267" s="197"/>
      <c r="BI267" s="197"/>
      <c r="BJ267" s="197"/>
      <c r="BK267" s="197"/>
      <c r="BL267" s="197"/>
      <c r="BM267" s="197"/>
      <c r="BN267" s="197"/>
      <c r="BO267" s="197"/>
      <c r="BP267" s="198"/>
      <c r="BQ267" s="64">
        <f t="shared" si="433"/>
        <v>0</v>
      </c>
      <c r="BR267" s="64">
        <f t="shared" si="434"/>
        <v>0</v>
      </c>
      <c r="BS267" s="64">
        <f t="shared" si="435"/>
        <v>0</v>
      </c>
      <c r="BT267" s="64">
        <f t="shared" si="436"/>
        <v>0</v>
      </c>
      <c r="BU267" s="64">
        <f t="shared" si="437"/>
        <v>0</v>
      </c>
      <c r="BV267" s="64">
        <f t="shared" si="438"/>
        <v>0</v>
      </c>
      <c r="BW267" s="64">
        <f t="shared" si="439"/>
        <v>0</v>
      </c>
      <c r="BX267" s="64">
        <f t="shared" si="440"/>
        <v>0</v>
      </c>
      <c r="BY267" s="64">
        <f t="shared" si="441"/>
        <v>0</v>
      </c>
      <c r="BZ267" s="65">
        <f t="shared" si="456"/>
        <v>0</v>
      </c>
      <c r="CA267" s="66">
        <f t="shared" si="443"/>
        <v>0</v>
      </c>
      <c r="CB267" s="67">
        <f t="shared" si="444"/>
        <v>0</v>
      </c>
      <c r="CC267" s="67">
        <v>0</v>
      </c>
      <c r="CD267" s="68">
        <f>IF(BZ267&gt;=25,4,IF(BZ267&gt;=18,3,IF(BZ267&gt;=12,2,IF(BZ267&gt;=4,1,0))))-BX267-2+2</f>
        <v>0</v>
      </c>
      <c r="CE267" s="69">
        <f t="shared" si="445"/>
        <v>0</v>
      </c>
      <c r="CF267" s="68">
        <f t="shared" si="446"/>
        <v>0</v>
      </c>
      <c r="CG267" s="70">
        <f t="shared" si="447"/>
        <v>0</v>
      </c>
      <c r="CH267" s="68">
        <f t="shared" si="448"/>
        <v>0</v>
      </c>
      <c r="CI267" s="71">
        <f>VLOOKUP(A267,[5]DATA!$A$6:$Q$660,17,0)</f>
        <v>70</v>
      </c>
      <c r="CJ267" s="71">
        <f t="shared" si="449"/>
        <v>0</v>
      </c>
      <c r="CK267" s="72">
        <f t="shared" si="450"/>
        <v>0</v>
      </c>
      <c r="CL267" s="73" t="e">
        <f t="shared" si="451"/>
        <v>#DIV/0!</v>
      </c>
      <c r="CM267" s="72">
        <f t="shared" si="452"/>
        <v>0</v>
      </c>
      <c r="CN267" s="74">
        <f t="shared" si="453"/>
        <v>0</v>
      </c>
    </row>
    <row r="268" spans="1:92" s="77" customFormat="1" ht="24.75" customHeight="1" outlineLevel="2" x14ac:dyDescent="0.25">
      <c r="A268" s="55" t="s">
        <v>564</v>
      </c>
      <c r="B268" s="56" t="s">
        <v>565</v>
      </c>
      <c r="C268" s="57" t="s">
        <v>380</v>
      </c>
      <c r="D268" s="58">
        <v>10</v>
      </c>
      <c r="E268" s="59">
        <v>44524</v>
      </c>
      <c r="F268" s="60">
        <f>IFERROR(VLOOKUP(A268,'[5]PHEP NAM 2022'!$D$9:$AP$628,32,0),0)</f>
        <v>2</v>
      </c>
      <c r="G268" s="61" t="s">
        <v>9</v>
      </c>
      <c r="H268" s="62">
        <v>4</v>
      </c>
      <c r="I268" s="61" t="s">
        <v>9</v>
      </c>
      <c r="J268" s="62">
        <v>4</v>
      </c>
      <c r="K268" s="61" t="s">
        <v>9</v>
      </c>
      <c r="L268" s="62">
        <v>4</v>
      </c>
      <c r="M268" s="61" t="s">
        <v>9</v>
      </c>
      <c r="N268" s="62">
        <v>4</v>
      </c>
      <c r="O268" s="61" t="s">
        <v>9</v>
      </c>
      <c r="P268" s="62">
        <v>4</v>
      </c>
      <c r="Q268" s="63"/>
      <c r="R268" s="63">
        <v>16</v>
      </c>
      <c r="S268" s="61" t="s">
        <v>12</v>
      </c>
      <c r="T268" s="62">
        <v>4</v>
      </c>
      <c r="U268" s="61" t="s">
        <v>12</v>
      </c>
      <c r="V268" s="62">
        <v>4</v>
      </c>
      <c r="W268" s="61" t="s">
        <v>12</v>
      </c>
      <c r="X268" s="62">
        <v>4</v>
      </c>
      <c r="Y268" s="61" t="s">
        <v>12</v>
      </c>
      <c r="Z268" s="62">
        <v>4</v>
      </c>
      <c r="AA268" s="61" t="s">
        <v>12</v>
      </c>
      <c r="AB268" s="62">
        <v>4</v>
      </c>
      <c r="AC268" s="61" t="s">
        <v>12</v>
      </c>
      <c r="AD268" s="62">
        <v>4</v>
      </c>
      <c r="AE268" s="63"/>
      <c r="AF268" s="63">
        <v>8</v>
      </c>
      <c r="AG268" s="61" t="s">
        <v>9</v>
      </c>
      <c r="AH268" s="62">
        <v>7</v>
      </c>
      <c r="AI268" s="61" t="s">
        <v>9</v>
      </c>
      <c r="AJ268" s="62">
        <v>7</v>
      </c>
      <c r="AK268" s="61" t="s">
        <v>9</v>
      </c>
      <c r="AL268" s="62">
        <v>7</v>
      </c>
      <c r="AM268" s="61" t="s">
        <v>9</v>
      </c>
      <c r="AN268" s="62">
        <v>7</v>
      </c>
      <c r="AO268" s="61" t="s">
        <v>9</v>
      </c>
      <c r="AP268" s="62">
        <v>7</v>
      </c>
      <c r="AQ268" s="61" t="s">
        <v>9</v>
      </c>
      <c r="AR268" s="62">
        <v>7</v>
      </c>
      <c r="AS268" s="63"/>
      <c r="AT268" s="63">
        <v>16</v>
      </c>
      <c r="AU268" s="61" t="s">
        <v>12</v>
      </c>
      <c r="AV268" s="62">
        <v>4</v>
      </c>
      <c r="AW268" s="61" t="s">
        <v>12</v>
      </c>
      <c r="AX268" s="62">
        <v>4</v>
      </c>
      <c r="AY268" s="61" t="s">
        <v>12</v>
      </c>
      <c r="AZ268" s="62">
        <v>4</v>
      </c>
      <c r="BA268" s="61" t="s">
        <v>12</v>
      </c>
      <c r="BB268" s="62">
        <v>4</v>
      </c>
      <c r="BC268" s="61" t="s">
        <v>12</v>
      </c>
      <c r="BD268" s="62">
        <v>4</v>
      </c>
      <c r="BE268" s="61" t="s">
        <v>12</v>
      </c>
      <c r="BF268" s="62">
        <v>4</v>
      </c>
      <c r="BG268" s="63"/>
      <c r="BH268" s="63">
        <v>8</v>
      </c>
      <c r="BI268" s="61" t="s">
        <v>9</v>
      </c>
      <c r="BJ268" s="62">
        <v>4</v>
      </c>
      <c r="BK268" s="61" t="s">
        <v>9</v>
      </c>
      <c r="BL268" s="62">
        <v>4</v>
      </c>
      <c r="BM268" s="61" t="s">
        <v>9</v>
      </c>
      <c r="BN268" s="62">
        <v>4</v>
      </c>
      <c r="BO268" s="61" t="s">
        <v>9</v>
      </c>
      <c r="BP268" s="62">
        <v>4</v>
      </c>
      <c r="BQ268" s="64">
        <f t="shared" si="433"/>
        <v>15</v>
      </c>
      <c r="BR268" s="64">
        <f t="shared" si="434"/>
        <v>0</v>
      </c>
      <c r="BS268" s="64">
        <f t="shared" si="435"/>
        <v>0</v>
      </c>
      <c r="BT268" s="64">
        <f t="shared" si="436"/>
        <v>12</v>
      </c>
      <c r="BU268" s="64">
        <f t="shared" si="437"/>
        <v>0</v>
      </c>
      <c r="BV268" s="64">
        <f t="shared" si="438"/>
        <v>0</v>
      </c>
      <c r="BW268" s="64">
        <f t="shared" si="439"/>
        <v>0</v>
      </c>
      <c r="BX268" s="64">
        <f t="shared" si="440"/>
        <v>0</v>
      </c>
      <c r="BY268" s="64">
        <f t="shared" si="441"/>
        <v>0</v>
      </c>
      <c r="BZ268" s="65">
        <f t="shared" si="456"/>
        <v>27</v>
      </c>
      <c r="CA268" s="66">
        <f t="shared" si="443"/>
        <v>126</v>
      </c>
      <c r="CB268" s="67">
        <f t="shared" si="444"/>
        <v>48</v>
      </c>
      <c r="CC268" s="67">
        <v>0</v>
      </c>
      <c r="CD268" s="68">
        <f t="shared" si="454"/>
        <v>2</v>
      </c>
      <c r="CE268" s="69">
        <f t="shared" si="445"/>
        <v>29</v>
      </c>
      <c r="CF268" s="68">
        <f t="shared" si="446"/>
        <v>140</v>
      </c>
      <c r="CG268" s="70">
        <f t="shared" si="447"/>
        <v>2</v>
      </c>
      <c r="CH268" s="68">
        <f t="shared" si="448"/>
        <v>464</v>
      </c>
      <c r="CI268" s="71">
        <f>VLOOKUP(A268,[5]DATA!$A$6:$Q$660,17,0)</f>
        <v>70</v>
      </c>
      <c r="CJ268" s="71">
        <f t="shared" si="449"/>
        <v>174</v>
      </c>
      <c r="CK268" s="72">
        <f t="shared" si="450"/>
        <v>66</v>
      </c>
      <c r="CL268" s="73">
        <f t="shared" si="451"/>
        <v>0.37931034482758619</v>
      </c>
      <c r="CM268" s="72">
        <f t="shared" si="452"/>
        <v>18</v>
      </c>
      <c r="CN268" s="74">
        <f>BQ268+BR268+BS268+BT268+BU268+BY268+BX268</f>
        <v>27</v>
      </c>
    </row>
    <row r="269" spans="1:92" s="77" customFormat="1" ht="24.75" customHeight="1" outlineLevel="2" x14ac:dyDescent="0.25">
      <c r="A269" s="55" t="s">
        <v>566</v>
      </c>
      <c r="B269" s="96" t="s">
        <v>567</v>
      </c>
      <c r="C269" s="57" t="s">
        <v>380</v>
      </c>
      <c r="D269" s="58">
        <v>10</v>
      </c>
      <c r="E269" s="59">
        <v>44539</v>
      </c>
      <c r="F269" s="60">
        <v>0</v>
      </c>
      <c r="G269" s="61" t="s">
        <v>12</v>
      </c>
      <c r="H269" s="62">
        <v>4</v>
      </c>
      <c r="I269" s="61" t="s">
        <v>12</v>
      </c>
      <c r="J269" s="62">
        <v>4</v>
      </c>
      <c r="K269" s="61" t="s">
        <v>12</v>
      </c>
      <c r="L269" s="62">
        <v>4</v>
      </c>
      <c r="M269" s="196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  <c r="AV269" s="197"/>
      <c r="AW269" s="197"/>
      <c r="AX269" s="197"/>
      <c r="AY269" s="197"/>
      <c r="AZ269" s="197"/>
      <c r="BA269" s="197"/>
      <c r="BB269" s="197"/>
      <c r="BC269" s="197"/>
      <c r="BD269" s="197"/>
      <c r="BE269" s="197"/>
      <c r="BF269" s="197"/>
      <c r="BG269" s="197"/>
      <c r="BH269" s="197"/>
      <c r="BI269" s="197"/>
      <c r="BJ269" s="197"/>
      <c r="BK269" s="197"/>
      <c r="BL269" s="197"/>
      <c r="BM269" s="197"/>
      <c r="BN269" s="197"/>
      <c r="BO269" s="197"/>
      <c r="BP269" s="198"/>
      <c r="BQ269" s="64">
        <f t="shared" si="433"/>
        <v>0</v>
      </c>
      <c r="BR269" s="64">
        <f t="shared" si="434"/>
        <v>0</v>
      </c>
      <c r="BS269" s="64">
        <f t="shared" si="435"/>
        <v>0</v>
      </c>
      <c r="BT269" s="64">
        <f t="shared" si="436"/>
        <v>3</v>
      </c>
      <c r="BU269" s="64">
        <f t="shared" si="437"/>
        <v>0</v>
      </c>
      <c r="BV269" s="64">
        <f t="shared" si="438"/>
        <v>0</v>
      </c>
      <c r="BW269" s="64">
        <f t="shared" si="439"/>
        <v>0</v>
      </c>
      <c r="BX269" s="64">
        <f t="shared" si="440"/>
        <v>0</v>
      </c>
      <c r="BY269" s="64">
        <f t="shared" si="441"/>
        <v>0</v>
      </c>
      <c r="BZ269" s="65">
        <f t="shared" si="456"/>
        <v>3</v>
      </c>
      <c r="CA269" s="66">
        <f t="shared" si="443"/>
        <v>12</v>
      </c>
      <c r="CB269" s="67">
        <f t="shared" si="444"/>
        <v>0</v>
      </c>
      <c r="CC269" s="67">
        <v>0</v>
      </c>
      <c r="CD269" s="68">
        <f>IF(BZ269&gt;=25,4,IF(BZ269&gt;=18,3,IF(BZ269&gt;=12,2,IF(BZ269&gt;=4,1,0))))-BX269-2+2</f>
        <v>0</v>
      </c>
      <c r="CE269" s="69">
        <f t="shared" si="445"/>
        <v>3</v>
      </c>
      <c r="CF269" s="68">
        <f t="shared" si="446"/>
        <v>0</v>
      </c>
      <c r="CG269" s="70">
        <f t="shared" si="447"/>
        <v>0</v>
      </c>
      <c r="CH269" s="68">
        <f t="shared" si="448"/>
        <v>48</v>
      </c>
      <c r="CI269" s="71">
        <f>VLOOKUP(A269,[5]DATA!$A$6:$Q$660,17,0)</f>
        <v>70</v>
      </c>
      <c r="CJ269" s="71">
        <f t="shared" si="449"/>
        <v>12</v>
      </c>
      <c r="CK269" s="72">
        <f t="shared" si="450"/>
        <v>0</v>
      </c>
      <c r="CL269" s="73">
        <f t="shared" si="451"/>
        <v>0</v>
      </c>
      <c r="CM269" s="72">
        <f t="shared" si="452"/>
        <v>0</v>
      </c>
      <c r="CN269" s="74"/>
    </row>
    <row r="270" spans="1:92" s="77" customFormat="1" ht="24.75" customHeight="1" outlineLevel="2" x14ac:dyDescent="0.25">
      <c r="A270" s="55" t="s">
        <v>568</v>
      </c>
      <c r="B270" s="56" t="s">
        <v>569</v>
      </c>
      <c r="C270" s="57" t="s">
        <v>380</v>
      </c>
      <c r="D270" s="58">
        <v>10</v>
      </c>
      <c r="E270" s="59">
        <v>44608</v>
      </c>
      <c r="F270" s="60">
        <f>IFERROR(VLOOKUP(A270,'[5]PHEP NAM 2022'!$D$9:$AP$628,32,0),0)</f>
        <v>1</v>
      </c>
      <c r="G270" s="61" t="s">
        <v>9</v>
      </c>
      <c r="H270" s="62">
        <v>4</v>
      </c>
      <c r="I270" s="61" t="s">
        <v>9</v>
      </c>
      <c r="J270" s="62">
        <v>4</v>
      </c>
      <c r="K270" s="61" t="s">
        <v>9</v>
      </c>
      <c r="L270" s="62">
        <v>4</v>
      </c>
      <c r="M270" s="61" t="s">
        <v>9</v>
      </c>
      <c r="N270" s="62">
        <v>4</v>
      </c>
      <c r="O270" s="61" t="s">
        <v>9</v>
      </c>
      <c r="P270" s="62">
        <v>4</v>
      </c>
      <c r="Q270" s="63"/>
      <c r="R270" s="63">
        <v>16</v>
      </c>
      <c r="S270" s="61" t="s">
        <v>12</v>
      </c>
      <c r="T270" s="62">
        <v>4</v>
      </c>
      <c r="U270" s="61" t="s">
        <v>12</v>
      </c>
      <c r="V270" s="62">
        <v>4</v>
      </c>
      <c r="W270" s="61" t="s">
        <v>12</v>
      </c>
      <c r="X270" s="62">
        <v>4</v>
      </c>
      <c r="Y270" s="61" t="s">
        <v>12</v>
      </c>
      <c r="Z270" s="62">
        <v>4</v>
      </c>
      <c r="AA270" s="61" t="s">
        <v>12</v>
      </c>
      <c r="AB270" s="62">
        <v>4</v>
      </c>
      <c r="AC270" s="61" t="s">
        <v>12</v>
      </c>
      <c r="AD270" s="62">
        <v>4</v>
      </c>
      <c r="AE270" s="63"/>
      <c r="AF270" s="63">
        <v>8</v>
      </c>
      <c r="AG270" s="61" t="s">
        <v>9</v>
      </c>
      <c r="AH270" s="62">
        <v>7</v>
      </c>
      <c r="AI270" s="61" t="s">
        <v>9</v>
      </c>
      <c r="AJ270" s="62">
        <v>4</v>
      </c>
      <c r="AK270" s="61" t="s">
        <v>9</v>
      </c>
      <c r="AL270" s="62">
        <v>7</v>
      </c>
      <c r="AM270" s="61" t="s">
        <v>9</v>
      </c>
      <c r="AN270" s="62">
        <v>7</v>
      </c>
      <c r="AO270" s="61" t="s">
        <v>9</v>
      </c>
      <c r="AP270" s="62">
        <v>7</v>
      </c>
      <c r="AQ270" s="61" t="s">
        <v>9</v>
      </c>
      <c r="AR270" s="62">
        <v>7</v>
      </c>
      <c r="AS270" s="63"/>
      <c r="AT270" s="63">
        <v>16</v>
      </c>
      <c r="AU270" s="61" t="s">
        <v>12</v>
      </c>
      <c r="AV270" s="62">
        <v>4</v>
      </c>
      <c r="AW270" s="61" t="s">
        <v>12</v>
      </c>
      <c r="AX270" s="62">
        <v>4</v>
      </c>
      <c r="AY270" s="61" t="s">
        <v>12</v>
      </c>
      <c r="AZ270" s="62">
        <v>4</v>
      </c>
      <c r="BA270" s="61" t="s">
        <v>12</v>
      </c>
      <c r="BB270" s="62">
        <v>4</v>
      </c>
      <c r="BC270" s="61" t="s">
        <v>12</v>
      </c>
      <c r="BD270" s="62">
        <v>4</v>
      </c>
      <c r="BE270" s="61" t="s">
        <v>12</v>
      </c>
      <c r="BF270" s="62">
        <v>4</v>
      </c>
      <c r="BG270" s="63"/>
      <c r="BH270" s="63">
        <v>8</v>
      </c>
      <c r="BI270" s="61" t="s">
        <v>9</v>
      </c>
      <c r="BJ270" s="62">
        <v>4</v>
      </c>
      <c r="BK270" s="61" t="s">
        <v>9</v>
      </c>
      <c r="BL270" s="62">
        <v>4</v>
      </c>
      <c r="BM270" s="61" t="s">
        <v>9</v>
      </c>
      <c r="BN270" s="62">
        <v>4</v>
      </c>
      <c r="BO270" s="61" t="s">
        <v>9</v>
      </c>
      <c r="BP270" s="62">
        <v>4</v>
      </c>
      <c r="BQ270" s="64">
        <f t="shared" si="433"/>
        <v>15</v>
      </c>
      <c r="BR270" s="64">
        <f t="shared" si="434"/>
        <v>0</v>
      </c>
      <c r="BS270" s="64">
        <f t="shared" si="435"/>
        <v>0</v>
      </c>
      <c r="BT270" s="64">
        <f t="shared" si="436"/>
        <v>12</v>
      </c>
      <c r="BU270" s="64">
        <f t="shared" si="437"/>
        <v>0</v>
      </c>
      <c r="BV270" s="64">
        <f t="shared" si="438"/>
        <v>0</v>
      </c>
      <c r="BW270" s="64">
        <f t="shared" si="439"/>
        <v>0</v>
      </c>
      <c r="BX270" s="64">
        <f t="shared" si="440"/>
        <v>0</v>
      </c>
      <c r="BY270" s="64">
        <f t="shared" si="441"/>
        <v>0</v>
      </c>
      <c r="BZ270" s="65">
        <f t="shared" si="456"/>
        <v>27</v>
      </c>
      <c r="CA270" s="66">
        <f t="shared" si="443"/>
        <v>123</v>
      </c>
      <c r="CB270" s="67">
        <f t="shared" si="444"/>
        <v>48</v>
      </c>
      <c r="CC270" s="67">
        <v>0</v>
      </c>
      <c r="CD270" s="68">
        <f t="shared" si="454"/>
        <v>2</v>
      </c>
      <c r="CE270" s="69">
        <f t="shared" si="445"/>
        <v>29</v>
      </c>
      <c r="CF270" s="68">
        <f t="shared" si="446"/>
        <v>140</v>
      </c>
      <c r="CG270" s="70">
        <f t="shared" si="447"/>
        <v>1</v>
      </c>
      <c r="CH270" s="68">
        <f t="shared" si="448"/>
        <v>464</v>
      </c>
      <c r="CI270" s="71">
        <f>VLOOKUP(A270,[5]DATA!$A$6:$Q$660,17,0)</f>
        <v>70</v>
      </c>
      <c r="CJ270" s="71">
        <f t="shared" si="449"/>
        <v>171</v>
      </c>
      <c r="CK270" s="72">
        <f t="shared" si="450"/>
        <v>63</v>
      </c>
      <c r="CL270" s="73">
        <f t="shared" si="451"/>
        <v>0.36842105263157893</v>
      </c>
      <c r="CM270" s="72">
        <f t="shared" si="452"/>
        <v>15</v>
      </c>
      <c r="CN270" s="74">
        <f t="shared" ref="CN270:CN271" si="457">BQ270+BR270+BS270+BT270+BU270+BY270+BX270</f>
        <v>27</v>
      </c>
    </row>
    <row r="271" spans="1:92" s="77" customFormat="1" ht="24.75" customHeight="1" outlineLevel="2" x14ac:dyDescent="0.25">
      <c r="A271" s="55" t="s">
        <v>570</v>
      </c>
      <c r="B271" s="56" t="s">
        <v>571</v>
      </c>
      <c r="C271" s="57" t="s">
        <v>380</v>
      </c>
      <c r="D271" s="58">
        <v>10</v>
      </c>
      <c r="E271" s="59">
        <v>44611</v>
      </c>
      <c r="F271" s="60">
        <f>IFERROR(VLOOKUP(A271,'[5]PHEP NAM 2022'!$D$9:$AP$628,32,0),0)</f>
        <v>1</v>
      </c>
      <c r="G271" s="61" t="s">
        <v>9</v>
      </c>
      <c r="H271" s="62">
        <v>4</v>
      </c>
      <c r="I271" s="61" t="s">
        <v>9</v>
      </c>
      <c r="J271" s="62"/>
      <c r="K271" s="61" t="s">
        <v>52</v>
      </c>
      <c r="L271" s="62"/>
      <c r="M271" s="61" t="s">
        <v>9</v>
      </c>
      <c r="N271" s="62">
        <v>4</v>
      </c>
      <c r="O271" s="61" t="s">
        <v>9</v>
      </c>
      <c r="P271" s="62">
        <v>4</v>
      </c>
      <c r="Q271" s="63"/>
      <c r="R271" s="63">
        <v>12</v>
      </c>
      <c r="S271" s="61" t="s">
        <v>9</v>
      </c>
      <c r="T271" s="62">
        <v>4</v>
      </c>
      <c r="U271" s="61" t="s">
        <v>9</v>
      </c>
      <c r="V271" s="62">
        <v>4</v>
      </c>
      <c r="W271" s="61" t="s">
        <v>9</v>
      </c>
      <c r="X271" s="62">
        <v>4</v>
      </c>
      <c r="Y271" s="61" t="s">
        <v>9</v>
      </c>
      <c r="Z271" s="62">
        <v>4</v>
      </c>
      <c r="AA271" s="61" t="s">
        <v>9</v>
      </c>
      <c r="AB271" s="62">
        <v>4</v>
      </c>
      <c r="AC271" s="61" t="s">
        <v>9</v>
      </c>
      <c r="AD271" s="62">
        <v>4</v>
      </c>
      <c r="AE271" s="63"/>
      <c r="AF271" s="63">
        <v>12</v>
      </c>
      <c r="AG271" s="61" t="s">
        <v>9</v>
      </c>
      <c r="AH271" s="62">
        <v>4</v>
      </c>
      <c r="AI271" s="61" t="s">
        <v>9</v>
      </c>
      <c r="AJ271" s="62">
        <v>4</v>
      </c>
      <c r="AK271" s="61" t="s">
        <v>9</v>
      </c>
      <c r="AL271" s="62">
        <v>4</v>
      </c>
      <c r="AM271" s="61" t="s">
        <v>9</v>
      </c>
      <c r="AN271" s="62">
        <v>4</v>
      </c>
      <c r="AO271" s="61" t="s">
        <v>9</v>
      </c>
      <c r="AP271" s="62">
        <v>4</v>
      </c>
      <c r="AQ271" s="61" t="s">
        <v>9</v>
      </c>
      <c r="AR271" s="62">
        <v>4</v>
      </c>
      <c r="AS271" s="63"/>
      <c r="AT271" s="63">
        <v>8</v>
      </c>
      <c r="AU271" s="61" t="s">
        <v>9</v>
      </c>
      <c r="AV271" s="62">
        <v>4</v>
      </c>
      <c r="AW271" s="61" t="s">
        <v>9</v>
      </c>
      <c r="AX271" s="62">
        <v>4</v>
      </c>
      <c r="AY271" s="61" t="s">
        <v>9</v>
      </c>
      <c r="AZ271" s="62">
        <v>4</v>
      </c>
      <c r="BA271" s="61" t="s">
        <v>9</v>
      </c>
      <c r="BB271" s="62">
        <v>4</v>
      </c>
      <c r="BC271" s="61" t="s">
        <v>9</v>
      </c>
      <c r="BD271" s="62">
        <v>4</v>
      </c>
      <c r="BE271" s="61" t="s">
        <v>9</v>
      </c>
      <c r="BF271" s="62">
        <v>2</v>
      </c>
      <c r="BG271" s="63"/>
      <c r="BH271" s="63">
        <v>16</v>
      </c>
      <c r="BI271" s="61" t="s">
        <v>12</v>
      </c>
      <c r="BJ271" s="62">
        <v>4</v>
      </c>
      <c r="BK271" s="61" t="s">
        <v>12</v>
      </c>
      <c r="BL271" s="62">
        <v>4</v>
      </c>
      <c r="BM271" s="61" t="s">
        <v>12</v>
      </c>
      <c r="BN271" s="62">
        <v>4</v>
      </c>
      <c r="BO271" s="61" t="s">
        <v>12</v>
      </c>
      <c r="BP271" s="62">
        <v>4</v>
      </c>
      <c r="BQ271" s="64">
        <f t="shared" si="433"/>
        <v>22</v>
      </c>
      <c r="BR271" s="64">
        <f t="shared" si="434"/>
        <v>0</v>
      </c>
      <c r="BS271" s="64">
        <f t="shared" si="435"/>
        <v>0</v>
      </c>
      <c r="BT271" s="64">
        <f t="shared" si="436"/>
        <v>4</v>
      </c>
      <c r="BU271" s="64">
        <f t="shared" si="437"/>
        <v>0</v>
      </c>
      <c r="BV271" s="64">
        <f t="shared" si="438"/>
        <v>0</v>
      </c>
      <c r="BW271" s="64">
        <f t="shared" si="439"/>
        <v>0</v>
      </c>
      <c r="BX271" s="64">
        <f t="shared" si="440"/>
        <v>0</v>
      </c>
      <c r="BY271" s="64">
        <f t="shared" si="441"/>
        <v>1</v>
      </c>
      <c r="BZ271" s="65">
        <f t="shared" si="456"/>
        <v>27</v>
      </c>
      <c r="CA271" s="66">
        <f t="shared" si="443"/>
        <v>98</v>
      </c>
      <c r="CB271" s="67">
        <f t="shared" si="444"/>
        <v>48</v>
      </c>
      <c r="CC271" s="67">
        <v>0</v>
      </c>
      <c r="CD271" s="68">
        <f t="shared" si="454"/>
        <v>2</v>
      </c>
      <c r="CE271" s="69">
        <f t="shared" si="445"/>
        <v>27</v>
      </c>
      <c r="CF271" s="68">
        <f t="shared" si="446"/>
        <v>140</v>
      </c>
      <c r="CG271" s="70">
        <f t="shared" si="447"/>
        <v>0</v>
      </c>
      <c r="CH271" s="68">
        <f t="shared" si="448"/>
        <v>432</v>
      </c>
      <c r="CI271" s="71">
        <f>VLOOKUP(A271,[5]DATA!$A$6:$Q$660,17,0)</f>
        <v>70</v>
      </c>
      <c r="CJ271" s="71">
        <f t="shared" si="449"/>
        <v>146</v>
      </c>
      <c r="CK271" s="72">
        <f t="shared" si="450"/>
        <v>48</v>
      </c>
      <c r="CL271" s="73">
        <f t="shared" si="451"/>
        <v>0.32876712328767121</v>
      </c>
      <c r="CM271" s="72">
        <f t="shared" si="452"/>
        <v>0</v>
      </c>
      <c r="CN271" s="74">
        <f t="shared" si="457"/>
        <v>27</v>
      </c>
    </row>
    <row r="272" spans="1:92" s="77" customFormat="1" ht="24.75" customHeight="1" outlineLevel="2" x14ac:dyDescent="0.25">
      <c r="A272" s="55" t="s">
        <v>572</v>
      </c>
      <c r="B272" s="56" t="s">
        <v>573</v>
      </c>
      <c r="C272" s="57" t="s">
        <v>380</v>
      </c>
      <c r="D272" s="58">
        <v>10</v>
      </c>
      <c r="E272" s="59">
        <v>44613</v>
      </c>
      <c r="F272" s="60">
        <f>IFERROR(VLOOKUP(A272,'[5]PHEP NAM 2022'!$D$9:$AP$628,32,0),0)</f>
        <v>1</v>
      </c>
      <c r="G272" s="61" t="s">
        <v>12</v>
      </c>
      <c r="H272" s="62">
        <v>4</v>
      </c>
      <c r="I272" s="61" t="s">
        <v>12</v>
      </c>
      <c r="J272" s="62">
        <v>4</v>
      </c>
      <c r="K272" s="61" t="s">
        <v>12</v>
      </c>
      <c r="L272" s="62">
        <v>4</v>
      </c>
      <c r="M272" s="61" t="s">
        <v>12</v>
      </c>
      <c r="N272" s="62">
        <v>4</v>
      </c>
      <c r="O272" s="61" t="s">
        <v>12</v>
      </c>
      <c r="P272" s="62">
        <v>4</v>
      </c>
      <c r="Q272" s="63"/>
      <c r="R272" s="63">
        <v>8</v>
      </c>
      <c r="S272" s="61" t="s">
        <v>9</v>
      </c>
      <c r="T272" s="62">
        <v>4</v>
      </c>
      <c r="U272" s="61" t="s">
        <v>9</v>
      </c>
      <c r="V272" s="62">
        <v>4</v>
      </c>
      <c r="W272" s="61" t="s">
        <v>9</v>
      </c>
      <c r="X272" s="62">
        <v>4</v>
      </c>
      <c r="Y272" s="61" t="s">
        <v>9</v>
      </c>
      <c r="Z272" s="62">
        <v>4</v>
      </c>
      <c r="AA272" s="61" t="s">
        <v>9</v>
      </c>
      <c r="AB272" s="62">
        <v>4</v>
      </c>
      <c r="AC272" s="61" t="s">
        <v>9</v>
      </c>
      <c r="AD272" s="62">
        <v>4</v>
      </c>
      <c r="AE272" s="63"/>
      <c r="AF272" s="63">
        <v>16</v>
      </c>
      <c r="AG272" s="61" t="s">
        <v>12</v>
      </c>
      <c r="AH272" s="62">
        <v>4</v>
      </c>
      <c r="AI272" s="61" t="s">
        <v>12</v>
      </c>
      <c r="AJ272" s="62">
        <v>4</v>
      </c>
      <c r="AK272" s="61" t="s">
        <v>12</v>
      </c>
      <c r="AL272" s="62">
        <v>4</v>
      </c>
      <c r="AM272" s="61" t="s">
        <v>12</v>
      </c>
      <c r="AN272" s="62">
        <v>4</v>
      </c>
      <c r="AO272" s="61" t="s">
        <v>12</v>
      </c>
      <c r="AP272" s="62">
        <v>4</v>
      </c>
      <c r="AQ272" s="61" t="s">
        <v>12</v>
      </c>
      <c r="AR272" s="62">
        <v>4</v>
      </c>
      <c r="AS272" s="63"/>
      <c r="AT272" s="63">
        <v>8</v>
      </c>
      <c r="AU272" s="61" t="s">
        <v>9</v>
      </c>
      <c r="AV272" s="62">
        <v>4</v>
      </c>
      <c r="AW272" s="61" t="s">
        <v>9</v>
      </c>
      <c r="AX272" s="62">
        <v>4</v>
      </c>
      <c r="AY272" s="61" t="s">
        <v>9</v>
      </c>
      <c r="AZ272" s="62">
        <v>4</v>
      </c>
      <c r="BA272" s="61" t="s">
        <v>9</v>
      </c>
      <c r="BB272" s="62">
        <v>4</v>
      </c>
      <c r="BC272" s="61" t="s">
        <v>9</v>
      </c>
      <c r="BD272" s="62">
        <v>4</v>
      </c>
      <c r="BE272" s="61" t="s">
        <v>9</v>
      </c>
      <c r="BF272" s="62">
        <v>3</v>
      </c>
      <c r="BG272" s="63"/>
      <c r="BH272" s="63">
        <v>16</v>
      </c>
      <c r="BI272" s="61" t="s">
        <v>12</v>
      </c>
      <c r="BJ272" s="62">
        <v>4</v>
      </c>
      <c r="BK272" s="61" t="s">
        <v>12</v>
      </c>
      <c r="BL272" s="62">
        <v>4</v>
      </c>
      <c r="BM272" s="61" t="s">
        <v>12</v>
      </c>
      <c r="BN272" s="62">
        <v>4</v>
      </c>
      <c r="BO272" s="61" t="s">
        <v>12</v>
      </c>
      <c r="BP272" s="62">
        <v>4</v>
      </c>
      <c r="BQ272" s="64">
        <f>COUNTIF($G272:$BP272,"a")+COUNTIF($G272:$BP272,"r0,a5")/2+COUNTIF($G272:$BP272,"p5,a5")/2+COUNTIF($G272:$BP272,"Ro,p5")/2+COUNTIF($G272:$BP272,"H5,A5")/2+COUNTIF($G272:$BP272,"p0,a5")/2</f>
        <v>12</v>
      </c>
      <c r="BR272" s="64">
        <f>COUNTIF($G272:$BP272,"d")+COUNTIF($G272:$BP272,"r0,d5")/2+COUNTIF($G272:$BP272,"p5,d5")/2+COUNTIF($G272:$BP272,"Ro,P5")/2+COUNTIF($G272:$BP272,"H5,D5")/2+COUNTIF($G272:$BP272,"p0,d5")/2</f>
        <v>0</v>
      </c>
      <c r="BS272" s="64">
        <f>COUNTIF($G272:$BP272,"b")+COUNTIF($G272:$BP272,"r0,b5")/2+COUNTIF($G272:$BP272,"p5,b5")/2+COUNTIF($G272:$BP272,"Ro,P5")/2+COUNTIF($G272:$BP272,"H5,B5")/2+COUNTIF($G272:$BP272,"p0,b5")/2</f>
        <v>0</v>
      </c>
      <c r="BT272" s="64">
        <f>COUNTIF($G272:$BP272,"c")+COUNTIF($G272:$BP272,"r0,c5")/2+COUNTIF($G272:$BP272,"p5,c5")/2+COUNTIF($G272:$BP272,"Ro,P5")/2+COUNTIF($G272:$BP272,"H5,C5")/2+COUNTIF($G272:$BP272,"p0,c5")/2</f>
        <v>15</v>
      </c>
      <c r="BU272" s="64">
        <f>COUNTIF($G272:$BP272,"KH")+COUNTIF($G272:$BP272,"TL")+COUNTIF($G272:$BP272,"L")</f>
        <v>0</v>
      </c>
      <c r="BV272" s="64">
        <f>COUNTIF($G272:$BP272,"NL")</f>
        <v>0</v>
      </c>
      <c r="BW272" s="64">
        <f>COUNTIF($G272:$BP272,"hh")+COUNTIF(G272:BP272,"H5,D5")/2</f>
        <v>0</v>
      </c>
      <c r="BX272" s="64">
        <f>COUNTIF($G272:$BP272,"nt7")</f>
        <v>0</v>
      </c>
      <c r="BY272" s="64">
        <f>COUNTIF($G272:$BP272,"P")+COUNTIF($G272:$BP272,"p5,a5")/2+COUNTIF($G272:$BP272,"p5,b5")/2+COUNTIF($G272:$BP272,"p5,c5")/2+COUNTIF($G272:$BP272,"p5,d5")/2+COUNTIF($G272:$BP272,"R0,P5")/2</f>
        <v>0</v>
      </c>
      <c r="BZ272" s="65">
        <f>SUBTOTAL(9,BQ272:BY272)</f>
        <v>27</v>
      </c>
      <c r="CA272" s="66">
        <f t="shared" si="443"/>
        <v>107</v>
      </c>
      <c r="CB272" s="67">
        <f t="shared" si="444"/>
        <v>48</v>
      </c>
      <c r="CC272" s="67">
        <v>0</v>
      </c>
      <c r="CD272" s="68">
        <f>IF(BZ272&gt;=25,4,IF(BZ272&gt;=18,3,IF(BZ272&gt;=12,2,IF(BZ272&gt;=4,1,0))))-BX272-2</f>
        <v>2</v>
      </c>
      <c r="CE272" s="69">
        <f>COUNTIF(G272:P272,"&gt;=4")+COUNTIF(S272:AD272,"&gt;=4")+COUNTIF(AG272:AR272,"&gt;=4")+COUNTIF(AU272:BF272,"&gt;=4")+COUNTIF(BI272:BP272,"&gt;=4")+ROUND(IF(R272&gt;=12,1,0)+IF(AF272&gt;=12,1,0)+IF(AT272&gt;=12,1,0)+IF(BH272&gt;=12,1,0),0)</f>
        <v>28</v>
      </c>
      <c r="CF272" s="68">
        <f>CD272*CI272</f>
        <v>140</v>
      </c>
      <c r="CG272" s="70">
        <f>F272-BY272</f>
        <v>1</v>
      </c>
      <c r="CH272" s="68">
        <f>CE272*16</f>
        <v>448</v>
      </c>
      <c r="CI272" s="71">
        <f>VLOOKUP(A272,[5]DATA!$A$6:$Q$660,17,0)</f>
        <v>70</v>
      </c>
      <c r="CJ272" s="71">
        <f>SUM(CA272:CC272)</f>
        <v>155</v>
      </c>
      <c r="CK272" s="72">
        <f>(SUM(IF(H272&gt;4,H272-4,0),IF(J272&gt;4,J272-4,0),IF(L272&gt;4,L272-4,0),IF(N272&gt;4,N272-4,0),IF(P272&gt;4,P272-4,0),IF(T272&gt;4,T272-4,0),IF(V272&gt;4,V272-4,0),IF(X272&gt;4,X272-4,0),IF(Z272&gt;4,Z272-4,0),IF(AB272&gt;4,AB272-4,0),IF(AD272&gt;4,AD272-4,0),IF(AH272&gt;4,AH272-4,0),IF(AJ272&gt;4,AJ272-4,0),IF(AL272&gt;4,AL272-4,0),IF(AN272&gt;4,AN272-4,0),IF(AP272&gt;4,AP272-4,0),IF(AR272&gt;4,AR272-4,0),IF(AV272&gt;4,AV272-4,0),IF(AX272&gt;4,AX272-4,0),IF(AZ272&gt;4,AZ272-4,0),IF(BB272&gt;4,BB272-4,0),IF(BD272&gt;4,BD272-4,0),IF(BF272&gt;4,BF272-4,0),IF(BJ272&gt;4,BJ272-4,0),IF(BL272&gt;4,BL272-4,0),IF(BN272&gt;4,BN272-4,0),IF(BP272&gt;4,BP272-4,0))+CB272+CC272)</f>
        <v>48</v>
      </c>
      <c r="CL272" s="73">
        <f>CK272/CJ272</f>
        <v>0.30967741935483872</v>
      </c>
      <c r="CM272" s="72">
        <f>(SUM(IF(H272&gt;4,H272-4,0),IF(J272&gt;4,J272-4,0),IF(L272&gt;4,L272-4,0),IF(N272&gt;4,N272-4,0),IF(P272&gt;4,P272-4,0),IF(T272&gt;4,T272-4,0),IF(V272&gt;4,V272-4,0),IF(X272&gt;4,X272-4,0),IF(Z272&gt;4,Z272-4,0),IF(AB272&gt;4,AB272-4,0),IF(AD272&gt;4,AD272-4,0),IF(AH272&gt;4,AH272-4,0),IF(AJ272&gt;4,AJ272-4,0),IF(AL272&gt;4,AL272-4,0),IF(AN272&gt;4,AN272-4,0),IF(AP272&gt;4,AP272-4,0),IF(AR272&gt;4,AR272-4,0),IF(AV272&gt;4,AV272-4,0),IF(AX272&gt;4,AX272-4,0),IF(AZ272&gt;4,AZ272-4,0),IF(BB272&gt;4,BB272-4,0),IF(BD272&gt;4,BD272-4,0),IF(BF272&gt;4,BF272-4,0),IF(BJ272&gt;4,BJ272-4,0),IF(BL272&gt;4,BL272-4,0),IF(BN272&gt;4,BN272-4,0),IF(BP272&gt;4,BP272-4,0))+CC272)</f>
        <v>0</v>
      </c>
      <c r="CN272" s="74">
        <f>BQ272+BR272+BS272+BT272+BU272+BY272+BX272</f>
        <v>27</v>
      </c>
    </row>
    <row r="273" spans="1:92" s="77" customFormat="1" ht="24.75" customHeight="1" outlineLevel="2" x14ac:dyDescent="0.25">
      <c r="A273" s="82" t="s">
        <v>574</v>
      </c>
      <c r="B273" s="86" t="s">
        <v>575</v>
      </c>
      <c r="C273" s="57" t="s">
        <v>380</v>
      </c>
      <c r="D273" s="58">
        <v>10</v>
      </c>
      <c r="E273" s="59">
        <v>44621</v>
      </c>
      <c r="F273" s="60">
        <f>IFERROR(VLOOKUP(A273,'[5]PHEP NAM 2022'!$D$9:$AP$628,32,0),0)</f>
        <v>0</v>
      </c>
      <c r="G273" s="61" t="s">
        <v>10</v>
      </c>
      <c r="H273" s="62">
        <v>2</v>
      </c>
      <c r="I273" s="61" t="s">
        <v>9</v>
      </c>
      <c r="J273" s="62">
        <v>4</v>
      </c>
      <c r="K273" s="61" t="s">
        <v>9</v>
      </c>
      <c r="L273" s="62">
        <v>4</v>
      </c>
      <c r="M273" s="61" t="s">
        <v>9</v>
      </c>
      <c r="N273" s="62">
        <v>4</v>
      </c>
      <c r="O273" s="61" t="s">
        <v>124</v>
      </c>
      <c r="P273" s="62"/>
      <c r="Q273" s="63"/>
      <c r="R273" s="63">
        <v>16</v>
      </c>
      <c r="S273" s="61" t="s">
        <v>12</v>
      </c>
      <c r="T273" s="62">
        <v>4</v>
      </c>
      <c r="U273" s="61" t="s">
        <v>12</v>
      </c>
      <c r="V273" s="62">
        <v>4</v>
      </c>
      <c r="W273" s="61" t="s">
        <v>12</v>
      </c>
      <c r="X273" s="62">
        <v>4</v>
      </c>
      <c r="Y273" s="61" t="s">
        <v>12</v>
      </c>
      <c r="Z273" s="62">
        <v>4</v>
      </c>
      <c r="AA273" s="61" t="s">
        <v>12</v>
      </c>
      <c r="AB273" s="62">
        <v>4</v>
      </c>
      <c r="AC273" s="61" t="s">
        <v>12</v>
      </c>
      <c r="AD273" s="62">
        <v>3.5</v>
      </c>
      <c r="AE273" s="63"/>
      <c r="AF273" s="63">
        <v>8</v>
      </c>
      <c r="AG273" s="61" t="s">
        <v>9</v>
      </c>
      <c r="AH273" s="62">
        <v>4</v>
      </c>
      <c r="AI273" s="61" t="s">
        <v>124</v>
      </c>
      <c r="AJ273" s="62"/>
      <c r="AK273" s="61" t="s">
        <v>9</v>
      </c>
      <c r="AL273" s="62">
        <v>4</v>
      </c>
      <c r="AM273" s="61" t="s">
        <v>9</v>
      </c>
      <c r="AN273" s="62">
        <v>4</v>
      </c>
      <c r="AO273" s="61" t="s">
        <v>9</v>
      </c>
      <c r="AP273" s="62">
        <v>4</v>
      </c>
      <c r="AQ273" s="61" t="s">
        <v>9</v>
      </c>
      <c r="AR273" s="62">
        <v>4</v>
      </c>
      <c r="AS273" s="63"/>
      <c r="AT273" s="63">
        <v>16</v>
      </c>
      <c r="AU273" s="61" t="s">
        <v>12</v>
      </c>
      <c r="AV273" s="62">
        <v>4</v>
      </c>
      <c r="AW273" s="61" t="s">
        <v>12</v>
      </c>
      <c r="AX273" s="62">
        <v>4</v>
      </c>
      <c r="AY273" s="61" t="s">
        <v>12</v>
      </c>
      <c r="AZ273" s="62">
        <v>2</v>
      </c>
      <c r="BA273" s="61" t="s">
        <v>12</v>
      </c>
      <c r="BB273" s="62">
        <v>4</v>
      </c>
      <c r="BC273" s="61" t="s">
        <v>12</v>
      </c>
      <c r="BD273" s="62">
        <v>4</v>
      </c>
      <c r="BE273" s="61" t="s">
        <v>12</v>
      </c>
      <c r="BF273" s="62">
        <v>4</v>
      </c>
      <c r="BG273" s="63"/>
      <c r="BH273" s="63">
        <v>8</v>
      </c>
      <c r="BI273" s="61" t="s">
        <v>9</v>
      </c>
      <c r="BJ273" s="62">
        <v>4</v>
      </c>
      <c r="BK273" s="61" t="s">
        <v>9</v>
      </c>
      <c r="BL273" s="62">
        <v>4</v>
      </c>
      <c r="BM273" s="61" t="s">
        <v>9</v>
      </c>
      <c r="BN273" s="62">
        <v>4</v>
      </c>
      <c r="BO273" s="61" t="s">
        <v>9</v>
      </c>
      <c r="BP273" s="62">
        <v>4</v>
      </c>
      <c r="BQ273" s="64">
        <f t="shared" ref="BQ273:BQ281" si="458">COUNTIF($G273:$BP273,"a")+COUNTIF($G273:$BP273,"r0,a5")/2+COUNTIF($G273:$BP273,"p5,a5")/2+COUNTIF($G273:$BP273,"Ro,p5")/2+COUNTIF($G273:$BP273,"H5,A5")/2+COUNTIF($G273:$BP273,"p0,a5")/2</f>
        <v>12</v>
      </c>
      <c r="BR273" s="64">
        <f t="shared" ref="BR273:BR281" si="459">COUNTIF($G273:$BP273,"d")+COUNTIF($G273:$BP273,"r0,d5")/2+COUNTIF($G273:$BP273,"p5,d5")/2+COUNTIF($G273:$BP273,"Ro,P5")/2+COUNTIF($G273:$BP273,"H5,D5")/2+COUNTIF($G273:$BP273,"p0,d5")/2</f>
        <v>1</v>
      </c>
      <c r="BS273" s="64">
        <f t="shared" ref="BS273:BS281" si="460">COUNTIF($G273:$BP273,"b")+COUNTIF($G273:$BP273,"r0,b5")/2+COUNTIF($G273:$BP273,"p5,b5")/2+COUNTIF($G273:$BP273,"Ro,P5")/2+COUNTIF($G273:$BP273,"H5,B5")/2+COUNTIF($G273:$BP273,"p0,b5")/2</f>
        <v>0</v>
      </c>
      <c r="BT273" s="64">
        <f t="shared" ref="BT273:BT281" si="461">COUNTIF($G273:$BP273,"c")+COUNTIF($G273:$BP273,"r0,c5")/2+COUNTIF($G273:$BP273,"p5,c5")/2+COUNTIF($G273:$BP273,"Ro,P5")/2+COUNTIF($G273:$BP273,"H5,C5")/2+COUNTIF($G273:$BP273,"p0,c5")/2</f>
        <v>12</v>
      </c>
      <c r="BU273" s="64">
        <f t="shared" ref="BU273:BU281" si="462">COUNTIF($G273:$BP273,"KH")+COUNTIF($G273:$BP273,"TL")+COUNTIF($G273:$BP273,"L")</f>
        <v>0</v>
      </c>
      <c r="BV273" s="64">
        <f t="shared" ref="BV273:BV281" si="463">COUNTIF($G273:$BP273,"NL")</f>
        <v>0</v>
      </c>
      <c r="BW273" s="64">
        <f t="shared" ref="BW273:BW281" si="464">COUNTIF($G273:$BP273,"hh")+COUNTIF(G273:BP273,"H5,D5")/2</f>
        <v>0</v>
      </c>
      <c r="BX273" s="64">
        <f t="shared" ref="BX273:BX281" si="465">COUNTIF($G273:$BP273,"nt7")</f>
        <v>0</v>
      </c>
      <c r="BY273" s="64">
        <f t="shared" ref="BY273:BY281" si="466">COUNTIF($G273:$BP273,"P")+COUNTIF($G273:$BP273,"p5,a5")/2+COUNTIF($G273:$BP273,"p5,b5")/2+COUNTIF($G273:$BP273,"p5,c5")/2+COUNTIF($G273:$BP273,"p5,d5")/2+COUNTIF($G273:$BP273,"R0,P5")/2</f>
        <v>0</v>
      </c>
      <c r="BZ273" s="65">
        <f t="shared" ref="BZ273:BZ281" si="467">SUBTOTAL(9,BQ273:BY273)</f>
        <v>25</v>
      </c>
      <c r="CA273" s="66">
        <f t="shared" si="443"/>
        <v>95.5</v>
      </c>
      <c r="CB273" s="67">
        <f t="shared" si="444"/>
        <v>48</v>
      </c>
      <c r="CC273" s="67">
        <v>0</v>
      </c>
      <c r="CD273" s="68">
        <f t="shared" ref="CD273:CD281" si="468">IF(BZ273&gt;=25,4,IF(BZ273&gt;=18,3,IF(BZ273&gt;=12,2,IF(BZ273&gt;=4,1,0))))-BX273-2</f>
        <v>2</v>
      </c>
      <c r="CE273" s="69">
        <f t="shared" ref="CE273:CE281" si="469">COUNTIF(G273:P273,"&gt;=4")+COUNTIF(S273:AD273,"&gt;=4")+COUNTIF(AG273:AR273,"&gt;=4")+COUNTIF(AU273:BF273,"&gt;=4")+COUNTIF(BI273:BP273,"&gt;=4")+ROUND(IF(R273&gt;=12,1,0)+IF(AF273&gt;=12,1,0)+IF(AT273&gt;=12,1,0)+IF(BH273&gt;=12,1,0),0)</f>
        <v>24</v>
      </c>
      <c r="CF273" s="68">
        <f t="shared" ref="CF273:CF281" si="470">CD273*CI273</f>
        <v>140</v>
      </c>
      <c r="CG273" s="70">
        <f t="shared" ref="CG273:CG281" si="471">F273-BY273</f>
        <v>0</v>
      </c>
      <c r="CH273" s="68">
        <f t="shared" ref="CH273:CH281" si="472">CE273*16</f>
        <v>384</v>
      </c>
      <c r="CI273" s="71">
        <f>VLOOKUP(A273,[5]DATA!$A$6:$Q$660,17,0)</f>
        <v>70</v>
      </c>
      <c r="CJ273" s="71">
        <f t="shared" ref="CJ273:CJ281" si="473">SUM(CA273:CC273)</f>
        <v>143.5</v>
      </c>
      <c r="CK273" s="72">
        <f t="shared" ref="CK273:CK281" si="474">(SUM(IF(H273&gt;4,H273-4,0),IF(J273&gt;4,J273-4,0),IF(L273&gt;4,L273-4,0),IF(N273&gt;4,N273-4,0),IF(P273&gt;4,P273-4,0),IF(T273&gt;4,T273-4,0),IF(V273&gt;4,V273-4,0),IF(X273&gt;4,X273-4,0),IF(Z273&gt;4,Z273-4,0),IF(AB273&gt;4,AB273-4,0),IF(AD273&gt;4,AD273-4,0),IF(AH273&gt;4,AH273-4,0),IF(AJ273&gt;4,AJ273-4,0),IF(AL273&gt;4,AL273-4,0),IF(AN273&gt;4,AN273-4,0),IF(AP273&gt;4,AP273-4,0),IF(AR273&gt;4,AR273-4,0),IF(AV273&gt;4,AV273-4,0),IF(AX273&gt;4,AX273-4,0),IF(AZ273&gt;4,AZ273-4,0),IF(BB273&gt;4,BB273-4,0),IF(BD273&gt;4,BD273-4,0),IF(BF273&gt;4,BF273-4,0),IF(BJ273&gt;4,BJ273-4,0),IF(BL273&gt;4,BL273-4,0),IF(BN273&gt;4,BN273-4,0),IF(BP273&gt;4,BP273-4,0))+CB273+CC273)</f>
        <v>48</v>
      </c>
      <c r="CL273" s="73">
        <f t="shared" ref="CL273:CL281" si="475">CK273/CJ273</f>
        <v>0.33449477351916379</v>
      </c>
      <c r="CM273" s="72">
        <f t="shared" ref="CM273:CM281" si="476">(SUM(IF(H273&gt;4,H273-4,0),IF(J273&gt;4,J273-4,0),IF(L273&gt;4,L273-4,0),IF(N273&gt;4,N273-4,0),IF(P273&gt;4,P273-4,0),IF(T273&gt;4,T273-4,0),IF(V273&gt;4,V273-4,0),IF(X273&gt;4,X273-4,0),IF(Z273&gt;4,Z273-4,0),IF(AB273&gt;4,AB273-4,0),IF(AD273&gt;4,AD273-4,0),IF(AH273&gt;4,AH273-4,0),IF(AJ273&gt;4,AJ273-4,0),IF(AL273&gt;4,AL273-4,0),IF(AN273&gt;4,AN273-4,0),IF(AP273&gt;4,AP273-4,0),IF(AR273&gt;4,AR273-4,0),IF(AV273&gt;4,AV273-4,0),IF(AX273&gt;4,AX273-4,0),IF(AZ273&gt;4,AZ273-4,0),IF(BB273&gt;4,BB273-4,0),IF(BD273&gt;4,BD273-4,0),IF(BF273&gt;4,BF273-4,0),IF(BJ273&gt;4,BJ273-4,0),IF(BL273&gt;4,BL273-4,0),IF(BN273&gt;4,BN273-4,0),IF(BP273&gt;4,BP273-4,0))+CC273)</f>
        <v>0</v>
      </c>
      <c r="CN273" s="74">
        <f t="shared" ref="CN273:CN281" si="477">BQ273+BR273+BS273+BT273+BU273+BY273+BX273</f>
        <v>25</v>
      </c>
    </row>
    <row r="274" spans="1:92" s="77" customFormat="1" ht="24.75" customHeight="1" outlineLevel="2" x14ac:dyDescent="0.25">
      <c r="A274" s="82" t="s">
        <v>576</v>
      </c>
      <c r="B274" s="86" t="s">
        <v>577</v>
      </c>
      <c r="C274" s="57" t="s">
        <v>380</v>
      </c>
      <c r="D274" s="58">
        <v>10</v>
      </c>
      <c r="E274" s="59">
        <v>44621</v>
      </c>
      <c r="F274" s="60">
        <f>IFERROR(VLOOKUP(A274,'[5]PHEP NAM 2022'!$D$9:$AP$628,32,0),0)</f>
        <v>0</v>
      </c>
      <c r="G274" s="61" t="s">
        <v>10</v>
      </c>
      <c r="H274" s="62">
        <v>2</v>
      </c>
      <c r="I274" s="61" t="s">
        <v>9</v>
      </c>
      <c r="J274" s="62">
        <v>4</v>
      </c>
      <c r="K274" s="61" t="s">
        <v>124</v>
      </c>
      <c r="L274" s="62"/>
      <c r="M274" s="61" t="s">
        <v>124</v>
      </c>
      <c r="N274" s="62"/>
      <c r="O274" s="61" t="s">
        <v>124</v>
      </c>
      <c r="P274" s="62"/>
      <c r="Q274" s="63"/>
      <c r="R274" s="63"/>
      <c r="S274" s="61" t="s">
        <v>12</v>
      </c>
      <c r="T274" s="62">
        <v>4</v>
      </c>
      <c r="U274" s="61" t="s">
        <v>12</v>
      </c>
      <c r="V274" s="62">
        <v>4</v>
      </c>
      <c r="W274" s="61" t="s">
        <v>12</v>
      </c>
      <c r="X274" s="62">
        <v>4</v>
      </c>
      <c r="Y274" s="61" t="s">
        <v>12</v>
      </c>
      <c r="Z274" s="62">
        <v>4</v>
      </c>
      <c r="AA274" s="61" t="s">
        <v>12</v>
      </c>
      <c r="AB274" s="62">
        <v>4</v>
      </c>
      <c r="AC274" s="61" t="s">
        <v>12</v>
      </c>
      <c r="AD274" s="62">
        <v>4</v>
      </c>
      <c r="AE274" s="63"/>
      <c r="AF274" s="63">
        <v>8</v>
      </c>
      <c r="AG274" s="61" t="s">
        <v>124</v>
      </c>
      <c r="AH274" s="62"/>
      <c r="AI274" s="61" t="s">
        <v>124</v>
      </c>
      <c r="AJ274" s="62"/>
      <c r="AK274" s="61" t="s">
        <v>124</v>
      </c>
      <c r="AL274" s="62"/>
      <c r="AM274" s="61" t="s">
        <v>124</v>
      </c>
      <c r="AN274" s="62"/>
      <c r="AO274" s="61" t="s">
        <v>124</v>
      </c>
      <c r="AP274" s="62"/>
      <c r="AQ274" s="61" t="s">
        <v>124</v>
      </c>
      <c r="AR274" s="62"/>
      <c r="AS274" s="63"/>
      <c r="AT274" s="63">
        <v>16</v>
      </c>
      <c r="AU274" s="61" t="s">
        <v>12</v>
      </c>
      <c r="AV274" s="62">
        <v>4</v>
      </c>
      <c r="AW274" s="61" t="s">
        <v>12</v>
      </c>
      <c r="AX274" s="62">
        <v>4</v>
      </c>
      <c r="AY274" s="61" t="s">
        <v>12</v>
      </c>
      <c r="AZ274" s="62">
        <v>4</v>
      </c>
      <c r="BA274" s="61" t="s">
        <v>12</v>
      </c>
      <c r="BB274" s="62">
        <v>4</v>
      </c>
      <c r="BC274" s="61" t="s">
        <v>12</v>
      </c>
      <c r="BD274" s="62">
        <v>4</v>
      </c>
      <c r="BE274" s="61" t="s">
        <v>12</v>
      </c>
      <c r="BF274" s="62">
        <v>4</v>
      </c>
      <c r="BG274" s="63"/>
      <c r="BH274" s="63">
        <v>8</v>
      </c>
      <c r="BI274" s="61" t="s">
        <v>9</v>
      </c>
      <c r="BJ274" s="62">
        <v>4</v>
      </c>
      <c r="BK274" s="61" t="s">
        <v>9</v>
      </c>
      <c r="BL274" s="62">
        <v>4</v>
      </c>
      <c r="BM274" s="61" t="s">
        <v>9</v>
      </c>
      <c r="BN274" s="62">
        <v>4</v>
      </c>
      <c r="BO274" s="61" t="s">
        <v>9</v>
      </c>
      <c r="BP274" s="62">
        <v>4</v>
      </c>
      <c r="BQ274" s="64">
        <f t="shared" si="458"/>
        <v>5</v>
      </c>
      <c r="BR274" s="64">
        <f t="shared" si="459"/>
        <v>1</v>
      </c>
      <c r="BS274" s="64">
        <f t="shared" si="460"/>
        <v>0</v>
      </c>
      <c r="BT274" s="64">
        <f t="shared" si="461"/>
        <v>12</v>
      </c>
      <c r="BU274" s="64">
        <f t="shared" si="462"/>
        <v>0</v>
      </c>
      <c r="BV274" s="64">
        <f t="shared" si="463"/>
        <v>0</v>
      </c>
      <c r="BW274" s="64">
        <f t="shared" si="464"/>
        <v>0</v>
      </c>
      <c r="BX274" s="64">
        <f t="shared" si="465"/>
        <v>0</v>
      </c>
      <c r="BY274" s="64">
        <f t="shared" si="466"/>
        <v>0</v>
      </c>
      <c r="BZ274" s="65">
        <f t="shared" si="467"/>
        <v>18</v>
      </c>
      <c r="CA274" s="66">
        <f t="shared" si="443"/>
        <v>70</v>
      </c>
      <c r="CB274" s="67">
        <f t="shared" si="444"/>
        <v>32</v>
      </c>
      <c r="CC274" s="67">
        <v>0</v>
      </c>
      <c r="CD274" s="68">
        <f t="shared" si="468"/>
        <v>1</v>
      </c>
      <c r="CE274" s="69">
        <f t="shared" si="469"/>
        <v>18</v>
      </c>
      <c r="CF274" s="68">
        <f t="shared" si="470"/>
        <v>70</v>
      </c>
      <c r="CG274" s="70">
        <f t="shared" si="471"/>
        <v>0</v>
      </c>
      <c r="CH274" s="68">
        <f t="shared" si="472"/>
        <v>288</v>
      </c>
      <c r="CI274" s="71">
        <f>VLOOKUP(A274,[5]DATA!$A$6:$Q$660,17,0)</f>
        <v>70</v>
      </c>
      <c r="CJ274" s="71">
        <f t="shared" si="473"/>
        <v>102</v>
      </c>
      <c r="CK274" s="72">
        <f t="shared" si="474"/>
        <v>32</v>
      </c>
      <c r="CL274" s="73">
        <f t="shared" si="475"/>
        <v>0.31372549019607843</v>
      </c>
      <c r="CM274" s="72">
        <f t="shared" si="476"/>
        <v>0</v>
      </c>
      <c r="CN274" s="74">
        <f t="shared" si="477"/>
        <v>18</v>
      </c>
    </row>
    <row r="275" spans="1:92" s="77" customFormat="1" ht="24.75" customHeight="1" outlineLevel="2" x14ac:dyDescent="0.25">
      <c r="A275" s="82" t="s">
        <v>578</v>
      </c>
      <c r="B275" s="83" t="s">
        <v>579</v>
      </c>
      <c r="C275" s="57" t="s">
        <v>380</v>
      </c>
      <c r="D275" s="58">
        <v>10</v>
      </c>
      <c r="E275" s="59">
        <v>44622</v>
      </c>
      <c r="F275" s="60">
        <f>IFERROR(VLOOKUP(A275,'[5]PHEP NAM 2022'!$D$9:$AP$628,32,0),0)</f>
        <v>0</v>
      </c>
      <c r="G275" s="84"/>
      <c r="H275" s="85"/>
      <c r="I275" s="61" t="s">
        <v>10</v>
      </c>
      <c r="J275" s="62">
        <v>2</v>
      </c>
      <c r="K275" s="61" t="s">
        <v>9</v>
      </c>
      <c r="L275" s="62">
        <v>4</v>
      </c>
      <c r="M275" s="61" t="s">
        <v>124</v>
      </c>
      <c r="N275" s="62"/>
      <c r="O275" s="61" t="s">
        <v>9</v>
      </c>
      <c r="P275" s="62">
        <v>4</v>
      </c>
      <c r="Q275" s="63"/>
      <c r="R275" s="63">
        <v>16</v>
      </c>
      <c r="S275" s="61" t="s">
        <v>12</v>
      </c>
      <c r="T275" s="62">
        <v>4</v>
      </c>
      <c r="U275" s="61" t="s">
        <v>12</v>
      </c>
      <c r="V275" s="62">
        <v>4</v>
      </c>
      <c r="W275" s="61" t="s">
        <v>12</v>
      </c>
      <c r="X275" s="62">
        <v>4</v>
      </c>
      <c r="Y275" s="61" t="s">
        <v>12</v>
      </c>
      <c r="Z275" s="62">
        <v>4</v>
      </c>
      <c r="AA275" s="61" t="s">
        <v>12</v>
      </c>
      <c r="AB275" s="62">
        <v>4</v>
      </c>
      <c r="AC275" s="61" t="s">
        <v>12</v>
      </c>
      <c r="AD275" s="62">
        <v>4</v>
      </c>
      <c r="AE275" s="63"/>
      <c r="AF275" s="63"/>
      <c r="AG275" s="61" t="s">
        <v>9</v>
      </c>
      <c r="AH275" s="62">
        <v>4</v>
      </c>
      <c r="AI275" s="196" t="s">
        <v>223</v>
      </c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  <c r="AV275" s="197"/>
      <c r="AW275" s="197"/>
      <c r="AX275" s="197"/>
      <c r="AY275" s="197"/>
      <c r="AZ275" s="197"/>
      <c r="BA275" s="197"/>
      <c r="BB275" s="197"/>
      <c r="BC275" s="197"/>
      <c r="BD275" s="197"/>
      <c r="BE275" s="197"/>
      <c r="BF275" s="197"/>
      <c r="BG275" s="197"/>
      <c r="BH275" s="197"/>
      <c r="BI275" s="197"/>
      <c r="BJ275" s="197"/>
      <c r="BK275" s="197"/>
      <c r="BL275" s="197"/>
      <c r="BM275" s="197"/>
      <c r="BN275" s="197"/>
      <c r="BO275" s="197"/>
      <c r="BP275" s="198"/>
      <c r="BQ275" s="64">
        <f t="shared" si="458"/>
        <v>3</v>
      </c>
      <c r="BR275" s="64">
        <f t="shared" si="459"/>
        <v>1</v>
      </c>
      <c r="BS275" s="64">
        <f t="shared" si="460"/>
        <v>0</v>
      </c>
      <c r="BT275" s="64">
        <f t="shared" si="461"/>
        <v>6</v>
      </c>
      <c r="BU275" s="64">
        <f t="shared" si="462"/>
        <v>0</v>
      </c>
      <c r="BV275" s="64">
        <f t="shared" si="463"/>
        <v>0</v>
      </c>
      <c r="BW275" s="64">
        <f t="shared" si="464"/>
        <v>0</v>
      </c>
      <c r="BX275" s="64">
        <f t="shared" si="465"/>
        <v>0</v>
      </c>
      <c r="BY275" s="64">
        <f t="shared" si="466"/>
        <v>0</v>
      </c>
      <c r="BZ275" s="65">
        <f t="shared" si="467"/>
        <v>10</v>
      </c>
      <c r="CA275" s="66">
        <f t="shared" si="443"/>
        <v>38</v>
      </c>
      <c r="CB275" s="67">
        <f t="shared" si="444"/>
        <v>16</v>
      </c>
      <c r="CC275" s="67">
        <v>0</v>
      </c>
      <c r="CD275" s="68">
        <f>IF(BZ275&gt;=25,4,IF(BZ275&gt;=18,3,IF(BZ275&gt;=12,2,IF(BZ275&gt;=4,1,0))))-BX275-2+1</f>
        <v>0</v>
      </c>
      <c r="CE275" s="69">
        <f t="shared" si="469"/>
        <v>10</v>
      </c>
      <c r="CF275" s="68">
        <f t="shared" si="470"/>
        <v>0</v>
      </c>
      <c r="CG275" s="70">
        <f t="shared" si="471"/>
        <v>0</v>
      </c>
      <c r="CH275" s="68">
        <f t="shared" si="472"/>
        <v>160</v>
      </c>
      <c r="CI275" s="71">
        <f>VLOOKUP(A275,[5]DATA!$A$6:$Q$660,17,0)</f>
        <v>70</v>
      </c>
      <c r="CJ275" s="71">
        <f t="shared" si="473"/>
        <v>54</v>
      </c>
      <c r="CK275" s="72">
        <f t="shared" si="474"/>
        <v>16</v>
      </c>
      <c r="CL275" s="73">
        <f t="shared" si="475"/>
        <v>0.29629629629629628</v>
      </c>
      <c r="CM275" s="72">
        <f t="shared" si="476"/>
        <v>0</v>
      </c>
      <c r="CN275" s="74">
        <f t="shared" si="477"/>
        <v>10</v>
      </c>
    </row>
    <row r="276" spans="1:92" s="77" customFormat="1" ht="24.75" customHeight="1" outlineLevel="2" x14ac:dyDescent="0.25">
      <c r="A276" s="82" t="s">
        <v>580</v>
      </c>
      <c r="B276" s="86" t="s">
        <v>581</v>
      </c>
      <c r="C276" s="57" t="s">
        <v>380</v>
      </c>
      <c r="D276" s="58">
        <v>10</v>
      </c>
      <c r="E276" s="59">
        <v>44624</v>
      </c>
      <c r="F276" s="60">
        <f>IFERROR(VLOOKUP(A276,'[5]PHEP NAM 2022'!$D$9:$AP$628,32,0),0)</f>
        <v>0</v>
      </c>
      <c r="G276" s="84"/>
      <c r="H276" s="85"/>
      <c r="I276" s="84"/>
      <c r="J276" s="85"/>
      <c r="K276" s="84"/>
      <c r="L276" s="85"/>
      <c r="M276" s="61" t="s">
        <v>10</v>
      </c>
      <c r="N276" s="62">
        <v>2</v>
      </c>
      <c r="O276" s="61" t="s">
        <v>9</v>
      </c>
      <c r="P276" s="62">
        <v>4</v>
      </c>
      <c r="Q276" s="63"/>
      <c r="R276" s="63">
        <v>12</v>
      </c>
      <c r="S276" s="61" t="s">
        <v>9</v>
      </c>
      <c r="T276" s="62">
        <v>4</v>
      </c>
      <c r="U276" s="61" t="s">
        <v>9</v>
      </c>
      <c r="V276" s="62">
        <v>4</v>
      </c>
      <c r="W276" s="61" t="s">
        <v>9</v>
      </c>
      <c r="X276" s="62">
        <v>4</v>
      </c>
      <c r="Y276" s="61" t="s">
        <v>9</v>
      </c>
      <c r="Z276" s="62">
        <v>4</v>
      </c>
      <c r="AA276" s="61" t="s">
        <v>9</v>
      </c>
      <c r="AB276" s="62">
        <v>4</v>
      </c>
      <c r="AC276" s="61" t="s">
        <v>9</v>
      </c>
      <c r="AD276" s="62">
        <v>4</v>
      </c>
      <c r="AE276" s="63"/>
      <c r="AF276" s="63">
        <v>12</v>
      </c>
      <c r="AG276" s="61" t="s">
        <v>9</v>
      </c>
      <c r="AH276" s="62">
        <v>4</v>
      </c>
      <c r="AI276" s="61" t="s">
        <v>9</v>
      </c>
      <c r="AJ276" s="62">
        <v>4</v>
      </c>
      <c r="AK276" s="61" t="s">
        <v>9</v>
      </c>
      <c r="AL276" s="62">
        <v>4</v>
      </c>
      <c r="AM276" s="61" t="s">
        <v>9</v>
      </c>
      <c r="AN276" s="62">
        <v>4</v>
      </c>
      <c r="AO276" s="61" t="s">
        <v>9</v>
      </c>
      <c r="AP276" s="62">
        <v>3.5</v>
      </c>
      <c r="AQ276" s="61" t="s">
        <v>9</v>
      </c>
      <c r="AR276" s="62">
        <v>3.5</v>
      </c>
      <c r="AS276" s="63"/>
      <c r="AT276" s="63">
        <v>8</v>
      </c>
      <c r="AU276" s="61" t="s">
        <v>9</v>
      </c>
      <c r="AV276" s="62">
        <v>4</v>
      </c>
      <c r="AW276" s="61" t="s">
        <v>9</v>
      </c>
      <c r="AX276" s="62">
        <v>2</v>
      </c>
      <c r="AY276" s="61" t="s">
        <v>9</v>
      </c>
      <c r="AZ276" s="62">
        <v>4</v>
      </c>
      <c r="BA276" s="61" t="s">
        <v>9</v>
      </c>
      <c r="BB276" s="62">
        <v>4</v>
      </c>
      <c r="BC276" s="61" t="s">
        <v>9</v>
      </c>
      <c r="BD276" s="62">
        <v>4</v>
      </c>
      <c r="BE276" s="61" t="s">
        <v>9</v>
      </c>
      <c r="BF276" s="62">
        <v>4</v>
      </c>
      <c r="BG276" s="63"/>
      <c r="BH276" s="63">
        <v>16</v>
      </c>
      <c r="BI276" s="61" t="s">
        <v>12</v>
      </c>
      <c r="BJ276" s="62">
        <v>4</v>
      </c>
      <c r="BK276" s="61" t="s">
        <v>124</v>
      </c>
      <c r="BL276" s="62"/>
      <c r="BM276" s="61" t="s">
        <v>12</v>
      </c>
      <c r="BN276" s="62">
        <v>4</v>
      </c>
      <c r="BO276" s="61" t="s">
        <v>12</v>
      </c>
      <c r="BP276" s="62">
        <v>4</v>
      </c>
      <c r="BQ276" s="64">
        <f t="shared" si="458"/>
        <v>19</v>
      </c>
      <c r="BR276" s="64">
        <f t="shared" si="459"/>
        <v>1</v>
      </c>
      <c r="BS276" s="64">
        <f t="shared" si="460"/>
        <v>0</v>
      </c>
      <c r="BT276" s="64">
        <f t="shared" si="461"/>
        <v>3</v>
      </c>
      <c r="BU276" s="64">
        <f t="shared" si="462"/>
        <v>0</v>
      </c>
      <c r="BV276" s="64">
        <f t="shared" si="463"/>
        <v>0</v>
      </c>
      <c r="BW276" s="64">
        <f t="shared" si="464"/>
        <v>0</v>
      </c>
      <c r="BX276" s="64">
        <f t="shared" si="465"/>
        <v>0</v>
      </c>
      <c r="BY276" s="64">
        <f t="shared" si="466"/>
        <v>0</v>
      </c>
      <c r="BZ276" s="65">
        <f t="shared" si="467"/>
        <v>23</v>
      </c>
      <c r="CA276" s="66">
        <f t="shared" si="443"/>
        <v>87</v>
      </c>
      <c r="CB276" s="67">
        <f t="shared" si="444"/>
        <v>48</v>
      </c>
      <c r="CC276" s="67">
        <v>0</v>
      </c>
      <c r="CD276" s="68">
        <f>IF(BZ276&gt;=25,4,IF(BZ276&gt;=18,3,IF(BZ276&gt;=12,2,IF(BZ276&gt;=4,1,0))))-BX276-2+1</f>
        <v>2</v>
      </c>
      <c r="CE276" s="69">
        <f t="shared" si="469"/>
        <v>22</v>
      </c>
      <c r="CF276" s="68">
        <f t="shared" si="470"/>
        <v>140</v>
      </c>
      <c r="CG276" s="70">
        <f t="shared" si="471"/>
        <v>0</v>
      </c>
      <c r="CH276" s="68">
        <f t="shared" si="472"/>
        <v>352</v>
      </c>
      <c r="CI276" s="71">
        <f>VLOOKUP(A276,[5]DATA!$A$6:$Q$660,17,0)</f>
        <v>70</v>
      </c>
      <c r="CJ276" s="71">
        <f t="shared" si="473"/>
        <v>135</v>
      </c>
      <c r="CK276" s="72">
        <f t="shared" si="474"/>
        <v>48</v>
      </c>
      <c r="CL276" s="73">
        <f t="shared" si="475"/>
        <v>0.35555555555555557</v>
      </c>
      <c r="CM276" s="72">
        <f t="shared" si="476"/>
        <v>0</v>
      </c>
      <c r="CN276" s="74">
        <f t="shared" si="477"/>
        <v>23</v>
      </c>
    </row>
    <row r="277" spans="1:92" s="77" customFormat="1" ht="24.75" customHeight="1" outlineLevel="2" x14ac:dyDescent="0.25">
      <c r="A277" s="82" t="s">
        <v>582</v>
      </c>
      <c r="B277" s="86" t="s">
        <v>583</v>
      </c>
      <c r="C277" s="57" t="s">
        <v>380</v>
      </c>
      <c r="D277" s="58">
        <v>10</v>
      </c>
      <c r="E277" s="59">
        <v>44631</v>
      </c>
      <c r="F277" s="60">
        <f>IFERROR(VLOOKUP(A277,'[5]PHEP NAM 2022'!$D$9:$AP$628,32,0),0)</f>
        <v>0</v>
      </c>
      <c r="G277" s="84"/>
      <c r="H277" s="85"/>
      <c r="I277" s="84"/>
      <c r="J277" s="85"/>
      <c r="K277" s="84"/>
      <c r="L277" s="85"/>
      <c r="M277" s="84"/>
      <c r="N277" s="85"/>
      <c r="O277" s="84"/>
      <c r="P277" s="85"/>
      <c r="Q277" s="87"/>
      <c r="R277" s="87"/>
      <c r="S277" s="84"/>
      <c r="T277" s="85"/>
      <c r="U277" s="84"/>
      <c r="V277" s="85"/>
      <c r="W277" s="84"/>
      <c r="X277" s="85"/>
      <c r="Y277" s="84"/>
      <c r="Z277" s="85"/>
      <c r="AA277" s="61" t="s">
        <v>10</v>
      </c>
      <c r="AB277" s="62">
        <v>2</v>
      </c>
      <c r="AC277" s="61" t="s">
        <v>9</v>
      </c>
      <c r="AD277" s="62">
        <v>4</v>
      </c>
      <c r="AE277" s="63"/>
      <c r="AF277" s="63">
        <v>16</v>
      </c>
      <c r="AG277" s="61" t="s">
        <v>12</v>
      </c>
      <c r="AH277" s="62">
        <v>4</v>
      </c>
      <c r="AI277" s="61" t="s">
        <v>12</v>
      </c>
      <c r="AJ277" s="62">
        <v>4</v>
      </c>
      <c r="AK277" s="61" t="s">
        <v>12</v>
      </c>
      <c r="AL277" s="62">
        <v>4</v>
      </c>
      <c r="AM277" s="61" t="s">
        <v>12</v>
      </c>
      <c r="AN277" s="62">
        <v>4</v>
      </c>
      <c r="AO277" s="61" t="s">
        <v>12</v>
      </c>
      <c r="AP277" s="62">
        <v>4</v>
      </c>
      <c r="AQ277" s="61" t="s">
        <v>12</v>
      </c>
      <c r="AR277" s="62">
        <v>4</v>
      </c>
      <c r="AS277" s="63"/>
      <c r="AT277" s="63">
        <v>8</v>
      </c>
      <c r="AU277" s="61" t="s">
        <v>9</v>
      </c>
      <c r="AV277" s="62">
        <v>4</v>
      </c>
      <c r="AW277" s="61" t="s">
        <v>9</v>
      </c>
      <c r="AX277" s="62">
        <v>4</v>
      </c>
      <c r="AY277" s="61" t="s">
        <v>9</v>
      </c>
      <c r="AZ277" s="62"/>
      <c r="BA277" s="61" t="s">
        <v>9</v>
      </c>
      <c r="BB277" s="62">
        <v>4</v>
      </c>
      <c r="BC277" s="61" t="s">
        <v>9</v>
      </c>
      <c r="BD277" s="62">
        <v>2</v>
      </c>
      <c r="BE277" s="61" t="s">
        <v>9</v>
      </c>
      <c r="BF277" s="62">
        <v>4</v>
      </c>
      <c r="BG277" s="63"/>
      <c r="BH277" s="63">
        <v>16</v>
      </c>
      <c r="BI277" s="61" t="s">
        <v>12</v>
      </c>
      <c r="BJ277" s="62">
        <v>4</v>
      </c>
      <c r="BK277" s="61" t="s">
        <v>12</v>
      </c>
      <c r="BL277" s="62">
        <v>4</v>
      </c>
      <c r="BM277" s="61" t="s">
        <v>12</v>
      </c>
      <c r="BN277" s="62">
        <v>4</v>
      </c>
      <c r="BO277" s="61" t="s">
        <v>12</v>
      </c>
      <c r="BP277" s="62">
        <v>4</v>
      </c>
      <c r="BQ277" s="64">
        <f t="shared" si="458"/>
        <v>7</v>
      </c>
      <c r="BR277" s="64">
        <f t="shared" si="459"/>
        <v>1</v>
      </c>
      <c r="BS277" s="64">
        <f t="shared" si="460"/>
        <v>0</v>
      </c>
      <c r="BT277" s="64">
        <f t="shared" si="461"/>
        <v>10</v>
      </c>
      <c r="BU277" s="64">
        <f t="shared" si="462"/>
        <v>0</v>
      </c>
      <c r="BV277" s="64">
        <f t="shared" si="463"/>
        <v>0</v>
      </c>
      <c r="BW277" s="64">
        <f t="shared" si="464"/>
        <v>0</v>
      </c>
      <c r="BX277" s="64">
        <f t="shared" si="465"/>
        <v>0</v>
      </c>
      <c r="BY277" s="64">
        <f t="shared" si="466"/>
        <v>0</v>
      </c>
      <c r="BZ277" s="65">
        <f t="shared" si="467"/>
        <v>18</v>
      </c>
      <c r="CA277" s="66">
        <f t="shared" si="443"/>
        <v>64</v>
      </c>
      <c r="CB277" s="67">
        <f t="shared" si="444"/>
        <v>40</v>
      </c>
      <c r="CC277" s="67">
        <v>0</v>
      </c>
      <c r="CD277" s="68">
        <f t="shared" si="468"/>
        <v>1</v>
      </c>
      <c r="CE277" s="69">
        <f t="shared" si="469"/>
        <v>17</v>
      </c>
      <c r="CF277" s="68">
        <f t="shared" si="470"/>
        <v>70</v>
      </c>
      <c r="CG277" s="70">
        <f t="shared" si="471"/>
        <v>0</v>
      </c>
      <c r="CH277" s="68">
        <f t="shared" si="472"/>
        <v>272</v>
      </c>
      <c r="CI277" s="71">
        <f>VLOOKUP(A277,[5]DATA!$A$6:$Q$660,17,0)</f>
        <v>70</v>
      </c>
      <c r="CJ277" s="71">
        <f t="shared" si="473"/>
        <v>104</v>
      </c>
      <c r="CK277" s="72">
        <f t="shared" si="474"/>
        <v>40</v>
      </c>
      <c r="CL277" s="73">
        <f t="shared" si="475"/>
        <v>0.38461538461538464</v>
      </c>
      <c r="CM277" s="72">
        <f t="shared" si="476"/>
        <v>0</v>
      </c>
      <c r="CN277" s="74">
        <f t="shared" si="477"/>
        <v>18</v>
      </c>
    </row>
    <row r="278" spans="1:92" s="77" customFormat="1" ht="24.75" customHeight="1" outlineLevel="2" x14ac:dyDescent="0.25">
      <c r="A278" s="82" t="s">
        <v>584</v>
      </c>
      <c r="B278" s="83" t="s">
        <v>585</v>
      </c>
      <c r="C278" s="57" t="s">
        <v>380</v>
      </c>
      <c r="D278" s="58">
        <v>10</v>
      </c>
      <c r="E278" s="59">
        <v>44634</v>
      </c>
      <c r="F278" s="60">
        <f>IFERROR(VLOOKUP(A278,'[5]PHEP NAM 2022'!$D$9:$AP$628,32,0),0)</f>
        <v>0</v>
      </c>
      <c r="G278" s="84"/>
      <c r="H278" s="85"/>
      <c r="I278" s="84"/>
      <c r="J278" s="85"/>
      <c r="K278" s="84"/>
      <c r="L278" s="85"/>
      <c r="M278" s="84"/>
      <c r="N278" s="85"/>
      <c r="O278" s="84"/>
      <c r="P278" s="85"/>
      <c r="Q278" s="87"/>
      <c r="R278" s="87"/>
      <c r="S278" s="84"/>
      <c r="T278" s="85"/>
      <c r="U278" s="84"/>
      <c r="V278" s="85"/>
      <c r="W278" s="84"/>
      <c r="X278" s="85"/>
      <c r="Y278" s="84"/>
      <c r="Z278" s="85"/>
      <c r="AA278" s="84"/>
      <c r="AB278" s="85"/>
      <c r="AC278" s="84"/>
      <c r="AD278" s="85"/>
      <c r="AE278" s="87"/>
      <c r="AF278" s="87"/>
      <c r="AG278" s="61" t="s">
        <v>10</v>
      </c>
      <c r="AH278" s="62">
        <v>2</v>
      </c>
      <c r="AI278" s="61" t="s">
        <v>9</v>
      </c>
      <c r="AJ278" s="62">
        <v>4</v>
      </c>
      <c r="AK278" s="61" t="s">
        <v>9</v>
      </c>
      <c r="AL278" s="62">
        <v>4</v>
      </c>
      <c r="AM278" s="61" t="s">
        <v>9</v>
      </c>
      <c r="AN278" s="62"/>
      <c r="AO278" s="61" t="s">
        <v>9</v>
      </c>
      <c r="AP278" s="62">
        <v>4</v>
      </c>
      <c r="AQ278" s="61" t="s">
        <v>9</v>
      </c>
      <c r="AR278" s="62">
        <v>4</v>
      </c>
      <c r="AS278" s="196" t="s">
        <v>223</v>
      </c>
      <c r="AT278" s="197"/>
      <c r="AU278" s="197"/>
      <c r="AV278" s="197"/>
      <c r="AW278" s="197"/>
      <c r="AX278" s="197"/>
      <c r="AY278" s="197"/>
      <c r="AZ278" s="197"/>
      <c r="BA278" s="197"/>
      <c r="BB278" s="197"/>
      <c r="BC278" s="197"/>
      <c r="BD278" s="197"/>
      <c r="BE278" s="197"/>
      <c r="BF278" s="197"/>
      <c r="BG278" s="197"/>
      <c r="BH278" s="197"/>
      <c r="BI278" s="197"/>
      <c r="BJ278" s="197"/>
      <c r="BK278" s="197"/>
      <c r="BL278" s="197"/>
      <c r="BM278" s="197"/>
      <c r="BN278" s="197"/>
      <c r="BO278" s="197"/>
      <c r="BP278" s="198"/>
      <c r="BQ278" s="64">
        <f t="shared" si="458"/>
        <v>5</v>
      </c>
      <c r="BR278" s="64">
        <f t="shared" si="459"/>
        <v>1</v>
      </c>
      <c r="BS278" s="64">
        <f t="shared" si="460"/>
        <v>0</v>
      </c>
      <c r="BT278" s="64">
        <f t="shared" si="461"/>
        <v>0</v>
      </c>
      <c r="BU278" s="64">
        <f t="shared" si="462"/>
        <v>0</v>
      </c>
      <c r="BV278" s="64">
        <f t="shared" si="463"/>
        <v>0</v>
      </c>
      <c r="BW278" s="64">
        <f t="shared" si="464"/>
        <v>0</v>
      </c>
      <c r="BX278" s="64">
        <f t="shared" si="465"/>
        <v>0</v>
      </c>
      <c r="BY278" s="64">
        <f t="shared" si="466"/>
        <v>0</v>
      </c>
      <c r="BZ278" s="65">
        <f t="shared" si="467"/>
        <v>6</v>
      </c>
      <c r="CA278" s="66">
        <f t="shared" si="443"/>
        <v>18</v>
      </c>
      <c r="CB278" s="67">
        <f t="shared" si="444"/>
        <v>0</v>
      </c>
      <c r="CC278" s="67">
        <v>0</v>
      </c>
      <c r="CD278" s="68">
        <f>IF(BZ278&gt;=25,4,IF(BZ278&gt;=18,3,IF(BZ278&gt;=12,2,IF(BZ278&gt;=4,1,0))))-BX278-2+1</f>
        <v>0</v>
      </c>
      <c r="CE278" s="69">
        <f t="shared" si="469"/>
        <v>4</v>
      </c>
      <c r="CF278" s="68">
        <f t="shared" si="470"/>
        <v>0</v>
      </c>
      <c r="CG278" s="70">
        <f t="shared" si="471"/>
        <v>0</v>
      </c>
      <c r="CH278" s="68">
        <f t="shared" si="472"/>
        <v>64</v>
      </c>
      <c r="CI278" s="71">
        <f>VLOOKUP(A278,[5]DATA!$A$6:$Q$660,17,0)</f>
        <v>70</v>
      </c>
      <c r="CJ278" s="71">
        <f t="shared" si="473"/>
        <v>18</v>
      </c>
      <c r="CK278" s="72">
        <f t="shared" si="474"/>
        <v>0</v>
      </c>
      <c r="CL278" s="73">
        <f t="shared" si="475"/>
        <v>0</v>
      </c>
      <c r="CM278" s="72">
        <f t="shared" si="476"/>
        <v>0</v>
      </c>
      <c r="CN278" s="74">
        <f t="shared" si="477"/>
        <v>6</v>
      </c>
    </row>
    <row r="279" spans="1:92" s="77" customFormat="1" ht="24.75" customHeight="1" outlineLevel="2" x14ac:dyDescent="0.25">
      <c r="A279" s="82" t="s">
        <v>586</v>
      </c>
      <c r="B279" s="86" t="s">
        <v>587</v>
      </c>
      <c r="C279" s="57" t="s">
        <v>380</v>
      </c>
      <c r="D279" s="58">
        <v>10</v>
      </c>
      <c r="E279" s="59">
        <v>44636</v>
      </c>
      <c r="F279" s="60">
        <f>IFERROR(VLOOKUP(A279,'[5]PHEP NAM 2022'!$D$9:$AP$628,32,0),0)</f>
        <v>0</v>
      </c>
      <c r="G279" s="84"/>
      <c r="H279" s="85"/>
      <c r="I279" s="84"/>
      <c r="J279" s="85"/>
      <c r="K279" s="84"/>
      <c r="L279" s="85"/>
      <c r="M279" s="84"/>
      <c r="N279" s="85"/>
      <c r="O279" s="84"/>
      <c r="P279" s="85"/>
      <c r="Q279" s="87"/>
      <c r="R279" s="87"/>
      <c r="S279" s="84"/>
      <c r="T279" s="85"/>
      <c r="U279" s="84"/>
      <c r="V279" s="85"/>
      <c r="W279" s="84"/>
      <c r="X279" s="85"/>
      <c r="Y279" s="84"/>
      <c r="Z279" s="85"/>
      <c r="AA279" s="84"/>
      <c r="AB279" s="85"/>
      <c r="AC279" s="84"/>
      <c r="AD279" s="85"/>
      <c r="AE279" s="87"/>
      <c r="AF279" s="87"/>
      <c r="AG279" s="84"/>
      <c r="AH279" s="85"/>
      <c r="AI279" s="84"/>
      <c r="AJ279" s="85"/>
      <c r="AK279" s="61" t="s">
        <v>10</v>
      </c>
      <c r="AL279" s="62">
        <v>2</v>
      </c>
      <c r="AM279" s="61" t="s">
        <v>9</v>
      </c>
      <c r="AN279" s="62">
        <v>4</v>
      </c>
      <c r="AO279" s="61" t="s">
        <v>9</v>
      </c>
      <c r="AP279" s="62">
        <v>4</v>
      </c>
      <c r="AQ279" s="61" t="s">
        <v>9</v>
      </c>
      <c r="AR279" s="62">
        <v>4</v>
      </c>
      <c r="AS279" s="63"/>
      <c r="AT279" s="63">
        <v>16</v>
      </c>
      <c r="AU279" s="61" t="s">
        <v>12</v>
      </c>
      <c r="AV279" s="62">
        <v>4</v>
      </c>
      <c r="AW279" s="61" t="s">
        <v>12</v>
      </c>
      <c r="AX279" s="62">
        <v>4</v>
      </c>
      <c r="AY279" s="61" t="s">
        <v>12</v>
      </c>
      <c r="AZ279" s="62">
        <v>4</v>
      </c>
      <c r="BA279" s="61" t="s">
        <v>12</v>
      </c>
      <c r="BB279" s="62">
        <v>4</v>
      </c>
      <c r="BC279" s="61" t="s">
        <v>12</v>
      </c>
      <c r="BD279" s="62">
        <v>4</v>
      </c>
      <c r="BE279" s="61" t="s">
        <v>12</v>
      </c>
      <c r="BF279" s="62">
        <v>4</v>
      </c>
      <c r="BG279" s="63"/>
      <c r="BH279" s="63">
        <v>4</v>
      </c>
      <c r="BI279" s="61" t="s">
        <v>9</v>
      </c>
      <c r="BJ279" s="62">
        <v>4</v>
      </c>
      <c r="BK279" s="61" t="s">
        <v>9</v>
      </c>
      <c r="BL279" s="62">
        <v>3</v>
      </c>
      <c r="BM279" s="61" t="s">
        <v>9</v>
      </c>
      <c r="BN279" s="62">
        <v>4</v>
      </c>
      <c r="BO279" s="61" t="s">
        <v>9</v>
      </c>
      <c r="BP279" s="62">
        <v>4</v>
      </c>
      <c r="BQ279" s="64">
        <f t="shared" si="458"/>
        <v>7</v>
      </c>
      <c r="BR279" s="64">
        <f t="shared" si="459"/>
        <v>1</v>
      </c>
      <c r="BS279" s="64">
        <f t="shared" si="460"/>
        <v>0</v>
      </c>
      <c r="BT279" s="64">
        <f t="shared" si="461"/>
        <v>6</v>
      </c>
      <c r="BU279" s="64">
        <f t="shared" si="462"/>
        <v>0</v>
      </c>
      <c r="BV279" s="64">
        <f t="shared" si="463"/>
        <v>0</v>
      </c>
      <c r="BW279" s="64">
        <f t="shared" si="464"/>
        <v>0</v>
      </c>
      <c r="BX279" s="64">
        <f t="shared" si="465"/>
        <v>0</v>
      </c>
      <c r="BY279" s="64">
        <f t="shared" si="466"/>
        <v>0</v>
      </c>
      <c r="BZ279" s="65">
        <f t="shared" si="467"/>
        <v>14</v>
      </c>
      <c r="CA279" s="66">
        <f t="shared" si="443"/>
        <v>53</v>
      </c>
      <c r="CB279" s="67">
        <f t="shared" si="444"/>
        <v>20</v>
      </c>
      <c r="CC279" s="67">
        <v>0</v>
      </c>
      <c r="CD279" s="68">
        <f t="shared" si="468"/>
        <v>0</v>
      </c>
      <c r="CE279" s="69">
        <f t="shared" si="469"/>
        <v>13</v>
      </c>
      <c r="CF279" s="68">
        <f t="shared" si="470"/>
        <v>0</v>
      </c>
      <c r="CG279" s="70">
        <f t="shared" si="471"/>
        <v>0</v>
      </c>
      <c r="CH279" s="68">
        <f t="shared" si="472"/>
        <v>208</v>
      </c>
      <c r="CI279" s="71">
        <f>VLOOKUP(A279,[5]DATA!$A$6:$Q$660,17,0)</f>
        <v>70</v>
      </c>
      <c r="CJ279" s="71">
        <f t="shared" si="473"/>
        <v>73</v>
      </c>
      <c r="CK279" s="72">
        <f t="shared" si="474"/>
        <v>20</v>
      </c>
      <c r="CL279" s="73">
        <f t="shared" si="475"/>
        <v>0.27397260273972601</v>
      </c>
      <c r="CM279" s="72">
        <f t="shared" si="476"/>
        <v>0</v>
      </c>
      <c r="CN279" s="74">
        <f t="shared" si="477"/>
        <v>14</v>
      </c>
    </row>
    <row r="280" spans="1:92" s="77" customFormat="1" ht="24.75" customHeight="1" outlineLevel="2" x14ac:dyDescent="0.25">
      <c r="A280" s="82" t="s">
        <v>588</v>
      </c>
      <c r="B280" s="83" t="s">
        <v>589</v>
      </c>
      <c r="C280" s="57" t="s">
        <v>380</v>
      </c>
      <c r="D280" s="58">
        <v>10</v>
      </c>
      <c r="E280" s="59">
        <v>44636</v>
      </c>
      <c r="F280" s="60">
        <f>IFERROR(VLOOKUP(A280,'[5]PHEP NAM 2022'!$D$9:$AP$628,32,0),0)</f>
        <v>0</v>
      </c>
      <c r="G280" s="84"/>
      <c r="H280" s="85"/>
      <c r="I280" s="84"/>
      <c r="J280" s="85"/>
      <c r="K280" s="84"/>
      <c r="L280" s="85"/>
      <c r="M280" s="84"/>
      <c r="N280" s="85"/>
      <c r="O280" s="84"/>
      <c r="P280" s="85"/>
      <c r="Q280" s="87"/>
      <c r="R280" s="87"/>
      <c r="S280" s="84"/>
      <c r="T280" s="85"/>
      <c r="U280" s="84"/>
      <c r="V280" s="85"/>
      <c r="W280" s="84"/>
      <c r="X280" s="85"/>
      <c r="Y280" s="84"/>
      <c r="Z280" s="85"/>
      <c r="AA280" s="84"/>
      <c r="AB280" s="85"/>
      <c r="AC280" s="84"/>
      <c r="AD280" s="85"/>
      <c r="AE280" s="87"/>
      <c r="AF280" s="87"/>
      <c r="AG280" s="84"/>
      <c r="AH280" s="85"/>
      <c r="AI280" s="84"/>
      <c r="AJ280" s="85"/>
      <c r="AK280" s="61" t="s">
        <v>10</v>
      </c>
      <c r="AL280" s="62"/>
      <c r="AM280" s="196" t="s">
        <v>223</v>
      </c>
      <c r="AN280" s="197"/>
      <c r="AO280" s="197"/>
      <c r="AP280" s="197"/>
      <c r="AQ280" s="197"/>
      <c r="AR280" s="197"/>
      <c r="AS280" s="197"/>
      <c r="AT280" s="197"/>
      <c r="AU280" s="197"/>
      <c r="AV280" s="197"/>
      <c r="AW280" s="197"/>
      <c r="AX280" s="197"/>
      <c r="AY280" s="197"/>
      <c r="AZ280" s="197"/>
      <c r="BA280" s="197"/>
      <c r="BB280" s="197"/>
      <c r="BC280" s="197"/>
      <c r="BD280" s="197"/>
      <c r="BE280" s="197"/>
      <c r="BF280" s="197"/>
      <c r="BG280" s="197"/>
      <c r="BH280" s="197"/>
      <c r="BI280" s="197"/>
      <c r="BJ280" s="197"/>
      <c r="BK280" s="197"/>
      <c r="BL280" s="197"/>
      <c r="BM280" s="197"/>
      <c r="BN280" s="197"/>
      <c r="BO280" s="197"/>
      <c r="BP280" s="198"/>
      <c r="BQ280" s="64">
        <f t="shared" si="458"/>
        <v>0</v>
      </c>
      <c r="BR280" s="64">
        <f t="shared" si="459"/>
        <v>1</v>
      </c>
      <c r="BS280" s="64">
        <f t="shared" si="460"/>
        <v>0</v>
      </c>
      <c r="BT280" s="64">
        <f t="shared" si="461"/>
        <v>0</v>
      </c>
      <c r="BU280" s="64">
        <f t="shared" si="462"/>
        <v>0</v>
      </c>
      <c r="BV280" s="64">
        <f t="shared" si="463"/>
        <v>0</v>
      </c>
      <c r="BW280" s="64">
        <f t="shared" si="464"/>
        <v>0</v>
      </c>
      <c r="BX280" s="64">
        <f t="shared" si="465"/>
        <v>0</v>
      </c>
      <c r="BY280" s="64">
        <f t="shared" si="466"/>
        <v>0</v>
      </c>
      <c r="BZ280" s="65">
        <f t="shared" si="467"/>
        <v>1</v>
      </c>
      <c r="CA280" s="66">
        <f t="shared" si="443"/>
        <v>0</v>
      </c>
      <c r="CB280" s="67">
        <f t="shared" si="444"/>
        <v>0</v>
      </c>
      <c r="CC280" s="67">
        <v>0</v>
      </c>
      <c r="CD280" s="68">
        <f>IF(BZ280&gt;=25,4,IF(BZ280&gt;=18,3,IF(BZ280&gt;=12,2,IF(BZ280&gt;=4,1,0))))-BX280-2+2</f>
        <v>0</v>
      </c>
      <c r="CE280" s="69">
        <f t="shared" si="469"/>
        <v>0</v>
      </c>
      <c r="CF280" s="68">
        <f t="shared" si="470"/>
        <v>0</v>
      </c>
      <c r="CG280" s="70">
        <f t="shared" si="471"/>
        <v>0</v>
      </c>
      <c r="CH280" s="68">
        <f t="shared" si="472"/>
        <v>0</v>
      </c>
      <c r="CI280" s="71">
        <f>VLOOKUP(A280,[5]DATA!$A$6:$Q$660,17,0)</f>
        <v>70</v>
      </c>
      <c r="CJ280" s="71">
        <f t="shared" si="473"/>
        <v>0</v>
      </c>
      <c r="CK280" s="72">
        <f t="shared" si="474"/>
        <v>0</v>
      </c>
      <c r="CL280" s="73" t="e">
        <f t="shared" si="475"/>
        <v>#DIV/0!</v>
      </c>
      <c r="CM280" s="72">
        <f t="shared" si="476"/>
        <v>0</v>
      </c>
      <c r="CN280" s="74">
        <f t="shared" si="477"/>
        <v>1</v>
      </c>
    </row>
    <row r="281" spans="1:92" s="77" customFormat="1" ht="24.75" customHeight="1" outlineLevel="2" x14ac:dyDescent="0.25">
      <c r="A281" s="82" t="s">
        <v>590</v>
      </c>
      <c r="B281" s="86" t="s">
        <v>591</v>
      </c>
      <c r="C281" s="57" t="s">
        <v>380</v>
      </c>
      <c r="D281" s="58">
        <v>10</v>
      </c>
      <c r="E281" s="59">
        <v>44636</v>
      </c>
      <c r="F281" s="60">
        <f>IFERROR(VLOOKUP(A281,'[5]PHEP NAM 2022'!$D$9:$AP$628,32,0),0)</f>
        <v>0</v>
      </c>
      <c r="G281" s="84"/>
      <c r="H281" s="85"/>
      <c r="I281" s="84"/>
      <c r="J281" s="85"/>
      <c r="K281" s="84"/>
      <c r="L281" s="85"/>
      <c r="M281" s="84"/>
      <c r="N281" s="85"/>
      <c r="O281" s="84"/>
      <c r="P281" s="85"/>
      <c r="Q281" s="87"/>
      <c r="R281" s="87"/>
      <c r="S281" s="84"/>
      <c r="T281" s="85"/>
      <c r="U281" s="84"/>
      <c r="V281" s="85"/>
      <c r="W281" s="84"/>
      <c r="X281" s="85"/>
      <c r="Y281" s="84"/>
      <c r="Z281" s="85"/>
      <c r="AA281" s="84"/>
      <c r="AB281" s="85"/>
      <c r="AC281" s="84"/>
      <c r="AD281" s="85"/>
      <c r="AE281" s="87"/>
      <c r="AF281" s="87"/>
      <c r="AG281" s="84"/>
      <c r="AH281" s="85"/>
      <c r="AI281" s="84"/>
      <c r="AJ281" s="85"/>
      <c r="AK281" s="61" t="s">
        <v>10</v>
      </c>
      <c r="AL281" s="62">
        <v>2</v>
      </c>
      <c r="AM281" s="61" t="s">
        <v>9</v>
      </c>
      <c r="AN281" s="62">
        <v>4</v>
      </c>
      <c r="AO281" s="61" t="s">
        <v>9</v>
      </c>
      <c r="AP281" s="62">
        <v>4</v>
      </c>
      <c r="AQ281" s="61" t="s">
        <v>9</v>
      </c>
      <c r="AR281" s="62">
        <v>4</v>
      </c>
      <c r="AS281" s="63"/>
      <c r="AT281" s="63"/>
      <c r="AU281" s="61" t="s">
        <v>124</v>
      </c>
      <c r="AV281" s="62"/>
      <c r="AW281" s="61" t="s">
        <v>12</v>
      </c>
      <c r="AX281" s="62">
        <v>4</v>
      </c>
      <c r="AY281" s="61" t="s">
        <v>12</v>
      </c>
      <c r="AZ281" s="62">
        <v>4</v>
      </c>
      <c r="BA281" s="61" t="s">
        <v>12</v>
      </c>
      <c r="BB281" s="62">
        <v>4</v>
      </c>
      <c r="BC281" s="61" t="s">
        <v>9</v>
      </c>
      <c r="BD281" s="62"/>
      <c r="BE281" s="61" t="s">
        <v>12</v>
      </c>
      <c r="BF281" s="62">
        <v>4</v>
      </c>
      <c r="BG281" s="63"/>
      <c r="BH281" s="63"/>
      <c r="BI281" s="61" t="s">
        <v>9</v>
      </c>
      <c r="BJ281" s="62"/>
      <c r="BK281" s="61" t="s">
        <v>9</v>
      </c>
      <c r="BL281" s="62">
        <v>4</v>
      </c>
      <c r="BM281" s="61" t="s">
        <v>9</v>
      </c>
      <c r="BN281" s="62">
        <v>4</v>
      </c>
      <c r="BO281" s="61" t="s">
        <v>135</v>
      </c>
      <c r="BP281" s="62"/>
      <c r="BQ281" s="64">
        <f t="shared" si="458"/>
        <v>7</v>
      </c>
      <c r="BR281" s="64">
        <f t="shared" si="459"/>
        <v>1.5</v>
      </c>
      <c r="BS281" s="64">
        <f t="shared" si="460"/>
        <v>0</v>
      </c>
      <c r="BT281" s="64">
        <f t="shared" si="461"/>
        <v>4</v>
      </c>
      <c r="BU281" s="64">
        <f t="shared" si="462"/>
        <v>0</v>
      </c>
      <c r="BV281" s="64">
        <f t="shared" si="463"/>
        <v>0</v>
      </c>
      <c r="BW281" s="64">
        <f t="shared" si="464"/>
        <v>0</v>
      </c>
      <c r="BX281" s="64">
        <f t="shared" si="465"/>
        <v>0</v>
      </c>
      <c r="BY281" s="64">
        <f t="shared" si="466"/>
        <v>0</v>
      </c>
      <c r="BZ281" s="65">
        <f t="shared" si="467"/>
        <v>12.5</v>
      </c>
      <c r="CA281" s="66">
        <f t="shared" si="443"/>
        <v>38</v>
      </c>
      <c r="CB281" s="67">
        <f t="shared" si="444"/>
        <v>0</v>
      </c>
      <c r="CC281" s="67">
        <v>0</v>
      </c>
      <c r="CD281" s="68">
        <f t="shared" si="468"/>
        <v>0</v>
      </c>
      <c r="CE281" s="69">
        <f t="shared" si="469"/>
        <v>9</v>
      </c>
      <c r="CF281" s="68">
        <f t="shared" si="470"/>
        <v>0</v>
      </c>
      <c r="CG281" s="70">
        <f t="shared" si="471"/>
        <v>0</v>
      </c>
      <c r="CH281" s="68">
        <f t="shared" si="472"/>
        <v>144</v>
      </c>
      <c r="CI281" s="71">
        <f>VLOOKUP(A281,[5]DATA!$A$6:$Q$660,17,0)</f>
        <v>70</v>
      </c>
      <c r="CJ281" s="71">
        <f t="shared" si="473"/>
        <v>38</v>
      </c>
      <c r="CK281" s="72">
        <f t="shared" si="474"/>
        <v>0</v>
      </c>
      <c r="CL281" s="73">
        <f t="shared" si="475"/>
        <v>0</v>
      </c>
      <c r="CM281" s="72">
        <f t="shared" si="476"/>
        <v>0</v>
      </c>
      <c r="CN281" s="74">
        <f t="shared" si="477"/>
        <v>12.5</v>
      </c>
    </row>
    <row r="282" spans="1:92" s="77" customFormat="1" ht="24.75" customHeight="1" outlineLevel="1" x14ac:dyDescent="0.2">
      <c r="A282" s="102">
        <f>COUNTA(A283:A298)</f>
        <v>16</v>
      </c>
      <c r="B282" s="111" t="s">
        <v>592</v>
      </c>
      <c r="C282" s="112"/>
      <c r="D282" s="112"/>
      <c r="E282" s="113"/>
      <c r="F282" s="113"/>
      <c r="G282" s="104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/>
      <c r="AS282" s="105"/>
      <c r="AT282" s="105"/>
      <c r="AU282" s="105"/>
      <c r="AV282" s="105"/>
      <c r="AW282" s="105"/>
      <c r="AX282" s="105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5"/>
      <c r="BI282" s="105"/>
      <c r="BJ282" s="105"/>
      <c r="BK282" s="105"/>
      <c r="BL282" s="105"/>
      <c r="BM282" s="105"/>
      <c r="BN282" s="105"/>
      <c r="BO282" s="105"/>
      <c r="BP282" s="106"/>
      <c r="BQ282" s="107">
        <f t="shared" ref="BQ282:CI282" si="478">SUM(BQ283:BQ298)</f>
        <v>144</v>
      </c>
      <c r="BR282" s="107">
        <f t="shared" si="478"/>
        <v>8.5</v>
      </c>
      <c r="BS282" s="107">
        <f t="shared" si="478"/>
        <v>0</v>
      </c>
      <c r="BT282" s="107">
        <f t="shared" si="478"/>
        <v>139</v>
      </c>
      <c r="BU282" s="107">
        <f t="shared" si="478"/>
        <v>0</v>
      </c>
      <c r="BV282" s="107">
        <f t="shared" si="478"/>
        <v>0</v>
      </c>
      <c r="BW282" s="107">
        <f t="shared" si="478"/>
        <v>0</v>
      </c>
      <c r="BX282" s="107">
        <f t="shared" si="478"/>
        <v>0</v>
      </c>
      <c r="BY282" s="107">
        <f t="shared" si="478"/>
        <v>10</v>
      </c>
      <c r="BZ282" s="107">
        <f t="shared" si="478"/>
        <v>301.5</v>
      </c>
      <c r="CA282" s="107">
        <f t="shared" si="478"/>
        <v>1127</v>
      </c>
      <c r="CB282" s="107">
        <f t="shared" si="478"/>
        <v>236</v>
      </c>
      <c r="CC282" s="107">
        <f t="shared" si="478"/>
        <v>0</v>
      </c>
      <c r="CD282" s="107">
        <f t="shared" si="478"/>
        <v>18</v>
      </c>
      <c r="CE282" s="107">
        <f t="shared" si="478"/>
        <v>287</v>
      </c>
      <c r="CF282" s="107">
        <f t="shared" si="478"/>
        <v>1260</v>
      </c>
      <c r="CG282" s="107">
        <f t="shared" si="478"/>
        <v>2.5</v>
      </c>
      <c r="CH282" s="107">
        <f t="shared" si="478"/>
        <v>4592</v>
      </c>
      <c r="CI282" s="107">
        <f t="shared" si="478"/>
        <v>1120</v>
      </c>
      <c r="CJ282" s="114"/>
      <c r="CK282" s="114">
        <f>SUM(CK283:CK298)</f>
        <v>254</v>
      </c>
      <c r="CL282" s="114">
        <f>SUM(CL283:CL298)</f>
        <v>2.1312784858118738</v>
      </c>
      <c r="CM282" s="114">
        <f>SUM(CM283:CM298)</f>
        <v>18</v>
      </c>
    </row>
    <row r="283" spans="1:92" s="77" customFormat="1" ht="24.75" customHeight="1" outlineLevel="2" x14ac:dyDescent="0.25">
      <c r="A283" s="55" t="s">
        <v>593</v>
      </c>
      <c r="B283" s="56" t="s">
        <v>594</v>
      </c>
      <c r="C283" s="57" t="s">
        <v>380</v>
      </c>
      <c r="D283" s="58">
        <v>10</v>
      </c>
      <c r="E283" s="59">
        <v>43902</v>
      </c>
      <c r="F283" s="60">
        <f>IFERROR(VLOOKUP(A283,'[5]PHEP NAM 2022'!$D$9:$AP$628,32,0),0)</f>
        <v>1</v>
      </c>
      <c r="G283" s="61" t="s">
        <v>9</v>
      </c>
      <c r="H283" s="62">
        <v>4</v>
      </c>
      <c r="I283" s="61" t="s">
        <v>9</v>
      </c>
      <c r="J283" s="62">
        <v>4</v>
      </c>
      <c r="K283" s="61" t="s">
        <v>9</v>
      </c>
      <c r="L283" s="62">
        <v>4</v>
      </c>
      <c r="M283" s="61" t="s">
        <v>9</v>
      </c>
      <c r="N283" s="62">
        <v>4</v>
      </c>
      <c r="O283" s="61" t="s">
        <v>9</v>
      </c>
      <c r="P283" s="62">
        <v>4</v>
      </c>
      <c r="Q283" s="63"/>
      <c r="R283" s="63">
        <v>16</v>
      </c>
      <c r="S283" s="61" t="s">
        <v>12</v>
      </c>
      <c r="T283" s="62">
        <v>4</v>
      </c>
      <c r="U283" s="61" t="s">
        <v>12</v>
      </c>
      <c r="V283" s="62">
        <v>4</v>
      </c>
      <c r="W283" s="61" t="s">
        <v>12</v>
      </c>
      <c r="X283" s="62">
        <v>4</v>
      </c>
      <c r="Y283" s="61" t="s">
        <v>52</v>
      </c>
      <c r="Z283" s="62"/>
      <c r="AA283" s="61" t="s">
        <v>12</v>
      </c>
      <c r="AB283" s="62">
        <v>4</v>
      </c>
      <c r="AC283" s="61" t="s">
        <v>124</v>
      </c>
      <c r="AD283" s="62"/>
      <c r="AE283" s="63"/>
      <c r="AF283" s="63"/>
      <c r="AG283" s="61" t="s">
        <v>135</v>
      </c>
      <c r="AH283" s="62"/>
      <c r="AI283" s="61" t="s">
        <v>9</v>
      </c>
      <c r="AJ283" s="62">
        <v>4</v>
      </c>
      <c r="AK283" s="61" t="s">
        <v>9</v>
      </c>
      <c r="AL283" s="62">
        <v>4</v>
      </c>
      <c r="AM283" s="61" t="s">
        <v>9</v>
      </c>
      <c r="AN283" s="62">
        <v>4</v>
      </c>
      <c r="AO283" s="61" t="s">
        <v>9</v>
      </c>
      <c r="AP283" s="62">
        <v>4</v>
      </c>
      <c r="AQ283" s="61" t="s">
        <v>9</v>
      </c>
      <c r="AR283" s="62">
        <v>4</v>
      </c>
      <c r="AS283" s="63"/>
      <c r="AT283" s="63"/>
      <c r="AU283" s="61" t="s">
        <v>124</v>
      </c>
      <c r="AV283" s="62"/>
      <c r="AW283" s="61" t="s">
        <v>12</v>
      </c>
      <c r="AX283" s="62">
        <v>4</v>
      </c>
      <c r="AY283" s="61" t="s">
        <v>12</v>
      </c>
      <c r="AZ283" s="62">
        <v>4</v>
      </c>
      <c r="BA283" s="61" t="s">
        <v>12</v>
      </c>
      <c r="BB283" s="62">
        <v>4</v>
      </c>
      <c r="BC283" s="61" t="s">
        <v>12</v>
      </c>
      <c r="BD283" s="62">
        <v>4</v>
      </c>
      <c r="BE283" s="61" t="s">
        <v>12</v>
      </c>
      <c r="BF283" s="62">
        <v>4</v>
      </c>
      <c r="BG283" s="63"/>
      <c r="BH283" s="63"/>
      <c r="BI283" s="61" t="s">
        <v>9</v>
      </c>
      <c r="BJ283" s="62">
        <v>4</v>
      </c>
      <c r="BK283" s="61" t="s">
        <v>9</v>
      </c>
      <c r="BL283" s="62">
        <v>4</v>
      </c>
      <c r="BM283" s="61" t="s">
        <v>9</v>
      </c>
      <c r="BN283" s="62"/>
      <c r="BO283" s="61" t="s">
        <v>9</v>
      </c>
      <c r="BP283" s="62">
        <v>4</v>
      </c>
      <c r="BQ283" s="64">
        <f t="shared" ref="BQ283:BQ287" si="479">COUNTIF($G283:$BP283,"a")+COUNTIF($G283:$BP283,"r0,a5")/2+COUNTIF($G283:$BP283,"p5,a5")/2+COUNTIF($G283:$BP283,"Ro,p5")/2+COUNTIF($G283:$BP283,"H5,A5")/2+COUNTIF($G283:$BP283,"p0,a5")/2</f>
        <v>14</v>
      </c>
      <c r="BR283" s="64">
        <f t="shared" ref="BR283:BR287" si="480">COUNTIF($G283:$BP283,"d")+COUNTIF($G283:$BP283,"r0,d5")/2+COUNTIF($G283:$BP283,"p5,d5")/2+COUNTIF($G283:$BP283,"Ro,P5")/2+COUNTIF($G283:$BP283,"H5,D5")/2+COUNTIF($G283:$BP283,"p0,d5")/2</f>
        <v>0.5</v>
      </c>
      <c r="BS283" s="64">
        <f t="shared" ref="BS283:BS287" si="481">COUNTIF($G283:$BP283,"b")+COUNTIF($G283:$BP283,"r0,b5")/2+COUNTIF($G283:$BP283,"p5,b5")/2+COUNTIF($G283:$BP283,"Ro,P5")/2+COUNTIF($G283:$BP283,"H5,B5")/2+COUNTIF($G283:$BP283,"p0,b5")/2</f>
        <v>0</v>
      </c>
      <c r="BT283" s="64">
        <f t="shared" ref="BT283:BT287" si="482">COUNTIF($G283:$BP283,"c")+COUNTIF($G283:$BP283,"r0,c5")/2+COUNTIF($G283:$BP283,"p5,c5")/2+COUNTIF($G283:$BP283,"Ro,P5")/2+COUNTIF($G283:$BP283,"H5,C5")/2+COUNTIF($G283:$BP283,"p0,c5")/2</f>
        <v>9</v>
      </c>
      <c r="BU283" s="64">
        <f t="shared" ref="BU283:BU287" si="483">COUNTIF($G283:$BP283,"KH")+COUNTIF($G283:$BP283,"TL")+COUNTIF($G283:$BP283,"L")</f>
        <v>0</v>
      </c>
      <c r="BV283" s="64">
        <f t="shared" ref="BV283:BV287" si="484">COUNTIF($G283:$BP283,"NL")</f>
        <v>0</v>
      </c>
      <c r="BW283" s="64">
        <f t="shared" ref="BW283:BW287" si="485">COUNTIF($G283:$BP283,"hh")+COUNTIF(G283:BP283,"H5,D5")/2</f>
        <v>0</v>
      </c>
      <c r="BX283" s="64">
        <f t="shared" ref="BX283:BX287" si="486">COUNTIF($G283:$BP283,"nt7")</f>
        <v>0</v>
      </c>
      <c r="BY283" s="64">
        <f t="shared" ref="BY283:BY287" si="487">COUNTIF($G283:$BP283,"P")+COUNTIF($G283:$BP283,"p5,a5")/2+COUNTIF($G283:$BP283,"p5,b5")/2+COUNTIF($G283:$BP283,"p5,c5")/2+COUNTIF($G283:$BP283,"p5,d5")/2+COUNTIF($G283:$BP283,"R0,P5")/2</f>
        <v>1</v>
      </c>
      <c r="BZ283" s="65">
        <f>SUBTOTAL(9,BQ283:BY283)</f>
        <v>24.5</v>
      </c>
      <c r="CA283" s="66">
        <f t="shared" ref="CA283:CA298" si="488">SUM(H283,J283,L283,N283,P283,T283,V283,X283,Z283,AB283,AD283,AH283,AJ283,AL283,AN283,AP283,AR283,AV283,AX283,AZ283,BB283,BD283,BF283,BJ283,BL283,BN283,BP283)</f>
        <v>88</v>
      </c>
      <c r="CB283" s="67">
        <f t="shared" ref="CB283:CB298" si="489">SUM(R283,AF283,AT283,BH283)</f>
        <v>16</v>
      </c>
      <c r="CC283" s="67">
        <v>0</v>
      </c>
      <c r="CD283" s="68">
        <f>IF(BZ283&gt;=25,4,IF(BZ283&gt;=18,3,IF(BZ283&gt;=12,2,IF(BZ283&gt;=4,1,0))))-BX283-2+1</f>
        <v>2</v>
      </c>
      <c r="CE283" s="69">
        <f t="shared" ref="CE283:CE291" si="490">COUNTIF(G283:P283,"&gt;=4")+COUNTIF(S283:AD283,"&gt;=4")+COUNTIF(AG283:AR283,"&gt;=4")+COUNTIF(AU283:BF283,"&gt;=4")+COUNTIF(BI283:BP283,"&gt;=4")+ROUND(IF(R283&gt;=12,1,0)+IF(AF283&gt;=12,1,0)+IF(AT283&gt;=12,1,0)+IF(BH283&gt;=12,1,0),0)</f>
        <v>23</v>
      </c>
      <c r="CF283" s="68">
        <f t="shared" ref="CF283:CF291" si="491">CD283*CI283</f>
        <v>140</v>
      </c>
      <c r="CG283" s="70">
        <f t="shared" ref="CG283:CG291" si="492">F283-BY283</f>
        <v>0</v>
      </c>
      <c r="CH283" s="68">
        <f t="shared" ref="CH283:CH291" si="493">CE283*16</f>
        <v>368</v>
      </c>
      <c r="CI283" s="71">
        <f>VLOOKUP(A283,[5]DATA!$A$6:$Q$660,17,0)</f>
        <v>70</v>
      </c>
      <c r="CJ283" s="71">
        <f t="shared" ref="CJ283:CJ291" si="494">SUM(CA283:CC283)</f>
        <v>104</v>
      </c>
      <c r="CK283" s="72">
        <f t="shared" ref="CK283:CK291" si="495">(SUM(IF(H283&gt;4,H283-4,0),IF(J283&gt;4,J283-4,0),IF(L283&gt;4,L283-4,0),IF(N283&gt;4,N283-4,0),IF(P283&gt;4,P283-4,0),IF(T283&gt;4,T283-4,0),IF(V283&gt;4,V283-4,0),IF(X283&gt;4,X283-4,0),IF(Z283&gt;4,Z283-4,0),IF(AB283&gt;4,AB283-4,0),IF(AD283&gt;4,AD283-4,0),IF(AH283&gt;4,AH283-4,0),IF(AJ283&gt;4,AJ283-4,0),IF(AL283&gt;4,AL283-4,0),IF(AN283&gt;4,AN283-4,0),IF(AP283&gt;4,AP283-4,0),IF(AR283&gt;4,AR283-4,0),IF(AV283&gt;4,AV283-4,0),IF(AX283&gt;4,AX283-4,0),IF(AZ283&gt;4,AZ283-4,0),IF(BB283&gt;4,BB283-4,0),IF(BD283&gt;4,BD283-4,0),IF(BF283&gt;4,BF283-4,0),IF(BJ283&gt;4,BJ283-4,0),IF(BL283&gt;4,BL283-4,0),IF(BN283&gt;4,BN283-4,0),IF(BP283&gt;4,BP283-4,0))+CB283+CC283)</f>
        <v>16</v>
      </c>
      <c r="CL283" s="73">
        <f t="shared" ref="CL283:CL291" si="496">CK283/CJ283</f>
        <v>0.15384615384615385</v>
      </c>
      <c r="CM283" s="72">
        <f t="shared" ref="CM283:CM291" si="497">(SUM(IF(H283&gt;4,H283-4,0),IF(J283&gt;4,J283-4,0),IF(L283&gt;4,L283-4,0),IF(N283&gt;4,N283-4,0),IF(P283&gt;4,P283-4,0),IF(T283&gt;4,T283-4,0),IF(V283&gt;4,V283-4,0),IF(X283&gt;4,X283-4,0),IF(Z283&gt;4,Z283-4,0),IF(AB283&gt;4,AB283-4,0),IF(AD283&gt;4,AD283-4,0),IF(AH283&gt;4,AH283-4,0),IF(AJ283&gt;4,AJ283-4,0),IF(AL283&gt;4,AL283-4,0),IF(AN283&gt;4,AN283-4,0),IF(AP283&gt;4,AP283-4,0),IF(AR283&gt;4,AR283-4,0),IF(AV283&gt;4,AV283-4,0),IF(AX283&gt;4,AX283-4,0),IF(AZ283&gt;4,AZ283-4,0),IF(BB283&gt;4,BB283-4,0),IF(BD283&gt;4,BD283-4,0),IF(BF283&gt;4,BF283-4,0),IF(BJ283&gt;4,BJ283-4,0),IF(BL283&gt;4,BL283-4,0),IF(BN283&gt;4,BN283-4,0),IF(BP283&gt;4,BP283-4,0))+CC283)</f>
        <v>0</v>
      </c>
      <c r="CN283" s="74">
        <f t="shared" ref="CN283:CN291" si="498">BQ283+BR283+BS283+BT283+BU283+BY283+BX283</f>
        <v>24.5</v>
      </c>
    </row>
    <row r="284" spans="1:92" s="77" customFormat="1" ht="24.75" customHeight="1" outlineLevel="2" x14ac:dyDescent="0.25">
      <c r="A284" s="55" t="s">
        <v>595</v>
      </c>
      <c r="B284" s="96" t="s">
        <v>596</v>
      </c>
      <c r="C284" s="57" t="s">
        <v>380</v>
      </c>
      <c r="D284" s="58">
        <v>10</v>
      </c>
      <c r="E284" s="59">
        <v>44151</v>
      </c>
      <c r="F284" s="60">
        <f>IFERROR(VLOOKUP(A284,'[5]PHEP NAM 2022'!$D$9:$AP$628,32,0),0)</f>
        <v>0</v>
      </c>
      <c r="G284" s="61" t="s">
        <v>9</v>
      </c>
      <c r="H284" s="62">
        <v>4</v>
      </c>
      <c r="I284" s="61" t="s">
        <v>9</v>
      </c>
      <c r="J284" s="62">
        <v>4</v>
      </c>
      <c r="K284" s="61" t="s">
        <v>9</v>
      </c>
      <c r="L284" s="62">
        <v>4</v>
      </c>
      <c r="M284" s="61" t="s">
        <v>9</v>
      </c>
      <c r="N284" s="62">
        <v>4</v>
      </c>
      <c r="O284" s="61" t="s">
        <v>124</v>
      </c>
      <c r="P284" s="62"/>
      <c r="Q284" s="63"/>
      <c r="R284" s="63"/>
      <c r="S284" s="61" t="s">
        <v>12</v>
      </c>
      <c r="T284" s="62">
        <v>4</v>
      </c>
      <c r="U284" s="61" t="s">
        <v>12</v>
      </c>
      <c r="V284" s="62">
        <v>4</v>
      </c>
      <c r="W284" s="61" t="s">
        <v>12</v>
      </c>
      <c r="X284" s="62">
        <v>4</v>
      </c>
      <c r="Y284" s="61" t="s">
        <v>12</v>
      </c>
      <c r="Z284" s="62">
        <v>4</v>
      </c>
      <c r="AA284" s="196" t="s">
        <v>223</v>
      </c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  <c r="AV284" s="197"/>
      <c r="AW284" s="197"/>
      <c r="AX284" s="197"/>
      <c r="AY284" s="197"/>
      <c r="AZ284" s="197"/>
      <c r="BA284" s="197"/>
      <c r="BB284" s="197"/>
      <c r="BC284" s="197"/>
      <c r="BD284" s="197"/>
      <c r="BE284" s="197"/>
      <c r="BF284" s="197"/>
      <c r="BG284" s="197"/>
      <c r="BH284" s="197"/>
      <c r="BI284" s="197"/>
      <c r="BJ284" s="197"/>
      <c r="BK284" s="197"/>
      <c r="BL284" s="197"/>
      <c r="BM284" s="197"/>
      <c r="BN284" s="197"/>
      <c r="BO284" s="197"/>
      <c r="BP284" s="198"/>
      <c r="BQ284" s="64">
        <f t="shared" si="479"/>
        <v>4</v>
      </c>
      <c r="BR284" s="64">
        <f t="shared" si="480"/>
        <v>0</v>
      </c>
      <c r="BS284" s="64">
        <f t="shared" si="481"/>
        <v>0</v>
      </c>
      <c r="BT284" s="64">
        <f t="shared" si="482"/>
        <v>4</v>
      </c>
      <c r="BU284" s="64">
        <f t="shared" si="483"/>
        <v>0</v>
      </c>
      <c r="BV284" s="64">
        <f t="shared" si="484"/>
        <v>0</v>
      </c>
      <c r="BW284" s="64">
        <f t="shared" si="485"/>
        <v>0</v>
      </c>
      <c r="BX284" s="64">
        <f t="shared" si="486"/>
        <v>0</v>
      </c>
      <c r="BY284" s="64">
        <f t="shared" si="487"/>
        <v>0</v>
      </c>
      <c r="BZ284" s="65">
        <f t="shared" ref="BZ284:BZ291" si="499">SUBTOTAL(9,BQ284:BY284)</f>
        <v>8</v>
      </c>
      <c r="CA284" s="66">
        <f t="shared" si="488"/>
        <v>32</v>
      </c>
      <c r="CB284" s="67">
        <f t="shared" si="489"/>
        <v>0</v>
      </c>
      <c r="CC284" s="67">
        <v>0</v>
      </c>
      <c r="CD284" s="68">
        <f>IF(BZ284&gt;=25,4,IF(BZ284&gt;=18,3,IF(BZ284&gt;=12,2,IF(BZ284&gt;=4,1,0))))-BX284-2+1</f>
        <v>0</v>
      </c>
      <c r="CE284" s="69">
        <f t="shared" si="490"/>
        <v>8</v>
      </c>
      <c r="CF284" s="68">
        <f t="shared" si="491"/>
        <v>0</v>
      </c>
      <c r="CG284" s="70">
        <f t="shared" si="492"/>
        <v>0</v>
      </c>
      <c r="CH284" s="68">
        <f t="shared" si="493"/>
        <v>128</v>
      </c>
      <c r="CI284" s="71">
        <f>VLOOKUP(A284,[5]DATA!$A$6:$Q$660,17,0)</f>
        <v>70</v>
      </c>
      <c r="CJ284" s="71">
        <f t="shared" si="494"/>
        <v>32</v>
      </c>
      <c r="CK284" s="72">
        <f t="shared" si="495"/>
        <v>0</v>
      </c>
      <c r="CL284" s="73">
        <f t="shared" si="496"/>
        <v>0</v>
      </c>
      <c r="CM284" s="72">
        <f t="shared" si="497"/>
        <v>0</v>
      </c>
      <c r="CN284" s="74">
        <f t="shared" si="498"/>
        <v>8</v>
      </c>
    </row>
    <row r="285" spans="1:92" s="77" customFormat="1" ht="24.75" customHeight="1" outlineLevel="2" x14ac:dyDescent="0.25">
      <c r="A285" s="55" t="s">
        <v>597</v>
      </c>
      <c r="B285" s="56" t="s">
        <v>598</v>
      </c>
      <c r="C285" s="57" t="s">
        <v>380</v>
      </c>
      <c r="D285" s="58">
        <v>10</v>
      </c>
      <c r="E285" s="59">
        <v>44189</v>
      </c>
      <c r="F285" s="60">
        <f>IFERROR(VLOOKUP(A285,'[5]PHEP NAM 2022'!$D$9:$AP$628,32,0),0)</f>
        <v>1.5</v>
      </c>
      <c r="G285" s="61" t="s">
        <v>12</v>
      </c>
      <c r="H285" s="62">
        <v>4</v>
      </c>
      <c r="I285" s="61" t="s">
        <v>12</v>
      </c>
      <c r="J285" s="62">
        <v>4</v>
      </c>
      <c r="K285" s="61" t="s">
        <v>12</v>
      </c>
      <c r="L285" s="62">
        <v>4</v>
      </c>
      <c r="M285" s="61" t="s">
        <v>12</v>
      </c>
      <c r="N285" s="62">
        <v>4</v>
      </c>
      <c r="O285" s="61" t="s">
        <v>12</v>
      </c>
      <c r="P285" s="62">
        <v>4</v>
      </c>
      <c r="Q285" s="63"/>
      <c r="R285" s="63"/>
      <c r="S285" s="61" t="s">
        <v>9</v>
      </c>
      <c r="T285" s="62">
        <v>4</v>
      </c>
      <c r="U285" s="61" t="s">
        <v>9</v>
      </c>
      <c r="V285" s="62">
        <v>4</v>
      </c>
      <c r="W285" s="61" t="s">
        <v>9</v>
      </c>
      <c r="X285" s="62">
        <v>4</v>
      </c>
      <c r="Y285" s="61" t="s">
        <v>9</v>
      </c>
      <c r="Z285" s="62">
        <v>4</v>
      </c>
      <c r="AA285" s="61" t="s">
        <v>9</v>
      </c>
      <c r="AB285" s="62">
        <v>4</v>
      </c>
      <c r="AC285" s="61" t="s">
        <v>9</v>
      </c>
      <c r="AD285" s="62">
        <v>4</v>
      </c>
      <c r="AE285" s="63"/>
      <c r="AF285" s="63"/>
      <c r="AG285" s="61" t="s">
        <v>12</v>
      </c>
      <c r="AH285" s="62">
        <v>4</v>
      </c>
      <c r="AI285" s="61" t="s">
        <v>12</v>
      </c>
      <c r="AJ285" s="62">
        <v>4</v>
      </c>
      <c r="AK285" s="61" t="s">
        <v>12</v>
      </c>
      <c r="AL285" s="62">
        <v>4</v>
      </c>
      <c r="AM285" s="61" t="s">
        <v>12</v>
      </c>
      <c r="AN285" s="62">
        <v>4</v>
      </c>
      <c r="AO285" s="61" t="s">
        <v>12</v>
      </c>
      <c r="AP285" s="62">
        <v>4</v>
      </c>
      <c r="AQ285" s="61" t="s">
        <v>12</v>
      </c>
      <c r="AR285" s="62">
        <v>4</v>
      </c>
      <c r="AS285" s="63"/>
      <c r="AT285" s="63"/>
      <c r="AU285" s="61" t="s">
        <v>9</v>
      </c>
      <c r="AV285" s="62">
        <v>4</v>
      </c>
      <c r="AW285" s="61" t="s">
        <v>9</v>
      </c>
      <c r="AX285" s="62">
        <v>4</v>
      </c>
      <c r="AY285" s="61" t="s">
        <v>52</v>
      </c>
      <c r="AZ285" s="62"/>
      <c r="BA285" s="61" t="s">
        <v>9</v>
      </c>
      <c r="BB285" s="62">
        <v>4</v>
      </c>
      <c r="BC285" s="61" t="s">
        <v>9</v>
      </c>
      <c r="BD285" s="62">
        <v>4</v>
      </c>
      <c r="BE285" s="61" t="s">
        <v>9</v>
      </c>
      <c r="BF285" s="62">
        <v>4</v>
      </c>
      <c r="BG285" s="63"/>
      <c r="BH285" s="63">
        <v>16</v>
      </c>
      <c r="BI285" s="61" t="s">
        <v>12</v>
      </c>
      <c r="BJ285" s="62">
        <v>4</v>
      </c>
      <c r="BK285" s="61" t="s">
        <v>12</v>
      </c>
      <c r="BL285" s="62">
        <v>4</v>
      </c>
      <c r="BM285" s="61" t="s">
        <v>12</v>
      </c>
      <c r="BN285" s="62">
        <v>4</v>
      </c>
      <c r="BO285" s="61" t="s">
        <v>12</v>
      </c>
      <c r="BP285" s="62">
        <v>4</v>
      </c>
      <c r="BQ285" s="64">
        <f t="shared" si="479"/>
        <v>11</v>
      </c>
      <c r="BR285" s="64">
        <f t="shared" si="480"/>
        <v>0</v>
      </c>
      <c r="BS285" s="64">
        <f t="shared" si="481"/>
        <v>0</v>
      </c>
      <c r="BT285" s="64">
        <f t="shared" si="482"/>
        <v>15</v>
      </c>
      <c r="BU285" s="64">
        <f t="shared" si="483"/>
        <v>0</v>
      </c>
      <c r="BV285" s="64">
        <f t="shared" si="484"/>
        <v>0</v>
      </c>
      <c r="BW285" s="64">
        <f t="shared" si="485"/>
        <v>0</v>
      </c>
      <c r="BX285" s="64">
        <f t="shared" si="486"/>
        <v>0</v>
      </c>
      <c r="BY285" s="64">
        <f t="shared" si="487"/>
        <v>1</v>
      </c>
      <c r="BZ285" s="65">
        <f t="shared" si="499"/>
        <v>27</v>
      </c>
      <c r="CA285" s="66">
        <f t="shared" si="488"/>
        <v>104</v>
      </c>
      <c r="CB285" s="67">
        <f t="shared" si="489"/>
        <v>16</v>
      </c>
      <c r="CC285" s="67">
        <v>0</v>
      </c>
      <c r="CD285" s="68">
        <f t="shared" ref="CD285:CD291" si="500">IF(BZ285&gt;=25,4,IF(BZ285&gt;=18,3,IF(BZ285&gt;=12,2,IF(BZ285&gt;=4,1,0))))-BX285-2</f>
        <v>2</v>
      </c>
      <c r="CE285" s="69">
        <f t="shared" si="490"/>
        <v>27</v>
      </c>
      <c r="CF285" s="68">
        <f t="shared" si="491"/>
        <v>140</v>
      </c>
      <c r="CG285" s="70">
        <f t="shared" si="492"/>
        <v>0.5</v>
      </c>
      <c r="CH285" s="68">
        <f t="shared" si="493"/>
        <v>432</v>
      </c>
      <c r="CI285" s="71">
        <f>VLOOKUP(A285,[5]DATA!$A$6:$Q$660,17,0)</f>
        <v>70</v>
      </c>
      <c r="CJ285" s="71">
        <f t="shared" si="494"/>
        <v>120</v>
      </c>
      <c r="CK285" s="72">
        <f t="shared" si="495"/>
        <v>16</v>
      </c>
      <c r="CL285" s="73">
        <f t="shared" si="496"/>
        <v>0.13333333333333333</v>
      </c>
      <c r="CM285" s="72">
        <f t="shared" si="497"/>
        <v>0</v>
      </c>
      <c r="CN285" s="74">
        <f t="shared" si="498"/>
        <v>27</v>
      </c>
    </row>
    <row r="286" spans="1:92" s="77" customFormat="1" ht="24.75" customHeight="1" outlineLevel="2" x14ac:dyDescent="0.25">
      <c r="A286" s="55" t="s">
        <v>599</v>
      </c>
      <c r="B286" s="96" t="s">
        <v>600</v>
      </c>
      <c r="C286" s="57" t="s">
        <v>380</v>
      </c>
      <c r="D286" s="58">
        <v>10</v>
      </c>
      <c r="E286" s="59">
        <v>44272</v>
      </c>
      <c r="F286" s="60">
        <f>IFERROR(VLOOKUP(A286,'[5]PHEP NAM 2022'!$D$9:$AP$628,32,0),0)</f>
        <v>3</v>
      </c>
      <c r="G286" s="61" t="s">
        <v>12</v>
      </c>
      <c r="H286" s="62">
        <v>4</v>
      </c>
      <c r="I286" s="61" t="s">
        <v>12</v>
      </c>
      <c r="J286" s="62">
        <v>4</v>
      </c>
      <c r="K286" s="61" t="s">
        <v>12</v>
      </c>
      <c r="L286" s="62">
        <v>4</v>
      </c>
      <c r="M286" s="61" t="s">
        <v>12</v>
      </c>
      <c r="N286" s="62">
        <v>4</v>
      </c>
      <c r="O286" s="61" t="s">
        <v>12</v>
      </c>
      <c r="P286" s="62">
        <v>4</v>
      </c>
      <c r="Q286" s="63"/>
      <c r="R286" s="63"/>
      <c r="S286" s="61" t="s">
        <v>9</v>
      </c>
      <c r="T286" s="62">
        <v>4</v>
      </c>
      <c r="U286" s="61" t="s">
        <v>52</v>
      </c>
      <c r="V286" s="62"/>
      <c r="W286" s="61" t="s">
        <v>9</v>
      </c>
      <c r="X286" s="62">
        <v>4</v>
      </c>
      <c r="Y286" s="61" t="s">
        <v>9</v>
      </c>
      <c r="Z286" s="62">
        <v>4</v>
      </c>
      <c r="AA286" s="61" t="s">
        <v>9</v>
      </c>
      <c r="AB286" s="62">
        <v>4</v>
      </c>
      <c r="AC286" s="61" t="s">
        <v>9</v>
      </c>
      <c r="AD286" s="62">
        <v>4</v>
      </c>
      <c r="AE286" s="63"/>
      <c r="AF286" s="63">
        <v>16</v>
      </c>
      <c r="AG286" s="61" t="s">
        <v>124</v>
      </c>
      <c r="AH286" s="62"/>
      <c r="AI286" s="61" t="s">
        <v>52</v>
      </c>
      <c r="AJ286" s="62"/>
      <c r="AK286" s="61" t="s">
        <v>52</v>
      </c>
      <c r="AL286" s="62"/>
      <c r="AM286" s="196" t="s">
        <v>223</v>
      </c>
      <c r="AN286" s="197"/>
      <c r="AO286" s="197"/>
      <c r="AP286" s="197"/>
      <c r="AQ286" s="197"/>
      <c r="AR286" s="197"/>
      <c r="AS286" s="197"/>
      <c r="AT286" s="197"/>
      <c r="AU286" s="197"/>
      <c r="AV286" s="197"/>
      <c r="AW286" s="197"/>
      <c r="AX286" s="197"/>
      <c r="AY286" s="197"/>
      <c r="AZ286" s="197"/>
      <c r="BA286" s="197"/>
      <c r="BB286" s="197"/>
      <c r="BC286" s="197"/>
      <c r="BD286" s="197"/>
      <c r="BE286" s="197"/>
      <c r="BF286" s="197"/>
      <c r="BG286" s="197"/>
      <c r="BH286" s="197"/>
      <c r="BI286" s="197"/>
      <c r="BJ286" s="197"/>
      <c r="BK286" s="197"/>
      <c r="BL286" s="197"/>
      <c r="BM286" s="197"/>
      <c r="BN286" s="197"/>
      <c r="BO286" s="197"/>
      <c r="BP286" s="198"/>
      <c r="BQ286" s="64">
        <f t="shared" si="479"/>
        <v>5</v>
      </c>
      <c r="BR286" s="64">
        <f t="shared" si="480"/>
        <v>0</v>
      </c>
      <c r="BS286" s="64">
        <f t="shared" si="481"/>
        <v>0</v>
      </c>
      <c r="BT286" s="64">
        <f t="shared" si="482"/>
        <v>5</v>
      </c>
      <c r="BU286" s="64">
        <f t="shared" si="483"/>
        <v>0</v>
      </c>
      <c r="BV286" s="64">
        <f t="shared" si="484"/>
        <v>0</v>
      </c>
      <c r="BW286" s="64">
        <f t="shared" si="485"/>
        <v>0</v>
      </c>
      <c r="BX286" s="64">
        <f t="shared" si="486"/>
        <v>0</v>
      </c>
      <c r="BY286" s="64">
        <f t="shared" si="487"/>
        <v>3</v>
      </c>
      <c r="BZ286" s="65">
        <f t="shared" si="499"/>
        <v>13</v>
      </c>
      <c r="CA286" s="66">
        <f t="shared" si="488"/>
        <v>40</v>
      </c>
      <c r="CB286" s="67">
        <f t="shared" si="489"/>
        <v>16</v>
      </c>
      <c r="CC286" s="67">
        <v>0</v>
      </c>
      <c r="CD286" s="68">
        <f t="shared" si="500"/>
        <v>0</v>
      </c>
      <c r="CE286" s="69">
        <f t="shared" si="490"/>
        <v>11</v>
      </c>
      <c r="CF286" s="68">
        <f t="shared" si="491"/>
        <v>0</v>
      </c>
      <c r="CG286" s="70">
        <f t="shared" si="492"/>
        <v>0</v>
      </c>
      <c r="CH286" s="68">
        <f t="shared" si="493"/>
        <v>176</v>
      </c>
      <c r="CI286" s="71">
        <f>VLOOKUP(A286,[5]DATA!$A$6:$Q$660,17,0)</f>
        <v>70</v>
      </c>
      <c r="CJ286" s="71">
        <f t="shared" si="494"/>
        <v>56</v>
      </c>
      <c r="CK286" s="72">
        <f t="shared" si="495"/>
        <v>16</v>
      </c>
      <c r="CL286" s="73">
        <f t="shared" si="496"/>
        <v>0.2857142857142857</v>
      </c>
      <c r="CM286" s="72">
        <f t="shared" si="497"/>
        <v>0</v>
      </c>
      <c r="CN286" s="74">
        <f t="shared" si="498"/>
        <v>13</v>
      </c>
    </row>
    <row r="287" spans="1:92" s="77" customFormat="1" ht="24.75" customHeight="1" outlineLevel="2" x14ac:dyDescent="0.25">
      <c r="A287" s="55" t="s">
        <v>601</v>
      </c>
      <c r="B287" s="96" t="s">
        <v>602</v>
      </c>
      <c r="C287" s="57" t="s">
        <v>380</v>
      </c>
      <c r="D287" s="58">
        <v>10</v>
      </c>
      <c r="E287" s="59">
        <v>44284</v>
      </c>
      <c r="F287" s="60">
        <f>IFERROR(VLOOKUP(A287,'[5]PHEP NAM 2022'!$D$9:$AP$628,32,0),0)</f>
        <v>0</v>
      </c>
      <c r="G287" s="61" t="s">
        <v>12</v>
      </c>
      <c r="H287" s="62">
        <v>4</v>
      </c>
      <c r="I287" s="61" t="s">
        <v>12</v>
      </c>
      <c r="J287" s="62">
        <v>4</v>
      </c>
      <c r="K287" s="61" t="s">
        <v>12</v>
      </c>
      <c r="L287" s="62">
        <v>4</v>
      </c>
      <c r="M287" s="61" t="s">
        <v>12</v>
      </c>
      <c r="N287" s="62">
        <v>4</v>
      </c>
      <c r="O287" s="61" t="s">
        <v>124</v>
      </c>
      <c r="P287" s="62"/>
      <c r="Q287" s="63"/>
      <c r="R287" s="63"/>
      <c r="S287" s="61" t="s">
        <v>9</v>
      </c>
      <c r="T287" s="62">
        <v>4</v>
      </c>
      <c r="U287" s="196" t="s">
        <v>223</v>
      </c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  <c r="AV287" s="197"/>
      <c r="AW287" s="197"/>
      <c r="AX287" s="197"/>
      <c r="AY287" s="197"/>
      <c r="AZ287" s="197"/>
      <c r="BA287" s="197"/>
      <c r="BB287" s="197"/>
      <c r="BC287" s="197"/>
      <c r="BD287" s="197"/>
      <c r="BE287" s="197"/>
      <c r="BF287" s="197"/>
      <c r="BG287" s="197"/>
      <c r="BH287" s="197"/>
      <c r="BI287" s="197"/>
      <c r="BJ287" s="197"/>
      <c r="BK287" s="197"/>
      <c r="BL287" s="197"/>
      <c r="BM287" s="197"/>
      <c r="BN287" s="197"/>
      <c r="BO287" s="197"/>
      <c r="BP287" s="198"/>
      <c r="BQ287" s="64">
        <f t="shared" si="479"/>
        <v>1</v>
      </c>
      <c r="BR287" s="64">
        <f t="shared" si="480"/>
        <v>0</v>
      </c>
      <c r="BS287" s="64">
        <f t="shared" si="481"/>
        <v>0</v>
      </c>
      <c r="BT287" s="64">
        <f t="shared" si="482"/>
        <v>4</v>
      </c>
      <c r="BU287" s="64">
        <f t="shared" si="483"/>
        <v>0</v>
      </c>
      <c r="BV287" s="64">
        <f t="shared" si="484"/>
        <v>0</v>
      </c>
      <c r="BW287" s="64">
        <f t="shared" si="485"/>
        <v>0</v>
      </c>
      <c r="BX287" s="64">
        <f t="shared" si="486"/>
        <v>0</v>
      </c>
      <c r="BY287" s="64">
        <f t="shared" si="487"/>
        <v>0</v>
      </c>
      <c r="BZ287" s="65">
        <f t="shared" si="499"/>
        <v>5</v>
      </c>
      <c r="CA287" s="66">
        <f t="shared" si="488"/>
        <v>20</v>
      </c>
      <c r="CB287" s="67">
        <f t="shared" si="489"/>
        <v>0</v>
      </c>
      <c r="CC287" s="67">
        <v>0</v>
      </c>
      <c r="CD287" s="68">
        <f>IF(BZ287&gt;=25,4,IF(BZ287&gt;=18,3,IF(BZ287&gt;=12,2,IF(BZ287&gt;=4,1,0))))-BX287-2+1</f>
        <v>0</v>
      </c>
      <c r="CE287" s="69">
        <f t="shared" si="490"/>
        <v>5</v>
      </c>
      <c r="CF287" s="68">
        <f t="shared" si="491"/>
        <v>0</v>
      </c>
      <c r="CG287" s="70">
        <f t="shared" si="492"/>
        <v>0</v>
      </c>
      <c r="CH287" s="68">
        <f t="shared" si="493"/>
        <v>80</v>
      </c>
      <c r="CI287" s="71">
        <f>VLOOKUP(A287,[5]DATA!$A$6:$Q$660,17,0)</f>
        <v>70</v>
      </c>
      <c r="CJ287" s="71">
        <f t="shared" si="494"/>
        <v>20</v>
      </c>
      <c r="CK287" s="72">
        <f t="shared" si="495"/>
        <v>0</v>
      </c>
      <c r="CL287" s="73">
        <f t="shared" si="496"/>
        <v>0</v>
      </c>
      <c r="CM287" s="72">
        <f t="shared" si="497"/>
        <v>0</v>
      </c>
      <c r="CN287" s="74">
        <f t="shared" si="498"/>
        <v>5</v>
      </c>
    </row>
    <row r="288" spans="1:92" s="77" customFormat="1" ht="24.75" customHeight="1" outlineLevel="2" x14ac:dyDescent="0.25">
      <c r="A288" s="55" t="s">
        <v>603</v>
      </c>
      <c r="B288" s="56" t="s">
        <v>604</v>
      </c>
      <c r="C288" s="57" t="s">
        <v>380</v>
      </c>
      <c r="D288" s="58">
        <v>10</v>
      </c>
      <c r="E288" s="59">
        <v>44284</v>
      </c>
      <c r="F288" s="60">
        <f>IFERROR(VLOOKUP(A288,'[5]PHEP NAM 2022'!$D$9:$AP$628,32,0),0)</f>
        <v>1</v>
      </c>
      <c r="G288" s="61" t="s">
        <v>9</v>
      </c>
      <c r="H288" s="62">
        <v>4</v>
      </c>
      <c r="I288" s="61" t="s">
        <v>9</v>
      </c>
      <c r="J288" s="62">
        <v>4</v>
      </c>
      <c r="K288" s="61" t="s">
        <v>9</v>
      </c>
      <c r="L288" s="62">
        <v>4</v>
      </c>
      <c r="M288" s="61" t="s">
        <v>9</v>
      </c>
      <c r="N288" s="62">
        <v>4</v>
      </c>
      <c r="O288" s="61" t="s">
        <v>9</v>
      </c>
      <c r="P288" s="62">
        <v>4</v>
      </c>
      <c r="Q288" s="63"/>
      <c r="R288" s="63">
        <v>16</v>
      </c>
      <c r="S288" s="61" t="s">
        <v>12</v>
      </c>
      <c r="T288" s="62">
        <v>4</v>
      </c>
      <c r="U288" s="61" t="s">
        <v>12</v>
      </c>
      <c r="V288" s="62">
        <v>4</v>
      </c>
      <c r="W288" s="61" t="s">
        <v>12</v>
      </c>
      <c r="X288" s="62">
        <v>2</v>
      </c>
      <c r="Y288" s="61" t="s">
        <v>12</v>
      </c>
      <c r="Z288" s="62">
        <v>4</v>
      </c>
      <c r="AA288" s="61" t="s">
        <v>12</v>
      </c>
      <c r="AB288" s="62">
        <v>4</v>
      </c>
      <c r="AC288" s="61" t="s">
        <v>52</v>
      </c>
      <c r="AD288" s="62"/>
      <c r="AE288" s="63"/>
      <c r="AF288" s="63"/>
      <c r="AG288" s="61" t="s">
        <v>9</v>
      </c>
      <c r="AH288" s="62">
        <v>4</v>
      </c>
      <c r="AI288" s="61" t="s">
        <v>9</v>
      </c>
      <c r="AJ288" s="62">
        <v>4</v>
      </c>
      <c r="AK288" s="61" t="s">
        <v>9</v>
      </c>
      <c r="AL288" s="62">
        <v>4</v>
      </c>
      <c r="AM288" s="61" t="s">
        <v>9</v>
      </c>
      <c r="AN288" s="62">
        <v>4</v>
      </c>
      <c r="AO288" s="61" t="s">
        <v>9</v>
      </c>
      <c r="AP288" s="62">
        <v>4</v>
      </c>
      <c r="AQ288" s="61" t="s">
        <v>9</v>
      </c>
      <c r="AR288" s="62">
        <v>4</v>
      </c>
      <c r="AS288" s="63"/>
      <c r="AT288" s="63"/>
      <c r="AU288" s="61" t="s">
        <v>12</v>
      </c>
      <c r="AV288" s="62">
        <v>4</v>
      </c>
      <c r="AW288" s="61" t="s">
        <v>12</v>
      </c>
      <c r="AX288" s="62">
        <v>4</v>
      </c>
      <c r="AY288" s="61" t="s">
        <v>12</v>
      </c>
      <c r="AZ288" s="62">
        <v>4</v>
      </c>
      <c r="BA288" s="61" t="s">
        <v>12</v>
      </c>
      <c r="BB288" s="62">
        <v>4</v>
      </c>
      <c r="BC288" s="61" t="s">
        <v>12</v>
      </c>
      <c r="BD288" s="62">
        <v>4</v>
      </c>
      <c r="BE288" s="61" t="s">
        <v>12</v>
      </c>
      <c r="BF288" s="62">
        <v>4</v>
      </c>
      <c r="BG288" s="63"/>
      <c r="BH288" s="63"/>
      <c r="BI288" s="61" t="s">
        <v>9</v>
      </c>
      <c r="BJ288" s="62">
        <v>4</v>
      </c>
      <c r="BK288" s="61" t="s">
        <v>9</v>
      </c>
      <c r="BL288" s="62">
        <v>4</v>
      </c>
      <c r="BM288" s="61" t="s">
        <v>9</v>
      </c>
      <c r="BN288" s="62">
        <v>4</v>
      </c>
      <c r="BO288" s="61" t="s">
        <v>9</v>
      </c>
      <c r="BP288" s="62">
        <v>4</v>
      </c>
      <c r="BQ288" s="64">
        <f>COUNTIF($G288:$BP288,"a")+COUNTIF($G288:$BP288,"r0,a5")/2+COUNTIF($G288:$BP288,"p5,a5")/2+COUNTIF($G288:$BP288,"Ro,p5")/2+COUNTIF($G288:$BP288,"H5,A5")/2+COUNTIF($G288:$BP288,"p0,a5")/2</f>
        <v>15</v>
      </c>
      <c r="BR288" s="64">
        <f>COUNTIF($G288:$BP288,"d")+COUNTIF($G288:$BP288,"r0,d5")/2+COUNTIF($G288:$BP288,"p5,d5")/2+COUNTIF($G288:$BP288,"Ro,P5")/2+COUNTIF($G288:$BP288,"H5,D5")/2+COUNTIF($G288:$BP288,"p0,d5")/2</f>
        <v>0</v>
      </c>
      <c r="BS288" s="64">
        <f>COUNTIF($G288:$BP288,"b")+COUNTIF($G288:$BP288,"r0,b5")/2+COUNTIF($G288:$BP288,"p5,b5")/2+COUNTIF($G288:$BP288,"Ro,P5")/2+COUNTIF($G288:$BP288,"H5,B5")/2+COUNTIF($G288:$BP288,"p0,b5")/2</f>
        <v>0</v>
      </c>
      <c r="BT288" s="64">
        <f>COUNTIF($G288:$BP288,"c")+COUNTIF($G288:$BP288,"r0,c5")/2+COUNTIF($G288:$BP288,"p5,c5")/2+COUNTIF($G288:$BP288,"Ro,P5")/2+COUNTIF($G288:$BP288,"H5,C5")/2+COUNTIF($G288:$BP288,"p0,c5")/2</f>
        <v>11</v>
      </c>
      <c r="BU288" s="64">
        <f>COUNTIF($G288:$BP288,"KH")+COUNTIF($G288:$BP288,"TL")+COUNTIF($G288:$BP288,"L")</f>
        <v>0</v>
      </c>
      <c r="BV288" s="64">
        <f>COUNTIF($G288:$BP288,"NL")</f>
        <v>0</v>
      </c>
      <c r="BW288" s="64">
        <f>COUNTIF($G288:$BP288,"hh")+COUNTIF(G288:BP288,"H5,D5")/2</f>
        <v>0</v>
      </c>
      <c r="BX288" s="64">
        <f>COUNTIF($G288:$BP288,"nt7")</f>
        <v>0</v>
      </c>
      <c r="BY288" s="64">
        <f>COUNTIF($G288:$BP288,"P")+COUNTIF($G288:$BP288,"p5,a5")/2+COUNTIF($G288:$BP288,"p5,b5")/2+COUNTIF($G288:$BP288,"p5,c5")/2+COUNTIF($G288:$BP288,"p5,d5")/2+COUNTIF($G288:$BP288,"R0,P5")/2</f>
        <v>1</v>
      </c>
      <c r="BZ288" s="65">
        <f t="shared" si="499"/>
        <v>27</v>
      </c>
      <c r="CA288" s="66">
        <f t="shared" si="488"/>
        <v>102</v>
      </c>
      <c r="CB288" s="67">
        <f t="shared" si="489"/>
        <v>16</v>
      </c>
      <c r="CC288" s="67">
        <v>0</v>
      </c>
      <c r="CD288" s="68">
        <f t="shared" si="500"/>
        <v>2</v>
      </c>
      <c r="CE288" s="69">
        <f t="shared" si="490"/>
        <v>26</v>
      </c>
      <c r="CF288" s="68">
        <f t="shared" si="491"/>
        <v>140</v>
      </c>
      <c r="CG288" s="70">
        <f t="shared" si="492"/>
        <v>0</v>
      </c>
      <c r="CH288" s="68">
        <f t="shared" si="493"/>
        <v>416</v>
      </c>
      <c r="CI288" s="71">
        <f>VLOOKUP(A288,[5]DATA!$A$6:$Q$660,17,0)</f>
        <v>70</v>
      </c>
      <c r="CJ288" s="71">
        <f t="shared" si="494"/>
        <v>118</v>
      </c>
      <c r="CK288" s="72">
        <f t="shared" si="495"/>
        <v>16</v>
      </c>
      <c r="CL288" s="73">
        <f t="shared" si="496"/>
        <v>0.13559322033898305</v>
      </c>
      <c r="CM288" s="72">
        <f t="shared" si="497"/>
        <v>0</v>
      </c>
      <c r="CN288" s="74">
        <f t="shared" si="498"/>
        <v>27</v>
      </c>
    </row>
    <row r="289" spans="1:92" s="77" customFormat="1" ht="24.75" customHeight="1" outlineLevel="2" x14ac:dyDescent="0.25">
      <c r="A289" s="55" t="s">
        <v>605</v>
      </c>
      <c r="B289" s="56" t="s">
        <v>606</v>
      </c>
      <c r="C289" s="57" t="s">
        <v>380</v>
      </c>
      <c r="D289" s="58">
        <v>10</v>
      </c>
      <c r="E289" s="59">
        <v>44027</v>
      </c>
      <c r="F289" s="60">
        <f>IFERROR(VLOOKUP(A289,'[5]PHEP NAM 2022'!$D$9:$AP$628,32,0),0)</f>
        <v>1</v>
      </c>
      <c r="G289" s="61" t="s">
        <v>9</v>
      </c>
      <c r="H289" s="62">
        <v>4</v>
      </c>
      <c r="I289" s="61" t="s">
        <v>9</v>
      </c>
      <c r="J289" s="62"/>
      <c r="K289" s="61" t="s">
        <v>52</v>
      </c>
      <c r="L289" s="62"/>
      <c r="M289" s="61" t="s">
        <v>9</v>
      </c>
      <c r="N289" s="62">
        <v>4</v>
      </c>
      <c r="O289" s="61" t="s">
        <v>9</v>
      </c>
      <c r="P289" s="62">
        <v>4</v>
      </c>
      <c r="Q289" s="63"/>
      <c r="R289" s="63">
        <v>12</v>
      </c>
      <c r="S289" s="61" t="s">
        <v>12</v>
      </c>
      <c r="T289" s="62">
        <v>4</v>
      </c>
      <c r="U289" s="61" t="s">
        <v>12</v>
      </c>
      <c r="V289" s="62">
        <v>4</v>
      </c>
      <c r="W289" s="61" t="s">
        <v>12</v>
      </c>
      <c r="X289" s="62">
        <v>4</v>
      </c>
      <c r="Y289" s="61" t="s">
        <v>12</v>
      </c>
      <c r="Z289" s="62">
        <v>4</v>
      </c>
      <c r="AA289" s="61" t="s">
        <v>12</v>
      </c>
      <c r="AB289" s="62">
        <v>4</v>
      </c>
      <c r="AC289" s="61" t="s">
        <v>12</v>
      </c>
      <c r="AD289" s="62">
        <v>4</v>
      </c>
      <c r="AE289" s="63"/>
      <c r="AF289" s="63">
        <v>8</v>
      </c>
      <c r="AG289" s="61" t="s">
        <v>9</v>
      </c>
      <c r="AH289" s="62">
        <v>4</v>
      </c>
      <c r="AI289" s="61" t="s">
        <v>9</v>
      </c>
      <c r="AJ289" s="62">
        <v>4</v>
      </c>
      <c r="AK289" s="61" t="s">
        <v>9</v>
      </c>
      <c r="AL289" s="62">
        <v>4</v>
      </c>
      <c r="AM289" s="61" t="s">
        <v>9</v>
      </c>
      <c r="AN289" s="62">
        <v>4</v>
      </c>
      <c r="AO289" s="61" t="s">
        <v>9</v>
      </c>
      <c r="AP289" s="62">
        <v>4</v>
      </c>
      <c r="AQ289" s="61" t="s">
        <v>9</v>
      </c>
      <c r="AR289" s="62">
        <v>4</v>
      </c>
      <c r="AS289" s="63"/>
      <c r="AT289" s="63"/>
      <c r="AU289" s="61" t="s">
        <v>12</v>
      </c>
      <c r="AV289" s="62">
        <v>4</v>
      </c>
      <c r="AW289" s="61" t="s">
        <v>12</v>
      </c>
      <c r="AX289" s="62">
        <v>4</v>
      </c>
      <c r="AY289" s="61" t="s">
        <v>12</v>
      </c>
      <c r="AZ289" s="62">
        <v>4</v>
      </c>
      <c r="BA289" s="61" t="s">
        <v>12</v>
      </c>
      <c r="BB289" s="62">
        <v>4</v>
      </c>
      <c r="BC289" s="61" t="s">
        <v>12</v>
      </c>
      <c r="BD289" s="62">
        <v>4</v>
      </c>
      <c r="BE289" s="61" t="s">
        <v>12</v>
      </c>
      <c r="BF289" s="62">
        <v>4</v>
      </c>
      <c r="BG289" s="63"/>
      <c r="BH289" s="63"/>
      <c r="BI289" s="61" t="s">
        <v>9</v>
      </c>
      <c r="BJ289" s="62">
        <v>4</v>
      </c>
      <c r="BK289" s="61" t="s">
        <v>9</v>
      </c>
      <c r="BL289" s="62">
        <v>4</v>
      </c>
      <c r="BM289" s="61" t="s">
        <v>9</v>
      </c>
      <c r="BN289" s="62">
        <v>4</v>
      </c>
      <c r="BO289" s="61" t="s">
        <v>9</v>
      </c>
      <c r="BP289" s="62">
        <v>2</v>
      </c>
      <c r="BQ289" s="64">
        <f>COUNTIF($G289:$BP289,"a")+COUNTIF($G289:$BP289,"r0,a5")/2+COUNTIF($G289:$BP289,"p5,a5")/2+COUNTIF($G289:$BP289,"Ro,p5")/2+COUNTIF($G289:$BP289,"H5,A5")/2+COUNTIF($G289:$BP289,"p0,a5")/2</f>
        <v>14</v>
      </c>
      <c r="BR289" s="64">
        <f>COUNTIF($G289:$BP289,"d")+COUNTIF($G289:$BP289,"r0,d5")/2+COUNTIF($G289:$BP289,"p5,d5")/2+COUNTIF($G289:$BP289,"Ro,P5")/2+COUNTIF($G289:$BP289,"H5,D5")/2+COUNTIF($G289:$BP289,"p0,d5")/2</f>
        <v>0</v>
      </c>
      <c r="BS289" s="64">
        <f>COUNTIF($G289:$BP289,"b")+COUNTIF($G289:$BP289,"r0,b5")/2+COUNTIF($G289:$BP289,"p5,b5")/2+COUNTIF($G289:$BP289,"Ro,P5")/2+COUNTIF($G289:$BP289,"H5,B5")/2+COUNTIF($G289:$BP289,"p0,b5")/2</f>
        <v>0</v>
      </c>
      <c r="BT289" s="64">
        <f>COUNTIF($G289:$BP289,"c")+COUNTIF($G289:$BP289,"r0,c5")/2+COUNTIF($G289:$BP289,"p5,c5")/2+COUNTIF($G289:$BP289,"Ro,P5")/2+COUNTIF($G289:$BP289,"H5,C5")/2+COUNTIF($G289:$BP289,"p0,c5")/2</f>
        <v>12</v>
      </c>
      <c r="BU289" s="64">
        <f>COUNTIF($G289:$BP289,"KH")+COUNTIF($G289:$BP289,"TL")+COUNTIF($G289:$BP289,"L")</f>
        <v>0</v>
      </c>
      <c r="BV289" s="64">
        <f>COUNTIF($G289:$BP289,"NL")</f>
        <v>0</v>
      </c>
      <c r="BW289" s="64">
        <f>COUNTIF($G289:$BP289,"hh")+COUNTIF(G289:BP289,"H5,D5")/2</f>
        <v>0</v>
      </c>
      <c r="BX289" s="64">
        <f>COUNTIF($G289:$BP289,"nt7")</f>
        <v>0</v>
      </c>
      <c r="BY289" s="64">
        <f>COUNTIF($G289:$BP289,"P")+COUNTIF($G289:$BP289,"p5,a5")/2+COUNTIF($G289:$BP289,"p5,b5")/2+COUNTIF($G289:$BP289,"p5,c5")/2+COUNTIF($G289:$BP289,"p5,d5")/2+COUNTIF($G289:$BP289,"R0,P5")/2</f>
        <v>1</v>
      </c>
      <c r="BZ289" s="65">
        <f t="shared" si="499"/>
        <v>27</v>
      </c>
      <c r="CA289" s="66">
        <f t="shared" si="488"/>
        <v>98</v>
      </c>
      <c r="CB289" s="67">
        <f t="shared" si="489"/>
        <v>20</v>
      </c>
      <c r="CC289" s="67">
        <v>0</v>
      </c>
      <c r="CD289" s="68">
        <f t="shared" si="500"/>
        <v>2</v>
      </c>
      <c r="CE289" s="69">
        <f t="shared" si="490"/>
        <v>25</v>
      </c>
      <c r="CF289" s="68">
        <f t="shared" si="491"/>
        <v>140</v>
      </c>
      <c r="CG289" s="70">
        <f t="shared" si="492"/>
        <v>0</v>
      </c>
      <c r="CH289" s="68">
        <f t="shared" si="493"/>
        <v>400</v>
      </c>
      <c r="CI289" s="71">
        <f>VLOOKUP(A289,[5]DATA!$A$6:$Q$660,17,0)</f>
        <v>70</v>
      </c>
      <c r="CJ289" s="71">
        <f t="shared" si="494"/>
        <v>118</v>
      </c>
      <c r="CK289" s="72">
        <f t="shared" si="495"/>
        <v>20</v>
      </c>
      <c r="CL289" s="73">
        <f t="shared" si="496"/>
        <v>0.16949152542372881</v>
      </c>
      <c r="CM289" s="72">
        <f t="shared" si="497"/>
        <v>0</v>
      </c>
      <c r="CN289" s="74">
        <f t="shared" si="498"/>
        <v>27</v>
      </c>
    </row>
    <row r="290" spans="1:92" s="77" customFormat="1" ht="24.75" customHeight="1" outlineLevel="2" x14ac:dyDescent="0.25">
      <c r="A290" s="55" t="s">
        <v>607</v>
      </c>
      <c r="B290" s="56" t="s">
        <v>608</v>
      </c>
      <c r="C290" s="57" t="s">
        <v>380</v>
      </c>
      <c r="D290" s="58">
        <v>10</v>
      </c>
      <c r="E290" s="59">
        <v>44517</v>
      </c>
      <c r="F290" s="60">
        <f>IFERROR(VLOOKUP(A290,'[5]PHEP NAM 2022'!$D$9:$AP$628,32,0),0)</f>
        <v>1</v>
      </c>
      <c r="G290" s="61" t="s">
        <v>12</v>
      </c>
      <c r="H290" s="62">
        <v>4</v>
      </c>
      <c r="I290" s="61" t="s">
        <v>12</v>
      </c>
      <c r="J290" s="62">
        <v>4</v>
      </c>
      <c r="K290" s="61" t="s">
        <v>12</v>
      </c>
      <c r="L290" s="62">
        <v>4</v>
      </c>
      <c r="M290" s="61" t="s">
        <v>12</v>
      </c>
      <c r="N290" s="62">
        <v>4</v>
      </c>
      <c r="O290" s="61" t="s">
        <v>12</v>
      </c>
      <c r="P290" s="62">
        <v>4</v>
      </c>
      <c r="Q290" s="63"/>
      <c r="R290" s="63"/>
      <c r="S290" s="61" t="s">
        <v>9</v>
      </c>
      <c r="T290" s="62">
        <v>4</v>
      </c>
      <c r="U290" s="61" t="s">
        <v>9</v>
      </c>
      <c r="V290" s="62"/>
      <c r="W290" s="61" t="s">
        <v>9</v>
      </c>
      <c r="X290" s="62">
        <v>4</v>
      </c>
      <c r="Y290" s="61" t="s">
        <v>9</v>
      </c>
      <c r="Z290" s="62">
        <v>4</v>
      </c>
      <c r="AA290" s="61" t="s">
        <v>9</v>
      </c>
      <c r="AB290" s="62">
        <v>4</v>
      </c>
      <c r="AC290" s="61" t="s">
        <v>9</v>
      </c>
      <c r="AD290" s="62">
        <v>4</v>
      </c>
      <c r="AE290" s="63"/>
      <c r="AF290" s="63">
        <v>16</v>
      </c>
      <c r="AG290" s="61" t="s">
        <v>12</v>
      </c>
      <c r="AH290" s="62">
        <v>4</v>
      </c>
      <c r="AI290" s="61" t="s">
        <v>12</v>
      </c>
      <c r="AJ290" s="62">
        <v>4</v>
      </c>
      <c r="AK290" s="61" t="s">
        <v>12</v>
      </c>
      <c r="AL290" s="62">
        <v>4</v>
      </c>
      <c r="AM290" s="61" t="s">
        <v>12</v>
      </c>
      <c r="AN290" s="62">
        <v>4</v>
      </c>
      <c r="AO290" s="61" t="s">
        <v>12</v>
      </c>
      <c r="AP290" s="62">
        <v>4</v>
      </c>
      <c r="AQ290" s="61" t="s">
        <v>12</v>
      </c>
      <c r="AR290" s="62">
        <v>4</v>
      </c>
      <c r="AS290" s="63"/>
      <c r="AT290" s="63"/>
      <c r="AU290" s="61" t="s">
        <v>9</v>
      </c>
      <c r="AV290" s="62">
        <v>4</v>
      </c>
      <c r="AW290" s="61" t="s">
        <v>9</v>
      </c>
      <c r="AX290" s="62">
        <v>4</v>
      </c>
      <c r="AY290" s="61" t="s">
        <v>9</v>
      </c>
      <c r="AZ290" s="62">
        <v>4</v>
      </c>
      <c r="BA290" s="61" t="s">
        <v>9</v>
      </c>
      <c r="BB290" s="62">
        <v>4</v>
      </c>
      <c r="BC290" s="61" t="s">
        <v>9</v>
      </c>
      <c r="BD290" s="62">
        <v>4</v>
      </c>
      <c r="BE290" s="61" t="s">
        <v>9</v>
      </c>
      <c r="BF290" s="62"/>
      <c r="BG290" s="63"/>
      <c r="BH290" s="63">
        <v>16</v>
      </c>
      <c r="BI290" s="61" t="s">
        <v>12</v>
      </c>
      <c r="BJ290" s="62">
        <v>4</v>
      </c>
      <c r="BK290" s="61" t="s">
        <v>12</v>
      </c>
      <c r="BL290" s="62">
        <v>4</v>
      </c>
      <c r="BM290" s="61" t="s">
        <v>12</v>
      </c>
      <c r="BN290" s="62">
        <v>4</v>
      </c>
      <c r="BO290" s="61" t="s">
        <v>12</v>
      </c>
      <c r="BP290" s="62">
        <v>4</v>
      </c>
      <c r="BQ290" s="64">
        <f>COUNTIF($G290:$BP290,"a")+COUNTIF($G290:$BP290,"r0,a5")/2+COUNTIF($G290:$BP290,"p5,a5")/2+COUNTIF($G290:$BP290,"Ro,p5")/2+COUNTIF($G290:$BP290,"H5,A5")/2+COUNTIF($G290:$BP290,"p0,a5")/2</f>
        <v>12</v>
      </c>
      <c r="BR290" s="64">
        <f>COUNTIF($G290:$BP290,"d")+COUNTIF($G290:$BP290,"r0,d5")/2+COUNTIF($G290:$BP290,"p5,d5")/2+COUNTIF($G290:$BP290,"Ro,P5")/2+COUNTIF($G290:$BP290,"H5,D5")/2+COUNTIF($G290:$BP290,"p0,d5")/2</f>
        <v>0</v>
      </c>
      <c r="BS290" s="64">
        <f>COUNTIF($G290:$BP290,"b")+COUNTIF($G290:$BP290,"r0,b5")/2+COUNTIF($G290:$BP290,"p5,b5")/2+COUNTIF($G290:$BP290,"Ro,P5")/2+COUNTIF($G290:$BP290,"H5,B5")/2+COUNTIF($G290:$BP290,"p0,b5")/2</f>
        <v>0</v>
      </c>
      <c r="BT290" s="64">
        <f>COUNTIF($G290:$BP290,"c")+COUNTIF($G290:$BP290,"r0,c5")/2+COUNTIF($G290:$BP290,"p5,c5")/2+COUNTIF($G290:$BP290,"Ro,P5")/2+COUNTIF($G290:$BP290,"H5,C5")/2+COUNTIF($G290:$BP290,"p0,c5")/2</f>
        <v>15</v>
      </c>
      <c r="BU290" s="64">
        <f>COUNTIF($G290:$BP290,"KH")+COUNTIF($G290:$BP290,"TL")+COUNTIF($G290:$BP290,"L")</f>
        <v>0</v>
      </c>
      <c r="BV290" s="64">
        <f>COUNTIF($G290:$BP290,"NL")</f>
        <v>0</v>
      </c>
      <c r="BW290" s="64">
        <f>COUNTIF($G290:$BP290,"hh")+COUNTIF(G290:BP290,"H5,D5")/2</f>
        <v>0</v>
      </c>
      <c r="BX290" s="64">
        <f>COUNTIF($G290:$BP290,"nt7")</f>
        <v>0</v>
      </c>
      <c r="BY290" s="64">
        <f>COUNTIF($G290:$BP290,"P")+COUNTIF($G290:$BP290,"p5,a5")/2+COUNTIF($G290:$BP290,"p5,b5")/2+COUNTIF($G290:$BP290,"p5,c5")/2+COUNTIF($G290:$BP290,"p5,d5")/2+COUNTIF($G290:$BP290,"R0,P5")/2</f>
        <v>0</v>
      </c>
      <c r="BZ290" s="65">
        <f t="shared" si="499"/>
        <v>27</v>
      </c>
      <c r="CA290" s="66">
        <f t="shared" si="488"/>
        <v>100</v>
      </c>
      <c r="CB290" s="67">
        <f t="shared" si="489"/>
        <v>32</v>
      </c>
      <c r="CC290" s="67">
        <v>0</v>
      </c>
      <c r="CD290" s="68">
        <f t="shared" si="500"/>
        <v>2</v>
      </c>
      <c r="CE290" s="69">
        <f t="shared" si="490"/>
        <v>27</v>
      </c>
      <c r="CF290" s="68">
        <f t="shared" si="491"/>
        <v>140</v>
      </c>
      <c r="CG290" s="70">
        <f t="shared" si="492"/>
        <v>1</v>
      </c>
      <c r="CH290" s="68">
        <f t="shared" si="493"/>
        <v>432</v>
      </c>
      <c r="CI290" s="71">
        <f>VLOOKUP(A290,[5]DATA!$A$6:$Q$660,17,0)</f>
        <v>70</v>
      </c>
      <c r="CJ290" s="71">
        <f t="shared" si="494"/>
        <v>132</v>
      </c>
      <c r="CK290" s="72">
        <f t="shared" si="495"/>
        <v>32</v>
      </c>
      <c r="CL290" s="73">
        <f t="shared" si="496"/>
        <v>0.24242424242424243</v>
      </c>
      <c r="CM290" s="72">
        <f t="shared" si="497"/>
        <v>0</v>
      </c>
      <c r="CN290" s="74">
        <f t="shared" si="498"/>
        <v>27</v>
      </c>
    </row>
    <row r="291" spans="1:92" s="77" customFormat="1" ht="24.75" customHeight="1" outlineLevel="2" x14ac:dyDescent="0.25">
      <c r="A291" s="55" t="s">
        <v>609</v>
      </c>
      <c r="B291" s="56" t="s">
        <v>610</v>
      </c>
      <c r="C291" s="57" t="s">
        <v>380</v>
      </c>
      <c r="D291" s="58">
        <v>10</v>
      </c>
      <c r="E291" s="59">
        <v>44602</v>
      </c>
      <c r="F291" s="60">
        <f>IFERROR(VLOOKUP(A291,'[5]PHEP NAM 2022'!$D$9:$AP$628,32,0),0)</f>
        <v>2</v>
      </c>
      <c r="G291" s="61" t="s">
        <v>12</v>
      </c>
      <c r="H291" s="62">
        <v>4</v>
      </c>
      <c r="I291" s="61" t="s">
        <v>12</v>
      </c>
      <c r="J291" s="62">
        <v>4</v>
      </c>
      <c r="K291" s="61" t="s">
        <v>12</v>
      </c>
      <c r="L291" s="62">
        <v>4</v>
      </c>
      <c r="M291" s="61" t="s">
        <v>12</v>
      </c>
      <c r="N291" s="62">
        <v>4</v>
      </c>
      <c r="O291" s="61" t="s">
        <v>12</v>
      </c>
      <c r="P291" s="62">
        <v>4</v>
      </c>
      <c r="Q291" s="63"/>
      <c r="R291" s="63">
        <v>8</v>
      </c>
      <c r="S291" s="61" t="s">
        <v>9</v>
      </c>
      <c r="T291" s="62">
        <v>4</v>
      </c>
      <c r="U291" s="61" t="s">
        <v>9</v>
      </c>
      <c r="V291" s="62">
        <v>4</v>
      </c>
      <c r="W291" s="61" t="s">
        <v>9</v>
      </c>
      <c r="X291" s="62">
        <v>4</v>
      </c>
      <c r="Y291" s="61" t="s">
        <v>9</v>
      </c>
      <c r="Z291" s="62">
        <v>4</v>
      </c>
      <c r="AA291" s="61" t="s">
        <v>9</v>
      </c>
      <c r="AB291" s="62">
        <v>4</v>
      </c>
      <c r="AC291" s="61" t="s">
        <v>9</v>
      </c>
      <c r="AD291" s="62">
        <v>4</v>
      </c>
      <c r="AE291" s="63"/>
      <c r="AF291" s="63">
        <v>16</v>
      </c>
      <c r="AG291" s="61" t="s">
        <v>52</v>
      </c>
      <c r="AH291" s="62"/>
      <c r="AI291" s="61" t="s">
        <v>12</v>
      </c>
      <c r="AJ291" s="62">
        <v>4</v>
      </c>
      <c r="AK291" s="61" t="s">
        <v>12</v>
      </c>
      <c r="AL291" s="62">
        <v>4</v>
      </c>
      <c r="AM291" s="61" t="s">
        <v>12</v>
      </c>
      <c r="AN291" s="62">
        <v>4</v>
      </c>
      <c r="AO291" s="61" t="s">
        <v>12</v>
      </c>
      <c r="AP291" s="62">
        <v>4</v>
      </c>
      <c r="AQ291" s="61" t="s">
        <v>12</v>
      </c>
      <c r="AR291" s="62">
        <v>4</v>
      </c>
      <c r="AS291" s="63"/>
      <c r="AT291" s="63">
        <v>8</v>
      </c>
      <c r="AU291" s="61" t="s">
        <v>9</v>
      </c>
      <c r="AV291" s="62">
        <v>4</v>
      </c>
      <c r="AW291" s="61" t="s">
        <v>9</v>
      </c>
      <c r="AX291" s="62">
        <v>4</v>
      </c>
      <c r="AY291" s="61" t="s">
        <v>9</v>
      </c>
      <c r="AZ291" s="62">
        <v>4</v>
      </c>
      <c r="BA291" s="61" t="s">
        <v>9</v>
      </c>
      <c r="BB291" s="62"/>
      <c r="BC291" s="61" t="s">
        <v>9</v>
      </c>
      <c r="BD291" s="62">
        <v>4</v>
      </c>
      <c r="BE291" s="61" t="s">
        <v>9</v>
      </c>
      <c r="BF291" s="62">
        <v>4</v>
      </c>
      <c r="BG291" s="63"/>
      <c r="BH291" s="63">
        <v>16</v>
      </c>
      <c r="BI291" s="61" t="s">
        <v>12</v>
      </c>
      <c r="BJ291" s="62">
        <v>4</v>
      </c>
      <c r="BK291" s="61" t="s">
        <v>12</v>
      </c>
      <c r="BL291" s="62">
        <v>4</v>
      </c>
      <c r="BM291" s="61" t="s">
        <v>12</v>
      </c>
      <c r="BN291" s="62">
        <v>4</v>
      </c>
      <c r="BO291" s="61" t="s">
        <v>12</v>
      </c>
      <c r="BP291" s="62">
        <v>4</v>
      </c>
      <c r="BQ291" s="64">
        <f t="shared" ref="BQ291" si="501">COUNTIF($G291:$BP291,"a")+COUNTIF($G291:$BP291,"r0,a5")/2+COUNTIF($G291:$BP291,"p5,a5")/2+COUNTIF($G291:$BP291,"Ro,p5")/2+COUNTIF($G291:$BP291,"H5,A5")/2+COUNTIF($G291:$BP291,"p0,a5")/2</f>
        <v>12</v>
      </c>
      <c r="BR291" s="64">
        <f t="shared" ref="BR291" si="502">COUNTIF($G291:$BP291,"d")+COUNTIF($G291:$BP291,"r0,d5")/2+COUNTIF($G291:$BP291,"p5,d5")/2+COUNTIF($G291:$BP291,"Ro,P5")/2+COUNTIF($G291:$BP291,"H5,D5")/2+COUNTIF($G291:$BP291,"p0,d5")/2</f>
        <v>0</v>
      </c>
      <c r="BS291" s="64">
        <f t="shared" ref="BS291" si="503">COUNTIF($G291:$BP291,"b")+COUNTIF($G291:$BP291,"r0,b5")/2+COUNTIF($G291:$BP291,"p5,b5")/2+COUNTIF($G291:$BP291,"Ro,P5")/2+COUNTIF($G291:$BP291,"H5,B5")/2+COUNTIF($G291:$BP291,"p0,b5")/2</f>
        <v>0</v>
      </c>
      <c r="BT291" s="64">
        <f t="shared" ref="BT291" si="504">COUNTIF($G291:$BP291,"c")+COUNTIF($G291:$BP291,"r0,c5")/2+COUNTIF($G291:$BP291,"p5,c5")/2+COUNTIF($G291:$BP291,"Ro,P5")/2+COUNTIF($G291:$BP291,"H5,C5")/2+COUNTIF($G291:$BP291,"p0,c5")/2</f>
        <v>14</v>
      </c>
      <c r="BU291" s="64">
        <f t="shared" ref="BU291" si="505">COUNTIF($G291:$BP291,"KH")+COUNTIF($G291:$BP291,"TL")+COUNTIF($G291:$BP291,"L")</f>
        <v>0</v>
      </c>
      <c r="BV291" s="64">
        <f t="shared" ref="BV291" si="506">COUNTIF($G291:$BP291,"NL")</f>
        <v>0</v>
      </c>
      <c r="BW291" s="64">
        <f t="shared" ref="BW291" si="507">COUNTIF($G291:$BP291,"hh")+COUNTIF(G291:BP291,"H5,D5")/2</f>
        <v>0</v>
      </c>
      <c r="BX291" s="64">
        <f t="shared" ref="BX291" si="508">COUNTIF($G291:$BP291,"nt7")</f>
        <v>0</v>
      </c>
      <c r="BY291" s="64">
        <f t="shared" ref="BY291" si="509">COUNTIF($G291:$BP291,"P")+COUNTIF($G291:$BP291,"p5,a5")/2+COUNTIF($G291:$BP291,"p5,b5")/2+COUNTIF($G291:$BP291,"p5,c5")/2+COUNTIF($G291:$BP291,"p5,d5")/2+COUNTIF($G291:$BP291,"R0,P5")/2</f>
        <v>1</v>
      </c>
      <c r="BZ291" s="65">
        <f t="shared" si="499"/>
        <v>27</v>
      </c>
      <c r="CA291" s="66">
        <f t="shared" si="488"/>
        <v>100</v>
      </c>
      <c r="CB291" s="67">
        <f t="shared" si="489"/>
        <v>48</v>
      </c>
      <c r="CC291" s="67">
        <v>0</v>
      </c>
      <c r="CD291" s="68">
        <f t="shared" si="500"/>
        <v>2</v>
      </c>
      <c r="CE291" s="69">
        <f t="shared" si="490"/>
        <v>27</v>
      </c>
      <c r="CF291" s="68">
        <f t="shared" si="491"/>
        <v>140</v>
      </c>
      <c r="CG291" s="70">
        <f t="shared" si="492"/>
        <v>1</v>
      </c>
      <c r="CH291" s="68">
        <f t="shared" si="493"/>
        <v>432</v>
      </c>
      <c r="CI291" s="71">
        <f>VLOOKUP(A291,[5]DATA!$A$6:$Q$660,17,0)</f>
        <v>70</v>
      </c>
      <c r="CJ291" s="71">
        <f t="shared" si="494"/>
        <v>148</v>
      </c>
      <c r="CK291" s="72">
        <f t="shared" si="495"/>
        <v>48</v>
      </c>
      <c r="CL291" s="73">
        <f t="shared" si="496"/>
        <v>0.32432432432432434</v>
      </c>
      <c r="CM291" s="72">
        <f t="shared" si="497"/>
        <v>0</v>
      </c>
      <c r="CN291" s="74">
        <f t="shared" si="498"/>
        <v>27</v>
      </c>
    </row>
    <row r="292" spans="1:92" s="77" customFormat="1" ht="24.75" customHeight="1" outlineLevel="2" x14ac:dyDescent="0.25">
      <c r="A292" s="55" t="s">
        <v>611</v>
      </c>
      <c r="B292" s="56" t="s">
        <v>612</v>
      </c>
      <c r="C292" s="57" t="s">
        <v>380</v>
      </c>
      <c r="D292" s="58">
        <v>10</v>
      </c>
      <c r="E292" s="59">
        <v>44606</v>
      </c>
      <c r="F292" s="60">
        <f>IFERROR(VLOOKUP(A292,'[5]PHEP NAM 2022'!$D$9:$AP$628,32,0),0)</f>
        <v>2</v>
      </c>
      <c r="G292" s="61" t="s">
        <v>9</v>
      </c>
      <c r="H292" s="62">
        <v>4</v>
      </c>
      <c r="I292" s="61" t="s">
        <v>9</v>
      </c>
      <c r="J292" s="62">
        <v>4</v>
      </c>
      <c r="K292" s="61" t="s">
        <v>9</v>
      </c>
      <c r="L292" s="62">
        <v>4</v>
      </c>
      <c r="M292" s="61" t="s">
        <v>9</v>
      </c>
      <c r="N292" s="62">
        <v>4</v>
      </c>
      <c r="O292" s="61" t="s">
        <v>9</v>
      </c>
      <c r="P292" s="62">
        <v>4</v>
      </c>
      <c r="Q292" s="63"/>
      <c r="R292" s="63">
        <v>16</v>
      </c>
      <c r="S292" s="61" t="s">
        <v>12</v>
      </c>
      <c r="T292" s="62">
        <v>4</v>
      </c>
      <c r="U292" s="61" t="s">
        <v>12</v>
      </c>
      <c r="V292" s="62">
        <v>4</v>
      </c>
      <c r="W292" s="61" t="s">
        <v>12</v>
      </c>
      <c r="X292" s="62">
        <v>4</v>
      </c>
      <c r="Y292" s="61" t="s">
        <v>12</v>
      </c>
      <c r="Z292" s="62">
        <v>4</v>
      </c>
      <c r="AA292" s="61" t="s">
        <v>12</v>
      </c>
      <c r="AB292" s="62">
        <v>4</v>
      </c>
      <c r="AC292" s="61" t="s">
        <v>12</v>
      </c>
      <c r="AD292" s="62">
        <v>4</v>
      </c>
      <c r="AE292" s="63"/>
      <c r="AF292" s="63">
        <v>8</v>
      </c>
      <c r="AG292" s="61" t="s">
        <v>9</v>
      </c>
      <c r="AH292" s="62">
        <v>7</v>
      </c>
      <c r="AI292" s="61" t="s">
        <v>9</v>
      </c>
      <c r="AJ292" s="62">
        <v>7</v>
      </c>
      <c r="AK292" s="61" t="s">
        <v>9</v>
      </c>
      <c r="AL292" s="62">
        <v>7</v>
      </c>
      <c r="AM292" s="61" t="s">
        <v>9</v>
      </c>
      <c r="AN292" s="62">
        <v>7</v>
      </c>
      <c r="AO292" s="61" t="s">
        <v>9</v>
      </c>
      <c r="AP292" s="62">
        <v>7</v>
      </c>
      <c r="AQ292" s="61" t="s">
        <v>9</v>
      </c>
      <c r="AR292" s="62">
        <v>7</v>
      </c>
      <c r="AS292" s="63"/>
      <c r="AT292" s="63">
        <v>16</v>
      </c>
      <c r="AU292" s="61" t="s">
        <v>12</v>
      </c>
      <c r="AV292" s="62">
        <v>4</v>
      </c>
      <c r="AW292" s="61" t="s">
        <v>12</v>
      </c>
      <c r="AX292" s="62">
        <v>4</v>
      </c>
      <c r="AY292" s="61" t="s">
        <v>12</v>
      </c>
      <c r="AZ292" s="62">
        <v>4</v>
      </c>
      <c r="BA292" s="61" t="s">
        <v>12</v>
      </c>
      <c r="BB292" s="62">
        <v>4</v>
      </c>
      <c r="BC292" s="61" t="s">
        <v>12</v>
      </c>
      <c r="BD292" s="62">
        <v>4</v>
      </c>
      <c r="BE292" s="61" t="s">
        <v>12</v>
      </c>
      <c r="BF292" s="62">
        <v>4</v>
      </c>
      <c r="BG292" s="63"/>
      <c r="BH292" s="63">
        <v>8</v>
      </c>
      <c r="BI292" s="61" t="s">
        <v>52</v>
      </c>
      <c r="BJ292" s="62"/>
      <c r="BK292" s="61" t="s">
        <v>52</v>
      </c>
      <c r="BL292" s="62"/>
      <c r="BM292" s="61" t="s">
        <v>9</v>
      </c>
      <c r="BN292" s="62">
        <v>4</v>
      </c>
      <c r="BO292" s="61" t="s">
        <v>9</v>
      </c>
      <c r="BP292" s="62">
        <v>4</v>
      </c>
      <c r="BQ292" s="64">
        <f>COUNTIF($G292:$BP292,"a")+COUNTIF($G292:$BP292,"r0,a5")/2+COUNTIF($G292:$BP292,"p5,a5")/2+COUNTIF($G292:$BP292,"Ro,p5")/2+COUNTIF($G292:$BP292,"H5,A5")/2+COUNTIF($G292:$BP292,"p0,a5")/2</f>
        <v>13</v>
      </c>
      <c r="BR292" s="64">
        <f>COUNTIF($G292:$BP292,"d")+COUNTIF($G292:$BP292,"r0,d5")/2+COUNTIF($G292:$BP292,"p5,d5")/2+COUNTIF($G292:$BP292,"Ro,P5")/2+COUNTIF($G292:$BP292,"H5,D5")/2+COUNTIF($G292:$BP292,"p0,d5")/2</f>
        <v>0</v>
      </c>
      <c r="BS292" s="64">
        <f>COUNTIF($G292:$BP292,"b")+COUNTIF($G292:$BP292,"r0,b5")/2+COUNTIF($G292:$BP292,"p5,b5")/2+COUNTIF($G292:$BP292,"Ro,P5")/2+COUNTIF($G292:$BP292,"H5,B5")/2+COUNTIF($G292:$BP292,"p0,b5")/2</f>
        <v>0</v>
      </c>
      <c r="BT292" s="64">
        <f>COUNTIF($G292:$BP292,"c")+COUNTIF($G292:$BP292,"r0,c5")/2+COUNTIF($G292:$BP292,"p5,c5")/2+COUNTIF($G292:$BP292,"Ro,P5")/2+COUNTIF($G292:$BP292,"H5,C5")/2+COUNTIF($G292:$BP292,"p0,c5")/2</f>
        <v>12</v>
      </c>
      <c r="BU292" s="64">
        <f>COUNTIF($G292:$BP292,"KH")+COUNTIF($G292:$BP292,"TL")+COUNTIF($G292:$BP292,"L")</f>
        <v>0</v>
      </c>
      <c r="BV292" s="64">
        <f>COUNTIF($G292:$BP292,"NL")</f>
        <v>0</v>
      </c>
      <c r="BW292" s="64">
        <f>COUNTIF($G292:$BP292,"hh")+COUNTIF(G292:BP292,"H5,D5")/2</f>
        <v>0</v>
      </c>
      <c r="BX292" s="64">
        <f>COUNTIF($G292:$BP292,"nt7")</f>
        <v>0</v>
      </c>
      <c r="BY292" s="64">
        <f>COUNTIF($G292:$BP292,"P")+COUNTIF($G292:$BP292,"p5,a5")/2+COUNTIF($G292:$BP292,"p5,b5")/2+COUNTIF($G292:$BP292,"p5,c5")/2+COUNTIF($G292:$BP292,"p5,d5")/2+COUNTIF($G292:$BP292,"R0,P5")/2</f>
        <v>2</v>
      </c>
      <c r="BZ292" s="65">
        <f>SUBTOTAL(9,BQ292:BY292)</f>
        <v>27</v>
      </c>
      <c r="CA292" s="66">
        <f t="shared" si="488"/>
        <v>118</v>
      </c>
      <c r="CB292" s="67">
        <f t="shared" si="489"/>
        <v>48</v>
      </c>
      <c r="CC292" s="67">
        <v>0</v>
      </c>
      <c r="CD292" s="68">
        <f>IF(BZ292&gt;=25,4,IF(BZ292&gt;=18,3,IF(BZ292&gt;=12,2,IF(BZ292&gt;=4,1,0))))-BX292-2</f>
        <v>2</v>
      </c>
      <c r="CE292" s="69">
        <f>COUNTIF(G292:P292,"&gt;=4")+COUNTIF(S292:AD292,"&gt;=4")+COUNTIF(AG292:AR292,"&gt;=4")+COUNTIF(AU292:BF292,"&gt;=4")+COUNTIF(BI292:BP292,"&gt;=4")+ROUND(IF(R292&gt;=12,1,0)+IF(AF292&gt;=12,1,0)+IF(AT292&gt;=12,1,0)+IF(BH292&gt;=12,1,0),0)</f>
        <v>27</v>
      </c>
      <c r="CF292" s="68">
        <f>CD292*CI292</f>
        <v>140</v>
      </c>
      <c r="CG292" s="70">
        <f>F292-BY292</f>
        <v>0</v>
      </c>
      <c r="CH292" s="68">
        <f>CE292*16</f>
        <v>432</v>
      </c>
      <c r="CI292" s="71">
        <f>VLOOKUP(A292,[5]DATA!$A$6:$Q$660,17,0)</f>
        <v>70</v>
      </c>
      <c r="CJ292" s="71">
        <f>SUM(CA292:CC292)</f>
        <v>166</v>
      </c>
      <c r="CK292" s="72">
        <f>(SUM(IF(H292&gt;4,H292-4,0),IF(J292&gt;4,J292-4,0),IF(L292&gt;4,L292-4,0),IF(N292&gt;4,N292-4,0),IF(P292&gt;4,P292-4,0),IF(T292&gt;4,T292-4,0),IF(V292&gt;4,V292-4,0),IF(X292&gt;4,X292-4,0),IF(Z292&gt;4,Z292-4,0),IF(AB292&gt;4,AB292-4,0),IF(AD292&gt;4,AD292-4,0),IF(AH292&gt;4,AH292-4,0),IF(AJ292&gt;4,AJ292-4,0),IF(AL292&gt;4,AL292-4,0),IF(AN292&gt;4,AN292-4,0),IF(AP292&gt;4,AP292-4,0),IF(AR292&gt;4,AR292-4,0),IF(AV292&gt;4,AV292-4,0),IF(AX292&gt;4,AX292-4,0),IF(AZ292&gt;4,AZ292-4,0),IF(BB292&gt;4,BB292-4,0),IF(BD292&gt;4,BD292-4,0),IF(BF292&gt;4,BF292-4,0),IF(BJ292&gt;4,BJ292-4,0),IF(BL292&gt;4,BL292-4,0),IF(BN292&gt;4,BN292-4,0),IF(BP292&gt;4,BP292-4,0))+CB292+CC292)</f>
        <v>66</v>
      </c>
      <c r="CL292" s="73">
        <f>CK292/CJ292</f>
        <v>0.39759036144578314</v>
      </c>
      <c r="CM292" s="72">
        <f>(SUM(IF(H292&gt;4,H292-4,0),IF(J292&gt;4,J292-4,0),IF(L292&gt;4,L292-4,0),IF(N292&gt;4,N292-4,0),IF(P292&gt;4,P292-4,0),IF(T292&gt;4,T292-4,0),IF(V292&gt;4,V292-4,0),IF(X292&gt;4,X292-4,0),IF(Z292&gt;4,Z292-4,0),IF(AB292&gt;4,AB292-4,0),IF(AD292&gt;4,AD292-4,0),IF(AH292&gt;4,AH292-4,0),IF(AJ292&gt;4,AJ292-4,0),IF(AL292&gt;4,AL292-4,0),IF(AN292&gt;4,AN292-4,0),IF(AP292&gt;4,AP292-4,0),IF(AR292&gt;4,AR292-4,0),IF(AV292&gt;4,AV292-4,0),IF(AX292&gt;4,AX292-4,0),IF(AZ292&gt;4,AZ292-4,0),IF(BB292&gt;4,BB292-4,0),IF(BD292&gt;4,BD292-4,0),IF(BF292&gt;4,BF292-4,0),IF(BJ292&gt;4,BJ292-4,0),IF(BL292&gt;4,BL292-4,0),IF(BN292&gt;4,BN292-4,0),IF(BP292&gt;4,BP292-4,0))+CC292)</f>
        <v>18</v>
      </c>
      <c r="CN292" s="74">
        <f>BQ292+BR292+BS292+BT292+BU292+BY292+BX292</f>
        <v>27</v>
      </c>
    </row>
    <row r="293" spans="1:92" s="77" customFormat="1" ht="24.75" customHeight="1" outlineLevel="2" x14ac:dyDescent="0.25">
      <c r="A293" s="82" t="s">
        <v>613</v>
      </c>
      <c r="B293" s="83" t="s">
        <v>614</v>
      </c>
      <c r="C293" s="57" t="s">
        <v>380</v>
      </c>
      <c r="D293" s="58">
        <v>10</v>
      </c>
      <c r="E293" s="59">
        <v>44622</v>
      </c>
      <c r="F293" s="60">
        <f>IFERROR(VLOOKUP(A293,'[5]PHEP NAM 2022'!$D$9:$AP$628,32,0),0)</f>
        <v>0</v>
      </c>
      <c r="G293" s="84"/>
      <c r="H293" s="85"/>
      <c r="I293" s="61" t="s">
        <v>10</v>
      </c>
      <c r="J293" s="62">
        <v>2</v>
      </c>
      <c r="K293" s="61" t="s">
        <v>9</v>
      </c>
      <c r="L293" s="62">
        <v>4</v>
      </c>
      <c r="M293" s="196" t="s">
        <v>223</v>
      </c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  <c r="AV293" s="197"/>
      <c r="AW293" s="197"/>
      <c r="AX293" s="197"/>
      <c r="AY293" s="197"/>
      <c r="AZ293" s="197"/>
      <c r="BA293" s="197"/>
      <c r="BB293" s="197"/>
      <c r="BC293" s="197"/>
      <c r="BD293" s="197"/>
      <c r="BE293" s="197"/>
      <c r="BF293" s="197"/>
      <c r="BG293" s="197"/>
      <c r="BH293" s="197"/>
      <c r="BI293" s="197"/>
      <c r="BJ293" s="197"/>
      <c r="BK293" s="197"/>
      <c r="BL293" s="197"/>
      <c r="BM293" s="197"/>
      <c r="BN293" s="197"/>
      <c r="BO293" s="197"/>
      <c r="BP293" s="198"/>
      <c r="BQ293" s="64">
        <f t="shared" ref="BQ293:BQ298" si="510">COUNTIF($G293:$BP293,"a")+COUNTIF($G293:$BP293,"r0,a5")/2+COUNTIF($G293:$BP293,"p5,a5")/2+COUNTIF($G293:$BP293,"Ro,p5")/2+COUNTIF($G293:$BP293,"H5,A5")/2+COUNTIF($G293:$BP293,"p0,a5")/2</f>
        <v>1</v>
      </c>
      <c r="BR293" s="64">
        <f t="shared" ref="BR293:BR298" si="511">COUNTIF($G293:$BP293,"d")+COUNTIF($G293:$BP293,"r0,d5")/2+COUNTIF($G293:$BP293,"p5,d5")/2+COUNTIF($G293:$BP293,"Ro,P5")/2+COUNTIF($G293:$BP293,"H5,D5")/2+COUNTIF($G293:$BP293,"p0,d5")/2</f>
        <v>1</v>
      </c>
      <c r="BS293" s="64">
        <f t="shared" ref="BS293:BS298" si="512">COUNTIF($G293:$BP293,"b")+COUNTIF($G293:$BP293,"r0,b5")/2+COUNTIF($G293:$BP293,"p5,b5")/2+COUNTIF($G293:$BP293,"Ro,P5")/2+COUNTIF($G293:$BP293,"H5,B5")/2+COUNTIF($G293:$BP293,"p0,b5")/2</f>
        <v>0</v>
      </c>
      <c r="BT293" s="64">
        <f t="shared" ref="BT293:BT298" si="513">COUNTIF($G293:$BP293,"c")+COUNTIF($G293:$BP293,"r0,c5")/2+COUNTIF($G293:$BP293,"p5,c5")/2+COUNTIF($G293:$BP293,"Ro,P5")/2+COUNTIF($G293:$BP293,"H5,C5")/2+COUNTIF($G293:$BP293,"p0,c5")/2</f>
        <v>0</v>
      </c>
      <c r="BU293" s="64">
        <f t="shared" ref="BU293:BU298" si="514">COUNTIF($G293:$BP293,"KH")+COUNTIF($G293:$BP293,"TL")+COUNTIF($G293:$BP293,"L")</f>
        <v>0</v>
      </c>
      <c r="BV293" s="64">
        <f t="shared" ref="BV293:BV298" si="515">COUNTIF($G293:$BP293,"NL")</f>
        <v>0</v>
      </c>
      <c r="BW293" s="64">
        <f t="shared" ref="BW293:BW298" si="516">COUNTIF($G293:$BP293,"hh")+COUNTIF(G293:BP293,"H5,D5")/2</f>
        <v>0</v>
      </c>
      <c r="BX293" s="64">
        <f t="shared" ref="BX293:BX298" si="517">COUNTIF($G293:$BP293,"nt7")</f>
        <v>0</v>
      </c>
      <c r="BY293" s="64">
        <f t="shared" ref="BY293:BY298" si="518">COUNTIF($G293:$BP293,"P")+COUNTIF($G293:$BP293,"p5,a5")/2+COUNTIF($G293:$BP293,"p5,b5")/2+COUNTIF($G293:$BP293,"p5,c5")/2+COUNTIF($G293:$BP293,"p5,d5")/2+COUNTIF($G293:$BP293,"R0,P5")/2</f>
        <v>0</v>
      </c>
      <c r="BZ293" s="65">
        <f t="shared" ref="BZ293:BZ298" si="519">SUBTOTAL(9,BQ293:BY293)</f>
        <v>2</v>
      </c>
      <c r="CA293" s="66">
        <f t="shared" si="488"/>
        <v>6</v>
      </c>
      <c r="CB293" s="67">
        <f t="shared" si="489"/>
        <v>0</v>
      </c>
      <c r="CC293" s="67">
        <v>0</v>
      </c>
      <c r="CD293" s="68">
        <f>IF(BZ293&gt;=25,4,IF(BZ293&gt;=18,3,IF(BZ293&gt;=12,2,IF(BZ293&gt;=4,1,0))))-BX293-2+2</f>
        <v>0</v>
      </c>
      <c r="CE293" s="69">
        <f t="shared" ref="CE293:CE298" si="520">COUNTIF(G293:P293,"&gt;=4")+COUNTIF(S293:AD293,"&gt;=4")+COUNTIF(AG293:AR293,"&gt;=4")+COUNTIF(AU293:BF293,"&gt;=4")+COUNTIF(BI293:BP293,"&gt;=4")+ROUND(IF(R293&gt;=12,1,0)+IF(AF293&gt;=12,1,0)+IF(AT293&gt;=12,1,0)+IF(BH293&gt;=12,1,0),0)</f>
        <v>1</v>
      </c>
      <c r="CF293" s="68">
        <f t="shared" ref="CF293:CF298" si="521">CD293*CI293</f>
        <v>0</v>
      </c>
      <c r="CG293" s="70">
        <f t="shared" ref="CG293:CG298" si="522">F293-BY293</f>
        <v>0</v>
      </c>
      <c r="CH293" s="68">
        <f t="shared" ref="CH293:CH298" si="523">CE293*16</f>
        <v>16</v>
      </c>
      <c r="CI293" s="71">
        <f>VLOOKUP(A293,[5]DATA!$A$6:$Q$660,17,0)</f>
        <v>70</v>
      </c>
      <c r="CJ293" s="71">
        <f t="shared" ref="CJ293:CJ298" si="524">SUM(CA293:CC293)</f>
        <v>6</v>
      </c>
      <c r="CK293" s="72">
        <f t="shared" ref="CK293:CK298" si="525">(SUM(IF(H293&gt;4,H293-4,0),IF(J293&gt;4,J293-4,0),IF(L293&gt;4,L293-4,0),IF(N293&gt;4,N293-4,0),IF(P293&gt;4,P293-4,0),IF(T293&gt;4,T293-4,0),IF(V293&gt;4,V293-4,0),IF(X293&gt;4,X293-4,0),IF(Z293&gt;4,Z293-4,0),IF(AB293&gt;4,AB293-4,0),IF(AD293&gt;4,AD293-4,0),IF(AH293&gt;4,AH293-4,0),IF(AJ293&gt;4,AJ293-4,0),IF(AL293&gt;4,AL293-4,0),IF(AN293&gt;4,AN293-4,0),IF(AP293&gt;4,AP293-4,0),IF(AR293&gt;4,AR293-4,0),IF(AV293&gt;4,AV293-4,0),IF(AX293&gt;4,AX293-4,0),IF(AZ293&gt;4,AZ293-4,0),IF(BB293&gt;4,BB293-4,0),IF(BD293&gt;4,BD293-4,0),IF(BF293&gt;4,BF293-4,0),IF(BJ293&gt;4,BJ293-4,0),IF(BL293&gt;4,BL293-4,0),IF(BN293&gt;4,BN293-4,0),IF(BP293&gt;4,BP293-4,0))+CB293+CC293)</f>
        <v>0</v>
      </c>
      <c r="CL293" s="73">
        <f t="shared" ref="CL293:CL298" si="526">CK293/CJ293</f>
        <v>0</v>
      </c>
      <c r="CM293" s="72">
        <f t="shared" ref="CM293:CM298" si="527">(SUM(IF(H293&gt;4,H293-4,0),IF(J293&gt;4,J293-4,0),IF(L293&gt;4,L293-4,0),IF(N293&gt;4,N293-4,0),IF(P293&gt;4,P293-4,0),IF(T293&gt;4,T293-4,0),IF(V293&gt;4,V293-4,0),IF(X293&gt;4,X293-4,0),IF(Z293&gt;4,Z293-4,0),IF(AB293&gt;4,AB293-4,0),IF(AD293&gt;4,AD293-4,0),IF(AH293&gt;4,AH293-4,0),IF(AJ293&gt;4,AJ293-4,0),IF(AL293&gt;4,AL293-4,0),IF(AN293&gt;4,AN293-4,0),IF(AP293&gt;4,AP293-4,0),IF(AR293&gt;4,AR293-4,0),IF(AV293&gt;4,AV293-4,0),IF(AX293&gt;4,AX293-4,0),IF(AZ293&gt;4,AZ293-4,0),IF(BB293&gt;4,BB293-4,0),IF(BD293&gt;4,BD293-4,0),IF(BF293&gt;4,BF293-4,0),IF(BJ293&gt;4,BJ293-4,0),IF(BL293&gt;4,BL293-4,0),IF(BN293&gt;4,BN293-4,0),IF(BP293&gt;4,BP293-4,0))+CC293)</f>
        <v>0</v>
      </c>
      <c r="CN293" s="74">
        <f t="shared" ref="CN293:CN298" si="528">BQ293+BR293+BS293+BT293+BU293+BY293+BX293</f>
        <v>2</v>
      </c>
    </row>
    <row r="294" spans="1:92" s="77" customFormat="1" ht="24.75" customHeight="1" outlineLevel="2" x14ac:dyDescent="0.25">
      <c r="A294" s="82" t="s">
        <v>615</v>
      </c>
      <c r="B294" s="86" t="s">
        <v>616</v>
      </c>
      <c r="C294" s="57" t="s">
        <v>380</v>
      </c>
      <c r="D294" s="58">
        <v>10</v>
      </c>
      <c r="E294" s="59">
        <v>44622</v>
      </c>
      <c r="F294" s="60">
        <f>IFERROR(VLOOKUP(A294,'[5]PHEP NAM 2022'!$D$9:$AP$628,32,0),0)</f>
        <v>0</v>
      </c>
      <c r="G294" s="84"/>
      <c r="H294" s="85"/>
      <c r="I294" s="61" t="s">
        <v>10</v>
      </c>
      <c r="J294" s="62"/>
      <c r="K294" s="61" t="s">
        <v>9</v>
      </c>
      <c r="L294" s="62">
        <v>4</v>
      </c>
      <c r="M294" s="61" t="s">
        <v>9</v>
      </c>
      <c r="N294" s="62">
        <v>4</v>
      </c>
      <c r="O294" s="61" t="s">
        <v>9</v>
      </c>
      <c r="P294" s="62">
        <v>4</v>
      </c>
      <c r="Q294" s="63"/>
      <c r="R294" s="63"/>
      <c r="S294" s="61" t="s">
        <v>9</v>
      </c>
      <c r="T294" s="62">
        <v>4</v>
      </c>
      <c r="U294" s="61" t="s">
        <v>9</v>
      </c>
      <c r="V294" s="62">
        <v>4</v>
      </c>
      <c r="W294" s="61" t="s">
        <v>9</v>
      </c>
      <c r="X294" s="62">
        <v>4</v>
      </c>
      <c r="Y294" s="61" t="s">
        <v>9</v>
      </c>
      <c r="Z294" s="62">
        <v>4</v>
      </c>
      <c r="AA294" s="61" t="s">
        <v>9</v>
      </c>
      <c r="AB294" s="62">
        <v>4</v>
      </c>
      <c r="AC294" s="61" t="s">
        <v>124</v>
      </c>
      <c r="AD294" s="62"/>
      <c r="AE294" s="63"/>
      <c r="AF294" s="63"/>
      <c r="AG294" s="61" t="s">
        <v>12</v>
      </c>
      <c r="AH294" s="62">
        <v>4</v>
      </c>
      <c r="AI294" s="61" t="s">
        <v>12</v>
      </c>
      <c r="AJ294" s="62">
        <v>4</v>
      </c>
      <c r="AK294" s="61" t="s">
        <v>12</v>
      </c>
      <c r="AL294" s="62">
        <v>4</v>
      </c>
      <c r="AM294" s="61" t="s">
        <v>12</v>
      </c>
      <c r="AN294" s="62">
        <v>4</v>
      </c>
      <c r="AO294" s="61" t="s">
        <v>12</v>
      </c>
      <c r="AP294" s="62">
        <v>4</v>
      </c>
      <c r="AQ294" s="61" t="s">
        <v>12</v>
      </c>
      <c r="AR294" s="62">
        <v>4</v>
      </c>
      <c r="AS294" s="63"/>
      <c r="AT294" s="63"/>
      <c r="AU294" s="61" t="s">
        <v>9</v>
      </c>
      <c r="AV294" s="62">
        <v>4</v>
      </c>
      <c r="AW294" s="61" t="s">
        <v>9</v>
      </c>
      <c r="AX294" s="62">
        <v>4</v>
      </c>
      <c r="AY294" s="61" t="s">
        <v>9</v>
      </c>
      <c r="AZ294" s="62">
        <v>4</v>
      </c>
      <c r="BA294" s="61" t="s">
        <v>9</v>
      </c>
      <c r="BB294" s="62">
        <v>4</v>
      </c>
      <c r="BC294" s="61" t="s">
        <v>9</v>
      </c>
      <c r="BD294" s="62">
        <v>4</v>
      </c>
      <c r="BE294" s="61" t="s">
        <v>9</v>
      </c>
      <c r="BF294" s="62">
        <v>4</v>
      </c>
      <c r="BG294" s="63"/>
      <c r="BH294" s="63"/>
      <c r="BI294" s="61" t="s">
        <v>12</v>
      </c>
      <c r="BJ294" s="62">
        <v>4</v>
      </c>
      <c r="BK294" s="61" t="s">
        <v>12</v>
      </c>
      <c r="BL294" s="62">
        <v>4</v>
      </c>
      <c r="BM294" s="61" t="s">
        <v>12</v>
      </c>
      <c r="BN294" s="62">
        <v>4</v>
      </c>
      <c r="BO294" s="61" t="s">
        <v>12</v>
      </c>
      <c r="BP294" s="62">
        <v>4</v>
      </c>
      <c r="BQ294" s="64">
        <f t="shared" si="510"/>
        <v>14</v>
      </c>
      <c r="BR294" s="64">
        <f t="shared" si="511"/>
        <v>1</v>
      </c>
      <c r="BS294" s="64">
        <f t="shared" si="512"/>
        <v>0</v>
      </c>
      <c r="BT294" s="64">
        <f t="shared" si="513"/>
        <v>10</v>
      </c>
      <c r="BU294" s="64">
        <f t="shared" si="514"/>
        <v>0</v>
      </c>
      <c r="BV294" s="64">
        <f t="shared" si="515"/>
        <v>0</v>
      </c>
      <c r="BW294" s="64">
        <f t="shared" si="516"/>
        <v>0</v>
      </c>
      <c r="BX294" s="64">
        <f t="shared" si="517"/>
        <v>0</v>
      </c>
      <c r="BY294" s="64">
        <f t="shared" si="518"/>
        <v>0</v>
      </c>
      <c r="BZ294" s="65">
        <f t="shared" si="519"/>
        <v>25</v>
      </c>
      <c r="CA294" s="66">
        <f t="shared" si="488"/>
        <v>96</v>
      </c>
      <c r="CB294" s="67">
        <f t="shared" si="489"/>
        <v>0</v>
      </c>
      <c r="CC294" s="67">
        <v>0</v>
      </c>
      <c r="CD294" s="68">
        <f t="shared" ref="CD294:CD297" si="529">IF(BZ294&gt;=25,4,IF(BZ294&gt;=18,3,IF(BZ294&gt;=12,2,IF(BZ294&gt;=4,1,0))))-BX294-2</f>
        <v>2</v>
      </c>
      <c r="CE294" s="69">
        <f t="shared" si="520"/>
        <v>24</v>
      </c>
      <c r="CF294" s="68">
        <f t="shared" si="521"/>
        <v>140</v>
      </c>
      <c r="CG294" s="70">
        <f t="shared" si="522"/>
        <v>0</v>
      </c>
      <c r="CH294" s="68">
        <f t="shared" si="523"/>
        <v>384</v>
      </c>
      <c r="CI294" s="71">
        <f>VLOOKUP(A294,[5]DATA!$A$6:$Q$660,17,0)</f>
        <v>70</v>
      </c>
      <c r="CJ294" s="71">
        <f t="shared" si="524"/>
        <v>96</v>
      </c>
      <c r="CK294" s="72">
        <f t="shared" si="525"/>
        <v>0</v>
      </c>
      <c r="CL294" s="73">
        <f t="shared" si="526"/>
        <v>0</v>
      </c>
      <c r="CM294" s="72">
        <f t="shared" si="527"/>
        <v>0</v>
      </c>
      <c r="CN294" s="74">
        <f t="shared" si="528"/>
        <v>25</v>
      </c>
    </row>
    <row r="295" spans="1:92" s="77" customFormat="1" ht="24.75" customHeight="1" outlineLevel="2" x14ac:dyDescent="0.25">
      <c r="A295" s="82" t="s">
        <v>617</v>
      </c>
      <c r="B295" s="86" t="s">
        <v>618</v>
      </c>
      <c r="C295" s="57" t="s">
        <v>380</v>
      </c>
      <c r="D295" s="58">
        <v>10</v>
      </c>
      <c r="E295" s="59">
        <v>44622</v>
      </c>
      <c r="F295" s="60">
        <f>IFERROR(VLOOKUP(A295,'[5]PHEP NAM 2022'!$D$9:$AP$628,32,0),0)</f>
        <v>0</v>
      </c>
      <c r="G295" s="84"/>
      <c r="H295" s="85"/>
      <c r="I295" s="61" t="s">
        <v>10</v>
      </c>
      <c r="J295" s="62"/>
      <c r="K295" s="61" t="s">
        <v>9</v>
      </c>
      <c r="L295" s="62">
        <v>4</v>
      </c>
      <c r="M295" s="61" t="s">
        <v>9</v>
      </c>
      <c r="N295" s="62">
        <v>4</v>
      </c>
      <c r="O295" s="61" t="s">
        <v>9</v>
      </c>
      <c r="P295" s="62">
        <v>4</v>
      </c>
      <c r="Q295" s="63"/>
      <c r="R295" s="63"/>
      <c r="S295" s="61" t="s">
        <v>12</v>
      </c>
      <c r="T295" s="62">
        <v>4</v>
      </c>
      <c r="U295" s="61" t="s">
        <v>12</v>
      </c>
      <c r="V295" s="62">
        <v>4</v>
      </c>
      <c r="W295" s="61" t="s">
        <v>12</v>
      </c>
      <c r="X295" s="62">
        <v>4</v>
      </c>
      <c r="Y295" s="61" t="s">
        <v>12</v>
      </c>
      <c r="Z295" s="62">
        <v>4</v>
      </c>
      <c r="AA295" s="61" t="s">
        <v>12</v>
      </c>
      <c r="AB295" s="62">
        <v>4</v>
      </c>
      <c r="AC295" s="61" t="s">
        <v>12</v>
      </c>
      <c r="AD295" s="62">
        <v>4</v>
      </c>
      <c r="AE295" s="63"/>
      <c r="AF295" s="63"/>
      <c r="AG295" s="61" t="s">
        <v>9</v>
      </c>
      <c r="AH295" s="62">
        <v>4</v>
      </c>
      <c r="AI295" s="61" t="s">
        <v>9</v>
      </c>
      <c r="AJ295" s="62">
        <v>4</v>
      </c>
      <c r="AK295" s="61" t="s">
        <v>9</v>
      </c>
      <c r="AL295" s="62">
        <v>4</v>
      </c>
      <c r="AM295" s="61" t="s">
        <v>9</v>
      </c>
      <c r="AN295" s="62">
        <v>4</v>
      </c>
      <c r="AO295" s="61" t="s">
        <v>9</v>
      </c>
      <c r="AP295" s="62">
        <v>4</v>
      </c>
      <c r="AQ295" s="61" t="s">
        <v>9</v>
      </c>
      <c r="AR295" s="62">
        <v>4</v>
      </c>
      <c r="AS295" s="63"/>
      <c r="AT295" s="63">
        <v>12</v>
      </c>
      <c r="AU295" s="61" t="s">
        <v>12</v>
      </c>
      <c r="AV295" s="62">
        <v>4</v>
      </c>
      <c r="AW295" s="61" t="s">
        <v>12</v>
      </c>
      <c r="AX295" s="62">
        <v>4</v>
      </c>
      <c r="AY295" s="61" t="s">
        <v>12</v>
      </c>
      <c r="AZ295" s="62">
        <v>4</v>
      </c>
      <c r="BA295" s="61" t="s">
        <v>12</v>
      </c>
      <c r="BB295" s="62">
        <v>4</v>
      </c>
      <c r="BC295" s="61" t="s">
        <v>12</v>
      </c>
      <c r="BD295" s="62">
        <v>4</v>
      </c>
      <c r="BE295" s="61" t="s">
        <v>12</v>
      </c>
      <c r="BF295" s="62">
        <v>4</v>
      </c>
      <c r="BG295" s="63"/>
      <c r="BH295" s="63"/>
      <c r="BI295" s="61" t="s">
        <v>9</v>
      </c>
      <c r="BJ295" s="62">
        <v>4</v>
      </c>
      <c r="BK295" s="61" t="s">
        <v>9</v>
      </c>
      <c r="BL295" s="62">
        <v>4</v>
      </c>
      <c r="BM295" s="61" t="s">
        <v>9</v>
      </c>
      <c r="BN295" s="62">
        <v>4</v>
      </c>
      <c r="BO295" s="61" t="s">
        <v>9</v>
      </c>
      <c r="BP295" s="62">
        <v>4</v>
      </c>
      <c r="BQ295" s="64">
        <f t="shared" si="510"/>
        <v>13</v>
      </c>
      <c r="BR295" s="64">
        <f t="shared" si="511"/>
        <v>1</v>
      </c>
      <c r="BS295" s="64">
        <f t="shared" si="512"/>
        <v>0</v>
      </c>
      <c r="BT295" s="64">
        <f t="shared" si="513"/>
        <v>12</v>
      </c>
      <c r="BU295" s="64">
        <f t="shared" si="514"/>
        <v>0</v>
      </c>
      <c r="BV295" s="64">
        <f t="shared" si="515"/>
        <v>0</v>
      </c>
      <c r="BW295" s="64">
        <f t="shared" si="516"/>
        <v>0</v>
      </c>
      <c r="BX295" s="64">
        <f t="shared" si="517"/>
        <v>0</v>
      </c>
      <c r="BY295" s="64">
        <f t="shared" si="518"/>
        <v>0</v>
      </c>
      <c r="BZ295" s="65">
        <f t="shared" si="519"/>
        <v>26</v>
      </c>
      <c r="CA295" s="66">
        <f t="shared" si="488"/>
        <v>100</v>
      </c>
      <c r="CB295" s="67">
        <f t="shared" si="489"/>
        <v>12</v>
      </c>
      <c r="CC295" s="67">
        <v>0</v>
      </c>
      <c r="CD295" s="68">
        <f t="shared" si="529"/>
        <v>2</v>
      </c>
      <c r="CE295" s="69">
        <f t="shared" si="520"/>
        <v>26</v>
      </c>
      <c r="CF295" s="68">
        <f t="shared" si="521"/>
        <v>140</v>
      </c>
      <c r="CG295" s="70">
        <f t="shared" si="522"/>
        <v>0</v>
      </c>
      <c r="CH295" s="68">
        <f t="shared" si="523"/>
        <v>416</v>
      </c>
      <c r="CI295" s="71">
        <f>VLOOKUP(A295,[5]DATA!$A$6:$Q$660,17,0)</f>
        <v>70</v>
      </c>
      <c r="CJ295" s="71">
        <f t="shared" si="524"/>
        <v>112</v>
      </c>
      <c r="CK295" s="72">
        <f t="shared" si="525"/>
        <v>12</v>
      </c>
      <c r="CL295" s="73">
        <f t="shared" si="526"/>
        <v>0.10714285714285714</v>
      </c>
      <c r="CM295" s="72">
        <f t="shared" si="527"/>
        <v>0</v>
      </c>
      <c r="CN295" s="74">
        <f t="shared" si="528"/>
        <v>26</v>
      </c>
    </row>
    <row r="296" spans="1:92" s="77" customFormat="1" ht="24.75" customHeight="1" outlineLevel="2" x14ac:dyDescent="0.25">
      <c r="A296" s="82" t="s">
        <v>619</v>
      </c>
      <c r="B296" s="86" t="s">
        <v>620</v>
      </c>
      <c r="C296" s="57" t="s">
        <v>380</v>
      </c>
      <c r="D296" s="58">
        <v>10</v>
      </c>
      <c r="E296" s="59">
        <v>44636</v>
      </c>
      <c r="F296" s="60">
        <f>IFERROR(VLOOKUP(A296,'[5]PHEP NAM 2022'!$D$9:$AP$628,32,0),0)</f>
        <v>0</v>
      </c>
      <c r="G296" s="84"/>
      <c r="H296" s="85"/>
      <c r="I296" s="84"/>
      <c r="J296" s="85"/>
      <c r="K296" s="84"/>
      <c r="L296" s="85"/>
      <c r="M296" s="84"/>
      <c r="N296" s="85"/>
      <c r="O296" s="84"/>
      <c r="P296" s="85"/>
      <c r="Q296" s="87"/>
      <c r="R296" s="87"/>
      <c r="S296" s="84"/>
      <c r="T296" s="85"/>
      <c r="U296" s="84"/>
      <c r="V296" s="85"/>
      <c r="W296" s="84"/>
      <c r="X296" s="85"/>
      <c r="Y296" s="84"/>
      <c r="Z296" s="85"/>
      <c r="AA296" s="84"/>
      <c r="AB296" s="85"/>
      <c r="AC296" s="84"/>
      <c r="AD296" s="85"/>
      <c r="AE296" s="87"/>
      <c r="AF296" s="87"/>
      <c r="AG296" s="84"/>
      <c r="AH296" s="85"/>
      <c r="AI296" s="84"/>
      <c r="AJ296" s="85"/>
      <c r="AK296" s="61" t="s">
        <v>10</v>
      </c>
      <c r="AL296" s="62">
        <v>2</v>
      </c>
      <c r="AM296" s="61" t="s">
        <v>9</v>
      </c>
      <c r="AN296" s="62">
        <v>4</v>
      </c>
      <c r="AO296" s="61" t="s">
        <v>9</v>
      </c>
      <c r="AP296" s="62">
        <v>4</v>
      </c>
      <c r="AQ296" s="61" t="s">
        <v>9</v>
      </c>
      <c r="AR296" s="62">
        <v>4</v>
      </c>
      <c r="AS296" s="63"/>
      <c r="AT296" s="63">
        <v>12</v>
      </c>
      <c r="AU296" s="61" t="s">
        <v>12</v>
      </c>
      <c r="AV296" s="62">
        <v>4</v>
      </c>
      <c r="AW296" s="61" t="s">
        <v>12</v>
      </c>
      <c r="AX296" s="62">
        <v>4</v>
      </c>
      <c r="AY296" s="61" t="s">
        <v>12</v>
      </c>
      <c r="AZ296" s="62">
        <v>4</v>
      </c>
      <c r="BA296" s="61" t="s">
        <v>12</v>
      </c>
      <c r="BB296" s="62">
        <v>4</v>
      </c>
      <c r="BC296" s="61" t="s">
        <v>12</v>
      </c>
      <c r="BD296" s="62">
        <v>4</v>
      </c>
      <c r="BE296" s="61" t="s">
        <v>12</v>
      </c>
      <c r="BF296" s="62">
        <v>4</v>
      </c>
      <c r="BG296" s="63"/>
      <c r="BH296" s="63"/>
      <c r="BI296" s="61" t="s">
        <v>9</v>
      </c>
      <c r="BJ296" s="62">
        <v>4</v>
      </c>
      <c r="BK296" s="61" t="s">
        <v>9</v>
      </c>
      <c r="BL296" s="62">
        <v>4</v>
      </c>
      <c r="BM296" s="61" t="s">
        <v>9</v>
      </c>
      <c r="BN296" s="62">
        <v>4</v>
      </c>
      <c r="BO296" s="61" t="s">
        <v>9</v>
      </c>
      <c r="BP296" s="62">
        <v>4</v>
      </c>
      <c r="BQ296" s="64">
        <f t="shared" si="510"/>
        <v>7</v>
      </c>
      <c r="BR296" s="64">
        <f t="shared" si="511"/>
        <v>1</v>
      </c>
      <c r="BS296" s="64">
        <f t="shared" si="512"/>
        <v>0</v>
      </c>
      <c r="BT296" s="64">
        <f t="shared" si="513"/>
        <v>6</v>
      </c>
      <c r="BU296" s="64">
        <f t="shared" si="514"/>
        <v>0</v>
      </c>
      <c r="BV296" s="64">
        <f t="shared" si="515"/>
        <v>0</v>
      </c>
      <c r="BW296" s="64">
        <f t="shared" si="516"/>
        <v>0</v>
      </c>
      <c r="BX296" s="64">
        <f t="shared" si="517"/>
        <v>0</v>
      </c>
      <c r="BY296" s="64">
        <f t="shared" si="518"/>
        <v>0</v>
      </c>
      <c r="BZ296" s="65">
        <f t="shared" si="519"/>
        <v>14</v>
      </c>
      <c r="CA296" s="66">
        <f t="shared" si="488"/>
        <v>54</v>
      </c>
      <c r="CB296" s="67">
        <f t="shared" si="489"/>
        <v>12</v>
      </c>
      <c r="CC296" s="67">
        <v>0</v>
      </c>
      <c r="CD296" s="68">
        <f t="shared" si="529"/>
        <v>0</v>
      </c>
      <c r="CE296" s="69">
        <f t="shared" si="520"/>
        <v>14</v>
      </c>
      <c r="CF296" s="68">
        <f t="shared" si="521"/>
        <v>0</v>
      </c>
      <c r="CG296" s="70">
        <f t="shared" si="522"/>
        <v>0</v>
      </c>
      <c r="CH296" s="68">
        <f t="shared" si="523"/>
        <v>224</v>
      </c>
      <c r="CI296" s="71">
        <f>VLOOKUP(A296,[5]DATA!$A$6:$Q$660,17,0)</f>
        <v>70</v>
      </c>
      <c r="CJ296" s="71">
        <f t="shared" si="524"/>
        <v>66</v>
      </c>
      <c r="CK296" s="72">
        <f t="shared" si="525"/>
        <v>12</v>
      </c>
      <c r="CL296" s="73">
        <f t="shared" si="526"/>
        <v>0.18181818181818182</v>
      </c>
      <c r="CM296" s="72">
        <f t="shared" si="527"/>
        <v>0</v>
      </c>
      <c r="CN296" s="74">
        <f t="shared" si="528"/>
        <v>14</v>
      </c>
    </row>
    <row r="297" spans="1:92" s="77" customFormat="1" ht="24.75" customHeight="1" outlineLevel="2" x14ac:dyDescent="0.25">
      <c r="A297" s="82" t="s">
        <v>621</v>
      </c>
      <c r="B297" s="86" t="s">
        <v>622</v>
      </c>
      <c r="C297" s="57" t="s">
        <v>380</v>
      </c>
      <c r="D297" s="58">
        <v>10</v>
      </c>
      <c r="E297" s="59">
        <v>44637</v>
      </c>
      <c r="F297" s="60">
        <f>IFERROR(VLOOKUP(A297,'[5]PHEP NAM 2022'!$D$9:$AP$628,32,0),0)</f>
        <v>0</v>
      </c>
      <c r="G297" s="84"/>
      <c r="H297" s="85"/>
      <c r="I297" s="84"/>
      <c r="J297" s="85"/>
      <c r="K297" s="84"/>
      <c r="L297" s="85"/>
      <c r="M297" s="84"/>
      <c r="N297" s="85"/>
      <c r="O297" s="84"/>
      <c r="P297" s="85"/>
      <c r="Q297" s="87"/>
      <c r="R297" s="87"/>
      <c r="S297" s="84"/>
      <c r="T297" s="85"/>
      <c r="U297" s="84"/>
      <c r="V297" s="85"/>
      <c r="W297" s="84"/>
      <c r="X297" s="85"/>
      <c r="Y297" s="84"/>
      <c r="Z297" s="85"/>
      <c r="AA297" s="84"/>
      <c r="AB297" s="85"/>
      <c r="AC297" s="84"/>
      <c r="AD297" s="85"/>
      <c r="AE297" s="87"/>
      <c r="AF297" s="87"/>
      <c r="AG297" s="84"/>
      <c r="AH297" s="85"/>
      <c r="AI297" s="84"/>
      <c r="AJ297" s="85"/>
      <c r="AK297" s="84"/>
      <c r="AL297" s="85"/>
      <c r="AM297" s="61" t="s">
        <v>10</v>
      </c>
      <c r="AN297" s="62"/>
      <c r="AO297" s="61" t="s">
        <v>10</v>
      </c>
      <c r="AP297" s="62">
        <v>2</v>
      </c>
      <c r="AQ297" s="61" t="s">
        <v>10</v>
      </c>
      <c r="AR297" s="62"/>
      <c r="AS297" s="63"/>
      <c r="AT297" s="63"/>
      <c r="AU297" s="61" t="s">
        <v>12</v>
      </c>
      <c r="AV297" s="62">
        <v>4</v>
      </c>
      <c r="AW297" s="61" t="s">
        <v>12</v>
      </c>
      <c r="AX297" s="62">
        <v>4</v>
      </c>
      <c r="AY297" s="61" t="s">
        <v>12</v>
      </c>
      <c r="AZ297" s="62">
        <v>4</v>
      </c>
      <c r="BA297" s="61" t="s">
        <v>12</v>
      </c>
      <c r="BB297" s="62">
        <v>4</v>
      </c>
      <c r="BC297" s="61" t="s">
        <v>12</v>
      </c>
      <c r="BD297" s="62">
        <v>4</v>
      </c>
      <c r="BE297" s="61" t="s">
        <v>12</v>
      </c>
      <c r="BF297" s="62">
        <v>4</v>
      </c>
      <c r="BG297" s="63"/>
      <c r="BH297" s="63"/>
      <c r="BI297" s="61" t="s">
        <v>9</v>
      </c>
      <c r="BJ297" s="62">
        <v>4</v>
      </c>
      <c r="BK297" s="61" t="s">
        <v>9</v>
      </c>
      <c r="BL297" s="62">
        <v>4</v>
      </c>
      <c r="BM297" s="61" t="s">
        <v>9</v>
      </c>
      <c r="BN297" s="62">
        <v>4</v>
      </c>
      <c r="BO297" s="61" t="s">
        <v>9</v>
      </c>
      <c r="BP297" s="62">
        <v>3</v>
      </c>
      <c r="BQ297" s="64">
        <f t="shared" si="510"/>
        <v>4</v>
      </c>
      <c r="BR297" s="64">
        <f t="shared" si="511"/>
        <v>3</v>
      </c>
      <c r="BS297" s="64">
        <f t="shared" si="512"/>
        <v>0</v>
      </c>
      <c r="BT297" s="64">
        <f t="shared" si="513"/>
        <v>6</v>
      </c>
      <c r="BU297" s="64">
        <f t="shared" si="514"/>
        <v>0</v>
      </c>
      <c r="BV297" s="64">
        <f t="shared" si="515"/>
        <v>0</v>
      </c>
      <c r="BW297" s="64">
        <f t="shared" si="516"/>
        <v>0</v>
      </c>
      <c r="BX297" s="64">
        <f t="shared" si="517"/>
        <v>0</v>
      </c>
      <c r="BY297" s="64">
        <f t="shared" si="518"/>
        <v>0</v>
      </c>
      <c r="BZ297" s="65">
        <f t="shared" si="519"/>
        <v>13</v>
      </c>
      <c r="CA297" s="66">
        <f t="shared" si="488"/>
        <v>41</v>
      </c>
      <c r="CB297" s="67">
        <f t="shared" si="489"/>
        <v>0</v>
      </c>
      <c r="CC297" s="67">
        <v>0</v>
      </c>
      <c r="CD297" s="68">
        <f t="shared" si="529"/>
        <v>0</v>
      </c>
      <c r="CE297" s="69">
        <f t="shared" si="520"/>
        <v>9</v>
      </c>
      <c r="CF297" s="68">
        <f t="shared" si="521"/>
        <v>0</v>
      </c>
      <c r="CG297" s="70">
        <f t="shared" si="522"/>
        <v>0</v>
      </c>
      <c r="CH297" s="68">
        <f t="shared" si="523"/>
        <v>144</v>
      </c>
      <c r="CI297" s="71">
        <f>VLOOKUP(A297,[5]DATA!$A$6:$Q$660,17,0)</f>
        <v>70</v>
      </c>
      <c r="CJ297" s="71">
        <f t="shared" si="524"/>
        <v>41</v>
      </c>
      <c r="CK297" s="72">
        <f t="shared" si="525"/>
        <v>0</v>
      </c>
      <c r="CL297" s="73">
        <f t="shared" si="526"/>
        <v>0</v>
      </c>
      <c r="CM297" s="72">
        <f t="shared" si="527"/>
        <v>0</v>
      </c>
      <c r="CN297" s="74">
        <f t="shared" si="528"/>
        <v>13</v>
      </c>
    </row>
    <row r="298" spans="1:92" s="77" customFormat="1" ht="24.75" customHeight="1" outlineLevel="2" x14ac:dyDescent="0.25">
      <c r="A298" s="82" t="s">
        <v>623</v>
      </c>
      <c r="B298" s="86" t="s">
        <v>624</v>
      </c>
      <c r="C298" s="57" t="s">
        <v>380</v>
      </c>
      <c r="D298" s="58">
        <v>10</v>
      </c>
      <c r="E298" s="59">
        <v>44639</v>
      </c>
      <c r="F298" s="60">
        <f>IFERROR(VLOOKUP(A298,'[5]PHEP NAM 2022'!$D$9:$AP$628,32,0),0)</f>
        <v>0</v>
      </c>
      <c r="G298" s="84"/>
      <c r="H298" s="85"/>
      <c r="I298" s="84"/>
      <c r="J298" s="85"/>
      <c r="K298" s="84"/>
      <c r="L298" s="85"/>
      <c r="M298" s="84"/>
      <c r="N298" s="85"/>
      <c r="O298" s="84"/>
      <c r="P298" s="85"/>
      <c r="Q298" s="87"/>
      <c r="R298" s="87"/>
      <c r="S298" s="84"/>
      <c r="T298" s="85"/>
      <c r="U298" s="84"/>
      <c r="V298" s="85"/>
      <c r="W298" s="84"/>
      <c r="X298" s="85"/>
      <c r="Y298" s="84"/>
      <c r="Z298" s="85"/>
      <c r="AA298" s="84"/>
      <c r="AB298" s="85"/>
      <c r="AC298" s="84"/>
      <c r="AD298" s="85"/>
      <c r="AE298" s="87"/>
      <c r="AF298" s="87"/>
      <c r="AG298" s="84"/>
      <c r="AH298" s="85"/>
      <c r="AI298" s="84"/>
      <c r="AJ298" s="85"/>
      <c r="AK298" s="84"/>
      <c r="AL298" s="85"/>
      <c r="AM298" s="84"/>
      <c r="AN298" s="85"/>
      <c r="AO298" s="84"/>
      <c r="AP298" s="85"/>
      <c r="AQ298" s="61" t="s">
        <v>10</v>
      </c>
      <c r="AR298" s="62"/>
      <c r="AS298" s="63"/>
      <c r="AT298" s="63"/>
      <c r="AU298" s="61" t="s">
        <v>124</v>
      </c>
      <c r="AV298" s="62"/>
      <c r="AW298" s="61" t="s">
        <v>9</v>
      </c>
      <c r="AX298" s="62">
        <v>4</v>
      </c>
      <c r="AY298" s="61" t="s">
        <v>9</v>
      </c>
      <c r="AZ298" s="62">
        <v>4</v>
      </c>
      <c r="BA298" s="61" t="s">
        <v>9</v>
      </c>
      <c r="BB298" s="62">
        <v>4</v>
      </c>
      <c r="BC298" s="61" t="s">
        <v>9</v>
      </c>
      <c r="BD298" s="62"/>
      <c r="BE298" s="61" t="s">
        <v>124</v>
      </c>
      <c r="BF298" s="62"/>
      <c r="BG298" s="63"/>
      <c r="BH298" s="63"/>
      <c r="BI298" s="61" t="s">
        <v>12</v>
      </c>
      <c r="BJ298" s="62">
        <v>4</v>
      </c>
      <c r="BK298" s="61" t="s">
        <v>12</v>
      </c>
      <c r="BL298" s="62">
        <v>4</v>
      </c>
      <c r="BM298" s="61" t="s">
        <v>12</v>
      </c>
      <c r="BN298" s="62">
        <v>4</v>
      </c>
      <c r="BO298" s="61" t="s">
        <v>12</v>
      </c>
      <c r="BP298" s="62">
        <v>4</v>
      </c>
      <c r="BQ298" s="64">
        <f t="shared" si="510"/>
        <v>4</v>
      </c>
      <c r="BR298" s="64">
        <f t="shared" si="511"/>
        <v>1</v>
      </c>
      <c r="BS298" s="64">
        <f t="shared" si="512"/>
        <v>0</v>
      </c>
      <c r="BT298" s="64">
        <f t="shared" si="513"/>
        <v>4</v>
      </c>
      <c r="BU298" s="64">
        <f t="shared" si="514"/>
        <v>0</v>
      </c>
      <c r="BV298" s="64">
        <f t="shared" si="515"/>
        <v>0</v>
      </c>
      <c r="BW298" s="64">
        <f t="shared" si="516"/>
        <v>0</v>
      </c>
      <c r="BX298" s="64">
        <f t="shared" si="517"/>
        <v>0</v>
      </c>
      <c r="BY298" s="64">
        <f t="shared" si="518"/>
        <v>0</v>
      </c>
      <c r="BZ298" s="65">
        <f t="shared" si="519"/>
        <v>9</v>
      </c>
      <c r="CA298" s="66">
        <f t="shared" si="488"/>
        <v>28</v>
      </c>
      <c r="CB298" s="67">
        <f t="shared" si="489"/>
        <v>0</v>
      </c>
      <c r="CC298" s="67">
        <v>0</v>
      </c>
      <c r="CD298" s="68">
        <f>IF(BZ298&gt;=25,4,IF(BZ298&gt;=18,3,IF(BZ298&gt;=12,2,IF(BZ298&gt;=4,1,0))))-BX298-2+1</f>
        <v>0</v>
      </c>
      <c r="CE298" s="69">
        <f t="shared" si="520"/>
        <v>7</v>
      </c>
      <c r="CF298" s="68">
        <f t="shared" si="521"/>
        <v>0</v>
      </c>
      <c r="CG298" s="70">
        <f t="shared" si="522"/>
        <v>0</v>
      </c>
      <c r="CH298" s="68">
        <f t="shared" si="523"/>
        <v>112</v>
      </c>
      <c r="CI298" s="71">
        <f>VLOOKUP(A298,[5]DATA!$A$6:$Q$660,17,0)</f>
        <v>70</v>
      </c>
      <c r="CJ298" s="71">
        <f t="shared" si="524"/>
        <v>28</v>
      </c>
      <c r="CK298" s="72">
        <f t="shared" si="525"/>
        <v>0</v>
      </c>
      <c r="CL298" s="73">
        <f t="shared" si="526"/>
        <v>0</v>
      </c>
      <c r="CM298" s="72">
        <f t="shared" si="527"/>
        <v>0</v>
      </c>
      <c r="CN298" s="74">
        <f t="shared" si="528"/>
        <v>9</v>
      </c>
    </row>
    <row r="299" spans="1:92" s="77" customFormat="1" ht="24.75" customHeight="1" outlineLevel="1" x14ac:dyDescent="0.2">
      <c r="A299" s="102">
        <f>COUNTA(A300:A301)</f>
        <v>1</v>
      </c>
      <c r="B299" s="111" t="s">
        <v>625</v>
      </c>
      <c r="C299" s="112"/>
      <c r="D299" s="112"/>
      <c r="E299" s="113"/>
      <c r="F299" s="113"/>
      <c r="G299" s="104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/>
      <c r="AS299" s="105"/>
      <c r="AT299" s="105"/>
      <c r="AU299" s="105"/>
      <c r="AV299" s="105"/>
      <c r="AW299" s="105"/>
      <c r="AX299" s="105"/>
      <c r="AY299" s="105"/>
      <c r="AZ299" s="105"/>
      <c r="BA299" s="105"/>
      <c r="BB299" s="105"/>
      <c r="BC299" s="105"/>
      <c r="BD299" s="105"/>
      <c r="BE299" s="105"/>
      <c r="BF299" s="105"/>
      <c r="BG299" s="105"/>
      <c r="BH299" s="105"/>
      <c r="BI299" s="105"/>
      <c r="BJ299" s="105"/>
      <c r="BK299" s="105"/>
      <c r="BL299" s="105"/>
      <c r="BM299" s="105"/>
      <c r="BN299" s="105"/>
      <c r="BO299" s="105"/>
      <c r="BP299" s="106"/>
      <c r="BQ299" s="107">
        <f>SUM(BQ300:BQ301)</f>
        <v>0</v>
      </c>
      <c r="BR299" s="107">
        <f t="shared" ref="BR299:CM299" si="530">SUM(BR300:BR301)</f>
        <v>26</v>
      </c>
      <c r="BS299" s="107">
        <f t="shared" si="530"/>
        <v>0</v>
      </c>
      <c r="BT299" s="107">
        <f t="shared" si="530"/>
        <v>0</v>
      </c>
      <c r="BU299" s="107">
        <f t="shared" si="530"/>
        <v>0</v>
      </c>
      <c r="BV299" s="107">
        <f t="shared" si="530"/>
        <v>0</v>
      </c>
      <c r="BW299" s="107">
        <f t="shared" si="530"/>
        <v>0</v>
      </c>
      <c r="BX299" s="107">
        <f t="shared" si="530"/>
        <v>0</v>
      </c>
      <c r="BY299" s="107">
        <f t="shared" si="530"/>
        <v>0</v>
      </c>
      <c r="BZ299" s="107">
        <f t="shared" si="530"/>
        <v>26</v>
      </c>
      <c r="CA299" s="107">
        <f t="shared" si="530"/>
        <v>92</v>
      </c>
      <c r="CB299" s="107">
        <f t="shared" si="530"/>
        <v>0</v>
      </c>
      <c r="CC299" s="107">
        <f t="shared" si="530"/>
        <v>0</v>
      </c>
      <c r="CD299" s="107">
        <f t="shared" si="530"/>
        <v>2</v>
      </c>
      <c r="CE299" s="107">
        <f t="shared" si="530"/>
        <v>0</v>
      </c>
      <c r="CF299" s="107">
        <f t="shared" si="530"/>
        <v>140</v>
      </c>
      <c r="CG299" s="107">
        <f t="shared" si="530"/>
        <v>5.5</v>
      </c>
      <c r="CH299" s="107">
        <f t="shared" si="530"/>
        <v>0</v>
      </c>
      <c r="CI299" s="107">
        <f t="shared" si="530"/>
        <v>70</v>
      </c>
      <c r="CJ299" s="114"/>
      <c r="CK299" s="114">
        <f t="shared" si="530"/>
        <v>0</v>
      </c>
      <c r="CL299" s="114">
        <f t="shared" si="530"/>
        <v>0</v>
      </c>
      <c r="CM299" s="114">
        <f t="shared" si="530"/>
        <v>0</v>
      </c>
    </row>
    <row r="300" spans="1:92" s="77" customFormat="1" ht="24.75" customHeight="1" outlineLevel="2" x14ac:dyDescent="0.25">
      <c r="A300" s="55" t="s">
        <v>626</v>
      </c>
      <c r="B300" s="56" t="s">
        <v>627</v>
      </c>
      <c r="C300" s="57" t="s">
        <v>380</v>
      </c>
      <c r="D300" s="58">
        <v>9</v>
      </c>
      <c r="E300" s="59">
        <v>41773</v>
      </c>
      <c r="F300" s="60">
        <f>IFERROR(VLOOKUP(A300,'[5]PHEP NAM 2022'!$D$9:$AP$628,32,0),0)</f>
        <v>5.5</v>
      </c>
      <c r="G300" s="61" t="s">
        <v>10</v>
      </c>
      <c r="H300" s="62">
        <v>4</v>
      </c>
      <c r="I300" s="61" t="s">
        <v>10</v>
      </c>
      <c r="J300" s="62">
        <v>4</v>
      </c>
      <c r="K300" s="61" t="s">
        <v>10</v>
      </c>
      <c r="L300" s="62">
        <v>4</v>
      </c>
      <c r="M300" s="61" t="s">
        <v>10</v>
      </c>
      <c r="N300" s="62">
        <v>4</v>
      </c>
      <c r="O300" s="61" t="s">
        <v>10</v>
      </c>
      <c r="P300" s="62">
        <v>3.5</v>
      </c>
      <c r="Q300" s="63"/>
      <c r="R300" s="63"/>
      <c r="S300" s="61" t="s">
        <v>10</v>
      </c>
      <c r="T300" s="62">
        <v>4</v>
      </c>
      <c r="U300" s="61" t="s">
        <v>10</v>
      </c>
      <c r="V300" s="62">
        <v>4</v>
      </c>
      <c r="W300" s="61" t="s">
        <v>10</v>
      </c>
      <c r="X300" s="62">
        <v>3.5</v>
      </c>
      <c r="Y300" s="61" t="s">
        <v>124</v>
      </c>
      <c r="Z300" s="62"/>
      <c r="AA300" s="61" t="s">
        <v>10</v>
      </c>
      <c r="AB300" s="62">
        <v>3</v>
      </c>
      <c r="AC300" s="61" t="s">
        <v>10</v>
      </c>
      <c r="AD300" s="62">
        <v>4</v>
      </c>
      <c r="AE300" s="63"/>
      <c r="AF300" s="63"/>
      <c r="AG300" s="61" t="s">
        <v>10</v>
      </c>
      <c r="AH300" s="62">
        <v>4</v>
      </c>
      <c r="AI300" s="61" t="s">
        <v>10</v>
      </c>
      <c r="AJ300" s="62">
        <v>4</v>
      </c>
      <c r="AK300" s="61" t="s">
        <v>10</v>
      </c>
      <c r="AL300" s="62">
        <v>4</v>
      </c>
      <c r="AM300" s="61" t="s">
        <v>10</v>
      </c>
      <c r="AN300" s="62">
        <v>4</v>
      </c>
      <c r="AO300" s="61" t="s">
        <v>10</v>
      </c>
      <c r="AP300" s="62">
        <v>3</v>
      </c>
      <c r="AQ300" s="61" t="s">
        <v>10</v>
      </c>
      <c r="AR300" s="62">
        <v>4</v>
      </c>
      <c r="AS300" s="63"/>
      <c r="AT300" s="63"/>
      <c r="AU300" s="61" t="s">
        <v>10</v>
      </c>
      <c r="AV300" s="62">
        <v>4</v>
      </c>
      <c r="AW300" s="61" t="s">
        <v>10</v>
      </c>
      <c r="AX300" s="62">
        <v>1.5</v>
      </c>
      <c r="AY300" s="61" t="s">
        <v>10</v>
      </c>
      <c r="AZ300" s="62">
        <v>2</v>
      </c>
      <c r="BA300" s="61" t="s">
        <v>10</v>
      </c>
      <c r="BB300" s="62">
        <v>4</v>
      </c>
      <c r="BC300" s="61" t="s">
        <v>10</v>
      </c>
      <c r="BD300" s="62">
        <v>3.5</v>
      </c>
      <c r="BE300" s="61" t="s">
        <v>10</v>
      </c>
      <c r="BF300" s="62">
        <v>4</v>
      </c>
      <c r="BG300" s="63"/>
      <c r="BH300" s="63"/>
      <c r="BI300" s="61" t="s">
        <v>10</v>
      </c>
      <c r="BJ300" s="62">
        <v>4</v>
      </c>
      <c r="BK300" s="61" t="s">
        <v>10</v>
      </c>
      <c r="BL300" s="62">
        <v>3</v>
      </c>
      <c r="BM300" s="61" t="s">
        <v>10</v>
      </c>
      <c r="BN300" s="62">
        <v>3</v>
      </c>
      <c r="BO300" s="61" t="s">
        <v>10</v>
      </c>
      <c r="BP300" s="62">
        <v>2</v>
      </c>
      <c r="BQ300" s="64">
        <f>COUNTIF($G300:$BP300,"a")+COUNTIF($G300:$BP300,"r0,a5")/2+COUNTIF($G300:$BP300,"p5,a5")/2+COUNTIF($G300:$BP300,"Ro,p5")/2+COUNTIF($G300:$BP300,"H5,A5")/2+COUNTIF($G300:$BP300,"p0,a5")/2</f>
        <v>0</v>
      </c>
      <c r="BR300" s="64">
        <f>COUNTIF($G300:$BP300,"d")+COUNTIF($G300:$BP300,"r0,d5")/2+COUNTIF($G300:$BP300,"p5,d5")/2+COUNTIF($G300:$BP300,"Ro,P5")/2+COUNTIF($G300:$BP300,"H5,D5")/2+COUNTIF($G300:$BP300,"p0,d5")/2</f>
        <v>26</v>
      </c>
      <c r="BS300" s="64">
        <f>COUNTIF($G300:$BP300,"b")+COUNTIF($G300:$BP300,"r0,b5")/2+COUNTIF($G300:$BP300,"p5,b5")/2+COUNTIF($G300:$BP300,"Ro,P5")/2+COUNTIF($G300:$BP300,"H5,B5")/2+COUNTIF($G300:$BP300,"p0,b5")/2</f>
        <v>0</v>
      </c>
      <c r="BT300" s="64">
        <f>COUNTIF($G300:$BP300,"c")+COUNTIF($G300:$BP300,"r0,c5")/2+COUNTIF($G300:$BP300,"p5,c5")/2+COUNTIF($G300:$BP300,"Ro,P5")/2+COUNTIF($G300:$BP300,"H5,C5")/2+COUNTIF($G300:$BP300,"p0,c5")/2</f>
        <v>0</v>
      </c>
      <c r="BU300" s="64">
        <f>COUNTIF($G300:$BP300,"KH")+COUNTIF($G300:$BP300,"TL")+COUNTIF($G300:$BP300,"L")</f>
        <v>0</v>
      </c>
      <c r="BV300" s="64">
        <f>COUNTIF($G300:$BP300,"NL")</f>
        <v>0</v>
      </c>
      <c r="BW300" s="64">
        <f>COUNTIF($G300:$BP300,"hh")+COUNTIF(G300:BP300,"H5,D5")/2</f>
        <v>0</v>
      </c>
      <c r="BX300" s="64">
        <f>COUNTIF($G300:$BP300,"nt7")</f>
        <v>0</v>
      </c>
      <c r="BY300" s="64">
        <f>COUNTIF($G300:$BP300,"P")+COUNTIF($G300:$BP300,"p5,a5")/2+COUNTIF($G300:$BP300,"p5,b5")/2+COUNTIF($G300:$BP300,"p5,c5")/2+COUNTIF($G300:$BP300,"p5,d5")/2+COUNTIF($G300:$BP300,"R0,P5")/2</f>
        <v>0</v>
      </c>
      <c r="BZ300" s="65">
        <f>SUBTOTAL(9,BQ300:BY300)</f>
        <v>26</v>
      </c>
      <c r="CA300" s="66">
        <f>SUM(H300,J300,L300,N300,P300,T300,V300,X300,Z300,AB300,AD300,AH300,AJ300,AL300,AN300,AP300,AR300,AV300,AX300,AZ300,BB300,BD300,BF300,BJ300,BL300,BN300,BP300)</f>
        <v>92</v>
      </c>
      <c r="CB300" s="67">
        <f>SUM(R300,AF300,AT300,BH300)</f>
        <v>0</v>
      </c>
      <c r="CC300" s="67">
        <v>0</v>
      </c>
      <c r="CD300" s="68">
        <f>IF(BZ300&gt;=25,4,IF(BZ300&gt;=18,3,IF(BZ300&gt;=12,2,IF(BZ300&gt;=4,1,0))))-BX300-2</f>
        <v>2</v>
      </c>
      <c r="CE300" s="69">
        <f>COUNTIF(G300:P300,"&gt;=4")+COUNTIF(S300:AD300,"&gt;=4")+COUNTIF(AG300:AR300,"&gt;=4")+COUNTIF(AU300:BF300,"&gt;=4")+COUNTIF(BI300:BP300,"&gt;=4")+ROUND(IF(R300&gt;=12,1,0)+IF(AF300&gt;=12,1,0)+IF(AT300&gt;=12,1,0)+IF(BH300&gt;=12,1,0),0)-16</f>
        <v>0</v>
      </c>
      <c r="CF300" s="68">
        <f>CD300*CI300</f>
        <v>140</v>
      </c>
      <c r="CG300" s="70">
        <f>F300-BY300</f>
        <v>5.5</v>
      </c>
      <c r="CH300" s="68">
        <f>CE300*16</f>
        <v>0</v>
      </c>
      <c r="CI300" s="71">
        <f>VLOOKUP(A300,[5]DATA!$A$6:$Q$660,17,0)</f>
        <v>70</v>
      </c>
      <c r="CJ300" s="71">
        <f>SUM(CA300:CC300)</f>
        <v>92</v>
      </c>
      <c r="CK300" s="72">
        <f>(SUM(IF(H300&gt;4,H300-4,0),IF(J300&gt;4,J300-4,0),IF(L300&gt;4,L300-4,0),IF(N300&gt;4,N300-4,0),IF(P300&gt;4,P300-4,0),IF(T300&gt;4,T300-4,0),IF(V300&gt;4,V300-4,0),IF(X300&gt;4,X300-4,0),IF(Z300&gt;4,Z300-4,0),IF(AB300&gt;4,AB300-4,0),IF(AD300&gt;4,AD300-4,0),IF(AH300&gt;4,AH300-4,0),IF(AJ300&gt;4,AJ300-4,0),IF(AL300&gt;4,AL300-4,0),IF(AN300&gt;4,AN300-4,0),IF(AP300&gt;4,AP300-4,0),IF(AR300&gt;4,AR300-4,0),IF(AV300&gt;4,AV300-4,0),IF(AX300&gt;4,AX300-4,0),IF(AZ300&gt;4,AZ300-4,0),IF(BB300&gt;4,BB300-4,0),IF(BD300&gt;4,BD300-4,0),IF(BF300&gt;4,BF300-4,0),IF(BJ300&gt;4,BJ300-4,0),IF(BL300&gt;4,BL300-4,0),IF(BN300&gt;4,BN300-4,0),IF(BP300&gt;4,BP300-4,0))+CB300+CC300)</f>
        <v>0</v>
      </c>
      <c r="CL300" s="73">
        <f t="shared" ref="CL300" si="531">CK300/CJ300</f>
        <v>0</v>
      </c>
      <c r="CM300" s="72">
        <f t="shared" ref="CM300" si="532">(SUM(IF(H300&gt;4,H300-4,0),IF(J300&gt;4,J300-4,0),IF(L300&gt;4,L300-4,0),IF(N300&gt;4,N300-4,0),IF(P300&gt;4,P300-4,0),IF(T300&gt;4,T300-4,0),IF(V300&gt;4,V300-4,0),IF(X300&gt;4,X300-4,0),IF(Z300&gt;4,Z300-4,0),IF(AB300&gt;4,AB300-4,0),IF(AD300&gt;4,AD300-4,0),IF(AH300&gt;4,AH300-4,0),IF(AJ300&gt;4,AJ300-4,0),IF(AL300&gt;4,AL300-4,0),IF(AN300&gt;4,AN300-4,0),IF(AP300&gt;4,AP300-4,0),IF(AR300&gt;4,AR300-4,0),IF(AV300&gt;4,AV300-4,0),IF(AX300&gt;4,AX300-4,0),IF(AZ300&gt;4,AZ300-4,0),IF(BB300&gt;4,BB300-4,0),IF(BD300&gt;4,BD300-4,0),IF(BF300&gt;4,BF300-4,0),IF(BJ300&gt;4,BJ300-4,0),IF(BL300&gt;4,BL300-4,0),IF(BN300&gt;4,BN300-4,0),IF(BP300&gt;4,BP300-4,0))+CC300)</f>
        <v>0</v>
      </c>
      <c r="CN300" s="74">
        <f>BQ300+BR300+BS300+BT300+BU300+BY300+BX300</f>
        <v>26</v>
      </c>
    </row>
    <row r="301" spans="1:92" s="77" customFormat="1" ht="24.75" customHeight="1" outlineLevel="2" x14ac:dyDescent="0.25">
      <c r="A301" s="55"/>
      <c r="B301" s="56"/>
      <c r="C301" s="57"/>
      <c r="D301" s="58"/>
      <c r="E301" s="59"/>
      <c r="F301" s="60"/>
      <c r="G301" s="61"/>
      <c r="H301" s="62"/>
      <c r="I301" s="61"/>
      <c r="J301" s="62"/>
      <c r="K301" s="61"/>
      <c r="L301" s="62"/>
      <c r="M301" s="61"/>
      <c r="N301" s="62"/>
      <c r="O301" s="61"/>
      <c r="P301" s="62"/>
      <c r="Q301" s="63"/>
      <c r="R301" s="63"/>
      <c r="S301" s="61"/>
      <c r="T301" s="62"/>
      <c r="U301" s="61"/>
      <c r="V301" s="62"/>
      <c r="W301" s="61"/>
      <c r="X301" s="62"/>
      <c r="Y301" s="61"/>
      <c r="Z301" s="62"/>
      <c r="AA301" s="61"/>
      <c r="AB301" s="62"/>
      <c r="AC301" s="61"/>
      <c r="AD301" s="62"/>
      <c r="AE301" s="63"/>
      <c r="AF301" s="63"/>
      <c r="AG301" s="61"/>
      <c r="AH301" s="62"/>
      <c r="AI301" s="61"/>
      <c r="AJ301" s="62"/>
      <c r="AK301" s="61"/>
      <c r="AL301" s="62"/>
      <c r="AM301" s="61"/>
      <c r="AN301" s="62"/>
      <c r="AO301" s="61"/>
      <c r="AP301" s="62"/>
      <c r="AQ301" s="61"/>
      <c r="AR301" s="62"/>
      <c r="AS301" s="63"/>
      <c r="AT301" s="63"/>
      <c r="AU301" s="61"/>
      <c r="AV301" s="62"/>
      <c r="AW301" s="61"/>
      <c r="AX301" s="62"/>
      <c r="AY301" s="61"/>
      <c r="AZ301" s="62"/>
      <c r="BA301" s="61"/>
      <c r="BB301" s="62"/>
      <c r="BC301" s="61"/>
      <c r="BD301" s="62"/>
      <c r="BE301" s="61"/>
      <c r="BF301" s="62"/>
      <c r="BG301" s="63"/>
      <c r="BH301" s="63"/>
      <c r="BI301" s="61"/>
      <c r="BJ301" s="62"/>
      <c r="BK301" s="61"/>
      <c r="BL301" s="62"/>
      <c r="BM301" s="61"/>
      <c r="BN301" s="62"/>
      <c r="BO301" s="61"/>
      <c r="BP301" s="62"/>
      <c r="BQ301" s="64"/>
      <c r="BR301" s="64"/>
      <c r="BS301" s="64"/>
      <c r="BT301" s="64"/>
      <c r="BU301" s="64"/>
      <c r="BV301" s="64"/>
      <c r="BW301" s="64"/>
      <c r="BX301" s="64"/>
      <c r="BY301" s="64"/>
      <c r="BZ301" s="65"/>
      <c r="CA301" s="66"/>
      <c r="CB301" s="67"/>
      <c r="CC301" s="67"/>
      <c r="CD301" s="68"/>
      <c r="CE301" s="69"/>
      <c r="CF301" s="68"/>
      <c r="CG301" s="70"/>
      <c r="CH301" s="68"/>
      <c r="CI301" s="71"/>
      <c r="CJ301" s="71"/>
      <c r="CK301" s="72"/>
      <c r="CL301" s="73"/>
      <c r="CM301" s="72"/>
    </row>
    <row r="302" spans="1:92" s="77" customFormat="1" ht="24.75" customHeight="1" outlineLevel="1" x14ac:dyDescent="0.2">
      <c r="A302" s="102">
        <f>COUNTA(A303:A308)</f>
        <v>6</v>
      </c>
      <c r="B302" s="111" t="s">
        <v>628</v>
      </c>
      <c r="C302" s="112"/>
      <c r="D302" s="112"/>
      <c r="E302" s="113"/>
      <c r="F302" s="113"/>
      <c r="G302" s="104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/>
      <c r="AS302" s="105"/>
      <c r="AT302" s="105"/>
      <c r="AU302" s="105"/>
      <c r="AV302" s="105"/>
      <c r="AW302" s="105"/>
      <c r="AX302" s="105"/>
      <c r="AY302" s="105"/>
      <c r="AZ302" s="105"/>
      <c r="BA302" s="105"/>
      <c r="BB302" s="105"/>
      <c r="BC302" s="105"/>
      <c r="BD302" s="105"/>
      <c r="BE302" s="105"/>
      <c r="BF302" s="105"/>
      <c r="BG302" s="105"/>
      <c r="BH302" s="105"/>
      <c r="BI302" s="105"/>
      <c r="BJ302" s="105"/>
      <c r="BK302" s="105"/>
      <c r="BL302" s="105"/>
      <c r="BM302" s="105"/>
      <c r="BN302" s="105"/>
      <c r="BO302" s="105"/>
      <c r="BP302" s="106"/>
      <c r="BQ302" s="115">
        <f t="shared" ref="BQ302:CI302" si="533">SUM(BQ303:BQ308)</f>
        <v>112</v>
      </c>
      <c r="BR302" s="115">
        <f t="shared" si="533"/>
        <v>11.5</v>
      </c>
      <c r="BS302" s="115">
        <f t="shared" si="533"/>
        <v>0</v>
      </c>
      <c r="BT302" s="115">
        <f t="shared" si="533"/>
        <v>0</v>
      </c>
      <c r="BU302" s="115">
        <f t="shared" si="533"/>
        <v>0</v>
      </c>
      <c r="BV302" s="115">
        <f t="shared" si="533"/>
        <v>0</v>
      </c>
      <c r="BW302" s="115">
        <f t="shared" si="533"/>
        <v>0</v>
      </c>
      <c r="BX302" s="115">
        <f t="shared" si="533"/>
        <v>0</v>
      </c>
      <c r="BY302" s="115">
        <f t="shared" si="533"/>
        <v>4.5</v>
      </c>
      <c r="BZ302" s="115">
        <f t="shared" si="533"/>
        <v>128</v>
      </c>
      <c r="CA302" s="115">
        <f t="shared" si="533"/>
        <v>436.5</v>
      </c>
      <c r="CB302" s="115">
        <f t="shared" si="533"/>
        <v>128</v>
      </c>
      <c r="CC302" s="115">
        <f t="shared" si="533"/>
        <v>0</v>
      </c>
      <c r="CD302" s="115">
        <f t="shared" si="533"/>
        <v>9</v>
      </c>
      <c r="CE302" s="115">
        <f t="shared" si="533"/>
        <v>113</v>
      </c>
      <c r="CF302" s="115">
        <f t="shared" si="533"/>
        <v>630</v>
      </c>
      <c r="CG302" s="115">
        <f t="shared" si="533"/>
        <v>18.5</v>
      </c>
      <c r="CH302" s="115">
        <f t="shared" si="533"/>
        <v>1808</v>
      </c>
      <c r="CI302" s="115">
        <f t="shared" si="533"/>
        <v>420</v>
      </c>
      <c r="CJ302" s="116"/>
      <c r="CK302" s="116">
        <f>SUM(CK303:CK308)</f>
        <v>137</v>
      </c>
      <c r="CL302" s="116" t="e">
        <f>SUM(CL303:CL308)</f>
        <v>#DIV/0!</v>
      </c>
      <c r="CM302" s="116">
        <f>SUM(CM303:CM308)</f>
        <v>9</v>
      </c>
    </row>
    <row r="303" spans="1:92" s="77" customFormat="1" ht="24.75" customHeight="1" outlineLevel="2" x14ac:dyDescent="0.25">
      <c r="A303" s="55" t="s">
        <v>629</v>
      </c>
      <c r="B303" s="108" t="s">
        <v>630</v>
      </c>
      <c r="C303" s="57" t="s">
        <v>380</v>
      </c>
      <c r="D303" s="58">
        <v>10</v>
      </c>
      <c r="E303" s="59">
        <v>40603</v>
      </c>
      <c r="F303" s="60">
        <f>IFERROR(VLOOKUP(A303,'[5]PHEP NAM 2022'!$D$9:$AP$628,32,0),0)</f>
        <v>5</v>
      </c>
      <c r="G303" s="207" t="s">
        <v>631</v>
      </c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  <c r="AV303" s="208"/>
      <c r="AW303" s="208"/>
      <c r="AX303" s="208"/>
      <c r="AY303" s="208"/>
      <c r="AZ303" s="208"/>
      <c r="BA303" s="208"/>
      <c r="BB303" s="208"/>
      <c r="BC303" s="208"/>
      <c r="BD303" s="208"/>
      <c r="BE303" s="208"/>
      <c r="BF303" s="208"/>
      <c r="BG303" s="208"/>
      <c r="BH303" s="208"/>
      <c r="BI303" s="208"/>
      <c r="BJ303" s="208"/>
      <c r="BK303" s="208"/>
      <c r="BL303" s="208"/>
      <c r="BM303" s="208"/>
      <c r="BN303" s="208"/>
      <c r="BO303" s="208"/>
      <c r="BP303" s="209"/>
      <c r="BQ303" s="64">
        <f t="shared" ref="BQ303:BQ306" si="534">COUNTIF($G303:$BP303,"a")+COUNTIF($G303:$BP303,"r0,a5")/2+COUNTIF($G303:$BP303,"p5,a5")/2+COUNTIF($G303:$BP303,"Ro,p5")/2+COUNTIF($G303:$BP303,"H5,A5")/2+COUNTIF($G303:$BP303,"p0,a5")/2</f>
        <v>0</v>
      </c>
      <c r="BR303" s="64">
        <f t="shared" ref="BR303:BR306" si="535">COUNTIF($G303:$BP303,"d")+COUNTIF($G303:$BP303,"r0,d5")/2+COUNTIF($G303:$BP303,"p5,d5")/2+COUNTIF($G303:$BP303,"Ro,P5")/2+COUNTIF($G303:$BP303,"H5,D5")/2+COUNTIF($G303:$BP303,"p0,d5")/2</f>
        <v>0</v>
      </c>
      <c r="BS303" s="64">
        <f t="shared" ref="BS303:BS306" si="536">COUNTIF($G303:$BP303,"b")+COUNTIF($G303:$BP303,"r0,b5")/2+COUNTIF($G303:$BP303,"p5,b5")/2+COUNTIF($G303:$BP303,"Ro,P5")/2+COUNTIF($G303:$BP303,"H5,B5")/2+COUNTIF($G303:$BP303,"p0,b5")/2</f>
        <v>0</v>
      </c>
      <c r="BT303" s="64">
        <f t="shared" ref="BT303:BT306" si="537">COUNTIF($G303:$BP303,"c")+COUNTIF($G303:$BP303,"r0,c5")/2+COUNTIF($G303:$BP303,"p5,c5")/2+COUNTIF($G303:$BP303,"Ro,P5")/2+COUNTIF($G303:$BP303,"H5,C5")/2+COUNTIF($G303:$BP303,"p0,c5")/2</f>
        <v>0</v>
      </c>
      <c r="BU303" s="64">
        <f t="shared" ref="BU303:BU306" si="538">COUNTIF($G303:$BP303,"KH")+COUNTIF($G303:$BP303,"TL")+COUNTIF($G303:$BP303,"L")</f>
        <v>0</v>
      </c>
      <c r="BV303" s="64">
        <f t="shared" ref="BV303:BV306" si="539">COUNTIF($G303:$BP303,"NL")</f>
        <v>0</v>
      </c>
      <c r="BW303" s="64">
        <f t="shared" ref="BW303:BW306" si="540">COUNTIF($G303:$BP303,"hh")+COUNTIF(G303:BP303,"H5,D5")/2</f>
        <v>0</v>
      </c>
      <c r="BX303" s="64">
        <f t="shared" ref="BX303:BX306" si="541">COUNTIF($G303:$BP303,"nt7")</f>
        <v>0</v>
      </c>
      <c r="BY303" s="64">
        <f t="shared" ref="BY303:BY306" si="542">COUNTIF($G303:$BP303,"P")+COUNTIF($G303:$BP303,"p5,a5")/2+COUNTIF($G303:$BP303,"p5,b5")/2+COUNTIF($G303:$BP303,"p5,c5")/2+COUNTIF($G303:$BP303,"p5,d5")/2+COUNTIF($G303:$BP303,"R0,P5")/2</f>
        <v>0</v>
      </c>
      <c r="BZ303" s="65">
        <f t="shared" ref="BZ303:BZ306" si="543">SUBTOTAL(9,BQ303:BY303)</f>
        <v>0</v>
      </c>
      <c r="CA303" s="66">
        <f t="shared" ref="CA303:CA308" si="544">SUM(H303,J303,L303,N303,P303,T303,V303,X303,Z303,AB303,AD303,AH303,AJ303,AL303,AN303,AP303,AR303,AV303,AX303,AZ303,BB303,BD303,BF303,BJ303,BL303,BN303,BP303)</f>
        <v>0</v>
      </c>
      <c r="CB303" s="67">
        <f t="shared" ref="CB303:CB308" si="545">SUM(R303,AF303,AT303,BH303)</f>
        <v>0</v>
      </c>
      <c r="CC303" s="67">
        <v>0</v>
      </c>
      <c r="CD303" s="68">
        <f>IF(BZ303&gt;=25,4,IF(BZ303&gt;=18,3,IF(BZ303&gt;=12,2,IF(BZ303&gt;=4,1,0))))-BX303-2+2</f>
        <v>0</v>
      </c>
      <c r="CE303" s="69">
        <f t="shared" ref="CE303:CE308" si="546">COUNTIF(G303:P303,"&gt;=4")+COUNTIF(S303:AD303,"&gt;=4")+COUNTIF(AG303:AR303,"&gt;=4")+COUNTIF(AU303:BF303,"&gt;=4")+COUNTIF(BI303:BP303,"&gt;=4")+ROUND(IF(R303&gt;=12,1,0)+IF(AF303&gt;=12,1,0)+IF(AT303&gt;=12,1,0)+IF(BH303&gt;=12,1,0),0)</f>
        <v>0</v>
      </c>
      <c r="CF303" s="68">
        <f t="shared" ref="CF303:CF308" si="547">CD303*CI303</f>
        <v>0</v>
      </c>
      <c r="CG303" s="70">
        <f t="shared" ref="CG303:CG308" si="548">F303-BY303</f>
        <v>5</v>
      </c>
      <c r="CH303" s="68">
        <f t="shared" ref="CH303:CH308" si="549">CE303*16</f>
        <v>0</v>
      </c>
      <c r="CI303" s="71">
        <f>VLOOKUP(A303,[5]DATA!$A$6:$Q$660,17,0)</f>
        <v>70</v>
      </c>
      <c r="CJ303" s="71">
        <f t="shared" ref="CJ303:CJ308" si="550">SUM(CA303:CC303)</f>
        <v>0</v>
      </c>
      <c r="CK303" s="72">
        <f t="shared" ref="CK303:CK308" si="551">(SUM(IF(H303&gt;4,H303-4,0),IF(J303&gt;4,J303-4,0),IF(L303&gt;4,L303-4,0),IF(N303&gt;4,N303-4,0),IF(P303&gt;4,P303-4,0),IF(T303&gt;4,T303-4,0),IF(V303&gt;4,V303-4,0),IF(X303&gt;4,X303-4,0),IF(Z303&gt;4,Z303-4,0),IF(AB303&gt;4,AB303-4,0),IF(AD303&gt;4,AD303-4,0),IF(AH303&gt;4,AH303-4,0),IF(AJ303&gt;4,AJ303-4,0),IF(AL303&gt;4,AL303-4,0),IF(AN303&gt;4,AN303-4,0),IF(AP303&gt;4,AP303-4,0),IF(AR303&gt;4,AR303-4,0),IF(AV303&gt;4,AV303-4,0),IF(AX303&gt;4,AX303-4,0),IF(AZ303&gt;4,AZ303-4,0),IF(BB303&gt;4,BB303-4,0),IF(BD303&gt;4,BD303-4,0),IF(BF303&gt;4,BF303-4,0),IF(BJ303&gt;4,BJ303-4,0),IF(BL303&gt;4,BL303-4,0),IF(BN303&gt;4,BN303-4,0),IF(BP303&gt;4,BP303-4,0))+CB303+CC303)</f>
        <v>0</v>
      </c>
      <c r="CL303" s="73" t="e">
        <f t="shared" ref="CL303:CL308" si="552">CK303/CJ303</f>
        <v>#DIV/0!</v>
      </c>
      <c r="CM303" s="72">
        <f t="shared" ref="CM303:CM308" si="553">(SUM(IF(H303&gt;4,H303-4,0),IF(J303&gt;4,J303-4,0),IF(L303&gt;4,L303-4,0),IF(N303&gt;4,N303-4,0),IF(P303&gt;4,P303-4,0),IF(T303&gt;4,T303-4,0),IF(V303&gt;4,V303-4,0),IF(X303&gt;4,X303-4,0),IF(Z303&gt;4,Z303-4,0),IF(AB303&gt;4,AB303-4,0),IF(AD303&gt;4,AD303-4,0),IF(AH303&gt;4,AH303-4,0),IF(AJ303&gt;4,AJ303-4,0),IF(AL303&gt;4,AL303-4,0),IF(AN303&gt;4,AN303-4,0),IF(AP303&gt;4,AP303-4,0),IF(AR303&gt;4,AR303-4,0),IF(AV303&gt;4,AV303-4,0),IF(AX303&gt;4,AX303-4,0),IF(AZ303&gt;4,AZ303-4,0),IF(BB303&gt;4,BB303-4,0),IF(BD303&gt;4,BD303-4,0),IF(BF303&gt;4,BF303-4,0),IF(BJ303&gt;4,BJ303-4,0),IF(BL303&gt;4,BL303-4,0),IF(BN303&gt;4,BN303-4,0),IF(BP303&gt;4,BP303-4,0))+CC303)</f>
        <v>0</v>
      </c>
      <c r="CN303" s="74">
        <f t="shared" ref="CN303:CN306" si="554">BQ303+BR303+BS303+BT303+BU303+BY303+BX303</f>
        <v>0</v>
      </c>
    </row>
    <row r="304" spans="1:92" s="77" customFormat="1" ht="24.75" customHeight="1" outlineLevel="2" x14ac:dyDescent="0.25">
      <c r="A304" s="55" t="s">
        <v>632</v>
      </c>
      <c r="B304" s="56" t="s">
        <v>633</v>
      </c>
      <c r="C304" s="57" t="s">
        <v>380</v>
      </c>
      <c r="D304" s="58">
        <v>10</v>
      </c>
      <c r="E304" s="59">
        <v>44071</v>
      </c>
      <c r="F304" s="60">
        <f>IFERROR(VLOOKUP(A304,'[5]PHEP NAM 2022'!$D$9:$AP$628,32,0),0)</f>
        <v>9</v>
      </c>
      <c r="G304" s="61" t="s">
        <v>9</v>
      </c>
      <c r="H304" s="62">
        <v>4</v>
      </c>
      <c r="I304" s="61" t="s">
        <v>9</v>
      </c>
      <c r="J304" s="62">
        <v>4</v>
      </c>
      <c r="K304" s="61" t="s">
        <v>9</v>
      </c>
      <c r="L304" s="62">
        <v>4</v>
      </c>
      <c r="M304" s="61" t="s">
        <v>9</v>
      </c>
      <c r="N304" s="62">
        <v>4</v>
      </c>
      <c r="O304" s="61" t="s">
        <v>9</v>
      </c>
      <c r="P304" s="62">
        <v>4</v>
      </c>
      <c r="Q304" s="63"/>
      <c r="R304" s="63">
        <v>12</v>
      </c>
      <c r="S304" s="61" t="s">
        <v>9</v>
      </c>
      <c r="T304" s="62">
        <v>4</v>
      </c>
      <c r="U304" s="61" t="s">
        <v>9</v>
      </c>
      <c r="V304" s="62">
        <v>4</v>
      </c>
      <c r="W304" s="61" t="s">
        <v>9</v>
      </c>
      <c r="X304" s="62">
        <v>4</v>
      </c>
      <c r="Y304" s="61" t="s">
        <v>9</v>
      </c>
      <c r="Z304" s="62">
        <v>4</v>
      </c>
      <c r="AA304" s="61" t="s">
        <v>9</v>
      </c>
      <c r="AB304" s="62">
        <v>4</v>
      </c>
      <c r="AC304" s="61" t="s">
        <v>9</v>
      </c>
      <c r="AD304" s="62">
        <v>4</v>
      </c>
      <c r="AE304" s="63"/>
      <c r="AF304" s="63">
        <v>12</v>
      </c>
      <c r="AG304" s="61" t="s">
        <v>9</v>
      </c>
      <c r="AH304" s="62">
        <v>4</v>
      </c>
      <c r="AI304" s="61" t="s">
        <v>9</v>
      </c>
      <c r="AJ304" s="62">
        <v>4</v>
      </c>
      <c r="AK304" s="61" t="s">
        <v>9</v>
      </c>
      <c r="AL304" s="62">
        <v>4</v>
      </c>
      <c r="AM304" s="61" t="s">
        <v>9</v>
      </c>
      <c r="AN304" s="62">
        <v>4</v>
      </c>
      <c r="AO304" s="61" t="s">
        <v>9</v>
      </c>
      <c r="AP304" s="62"/>
      <c r="AQ304" s="61" t="s">
        <v>52</v>
      </c>
      <c r="AR304" s="62"/>
      <c r="AS304" s="63"/>
      <c r="AT304" s="63"/>
      <c r="AU304" s="61" t="s">
        <v>9</v>
      </c>
      <c r="AV304" s="62">
        <v>4</v>
      </c>
      <c r="AW304" s="61" t="s">
        <v>9</v>
      </c>
      <c r="AX304" s="62">
        <v>4</v>
      </c>
      <c r="AY304" s="61" t="s">
        <v>9</v>
      </c>
      <c r="AZ304" s="62">
        <v>4</v>
      </c>
      <c r="BA304" s="61" t="s">
        <v>9</v>
      </c>
      <c r="BB304" s="62">
        <v>7</v>
      </c>
      <c r="BC304" s="61" t="s">
        <v>9</v>
      </c>
      <c r="BD304" s="62">
        <v>4</v>
      </c>
      <c r="BE304" s="61" t="s">
        <v>9</v>
      </c>
      <c r="BF304" s="62">
        <v>4</v>
      </c>
      <c r="BG304" s="63"/>
      <c r="BH304" s="63">
        <v>12</v>
      </c>
      <c r="BI304" s="61" t="s">
        <v>9</v>
      </c>
      <c r="BJ304" s="62">
        <v>4</v>
      </c>
      <c r="BK304" s="61" t="s">
        <v>9</v>
      </c>
      <c r="BL304" s="62">
        <v>4</v>
      </c>
      <c r="BM304" s="61" t="s">
        <v>9</v>
      </c>
      <c r="BN304" s="62">
        <v>4</v>
      </c>
      <c r="BO304" s="61" t="s">
        <v>9</v>
      </c>
      <c r="BP304" s="62">
        <v>4</v>
      </c>
      <c r="BQ304" s="64">
        <f t="shared" si="534"/>
        <v>26</v>
      </c>
      <c r="BR304" s="64">
        <f t="shared" si="535"/>
        <v>0</v>
      </c>
      <c r="BS304" s="64">
        <f t="shared" si="536"/>
        <v>0</v>
      </c>
      <c r="BT304" s="64">
        <f t="shared" si="537"/>
        <v>0</v>
      </c>
      <c r="BU304" s="64">
        <f t="shared" si="538"/>
        <v>0</v>
      </c>
      <c r="BV304" s="64">
        <f t="shared" si="539"/>
        <v>0</v>
      </c>
      <c r="BW304" s="64">
        <f t="shared" si="540"/>
        <v>0</v>
      </c>
      <c r="BX304" s="64">
        <f t="shared" si="541"/>
        <v>0</v>
      </c>
      <c r="BY304" s="64">
        <f t="shared" si="542"/>
        <v>1</v>
      </c>
      <c r="BZ304" s="65">
        <f t="shared" si="543"/>
        <v>27</v>
      </c>
      <c r="CA304" s="66">
        <f t="shared" si="544"/>
        <v>103</v>
      </c>
      <c r="CB304" s="67">
        <f t="shared" si="545"/>
        <v>36</v>
      </c>
      <c r="CC304" s="67">
        <v>0</v>
      </c>
      <c r="CD304" s="68">
        <f t="shared" ref="CD304:CD308" si="555">IF(BZ304&gt;=25,4,IF(BZ304&gt;=18,3,IF(BZ304&gt;=12,2,IF(BZ304&gt;=4,1,0))))-BX304-2</f>
        <v>2</v>
      </c>
      <c r="CE304" s="69">
        <f t="shared" si="546"/>
        <v>28</v>
      </c>
      <c r="CF304" s="68">
        <f t="shared" si="547"/>
        <v>140</v>
      </c>
      <c r="CG304" s="70">
        <f t="shared" si="548"/>
        <v>8</v>
      </c>
      <c r="CH304" s="68">
        <f t="shared" si="549"/>
        <v>448</v>
      </c>
      <c r="CI304" s="71">
        <f>VLOOKUP(A304,[5]DATA!$A$6:$Q$660,17,0)</f>
        <v>70</v>
      </c>
      <c r="CJ304" s="71">
        <f t="shared" si="550"/>
        <v>139</v>
      </c>
      <c r="CK304" s="72">
        <f t="shared" si="551"/>
        <v>39</v>
      </c>
      <c r="CL304" s="73">
        <f t="shared" si="552"/>
        <v>0.2805755395683453</v>
      </c>
      <c r="CM304" s="72">
        <f t="shared" si="553"/>
        <v>3</v>
      </c>
      <c r="CN304" s="74">
        <f t="shared" si="554"/>
        <v>27</v>
      </c>
    </row>
    <row r="305" spans="1:92" s="77" customFormat="1" ht="24.75" customHeight="1" outlineLevel="2" x14ac:dyDescent="0.25">
      <c r="A305" s="55" t="s">
        <v>634</v>
      </c>
      <c r="B305" s="56" t="s">
        <v>635</v>
      </c>
      <c r="C305" s="57" t="s">
        <v>380</v>
      </c>
      <c r="D305" s="58">
        <v>10</v>
      </c>
      <c r="E305" s="59">
        <v>44257</v>
      </c>
      <c r="F305" s="60">
        <f>IFERROR(VLOOKUP(A305,'[5]PHEP NAM 2022'!$D$9:$AP$628,32,0),0)</f>
        <v>3</v>
      </c>
      <c r="G305" s="61" t="s">
        <v>9</v>
      </c>
      <c r="H305" s="62">
        <v>4</v>
      </c>
      <c r="I305" s="61" t="s">
        <v>9</v>
      </c>
      <c r="J305" s="62">
        <v>4</v>
      </c>
      <c r="K305" s="61" t="s">
        <v>9</v>
      </c>
      <c r="L305" s="62">
        <v>4</v>
      </c>
      <c r="M305" s="61" t="s">
        <v>9</v>
      </c>
      <c r="N305" s="62">
        <v>4</v>
      </c>
      <c r="O305" s="61" t="s">
        <v>9</v>
      </c>
      <c r="P305" s="62"/>
      <c r="Q305" s="63"/>
      <c r="R305" s="63">
        <v>12</v>
      </c>
      <c r="S305" s="61" t="s">
        <v>9</v>
      </c>
      <c r="T305" s="62">
        <v>4</v>
      </c>
      <c r="U305" s="61" t="s">
        <v>9</v>
      </c>
      <c r="V305" s="62">
        <v>4</v>
      </c>
      <c r="W305" s="61" t="s">
        <v>9</v>
      </c>
      <c r="X305" s="62">
        <v>4</v>
      </c>
      <c r="Y305" s="61" t="s">
        <v>9</v>
      </c>
      <c r="Z305" s="62">
        <v>4</v>
      </c>
      <c r="AA305" s="61" t="s">
        <v>9</v>
      </c>
      <c r="AB305" s="62">
        <v>4</v>
      </c>
      <c r="AC305" s="61" t="s">
        <v>52</v>
      </c>
      <c r="AD305" s="62"/>
      <c r="AE305" s="63"/>
      <c r="AF305" s="63"/>
      <c r="AG305" s="61" t="s">
        <v>9</v>
      </c>
      <c r="AH305" s="62">
        <v>4</v>
      </c>
      <c r="AI305" s="61" t="s">
        <v>9</v>
      </c>
      <c r="AJ305" s="62">
        <v>4</v>
      </c>
      <c r="AK305" s="61" t="s">
        <v>9</v>
      </c>
      <c r="AL305" s="62">
        <v>4</v>
      </c>
      <c r="AM305" s="61" t="s">
        <v>9</v>
      </c>
      <c r="AN305" s="62">
        <v>4</v>
      </c>
      <c r="AO305" s="61" t="s">
        <v>9</v>
      </c>
      <c r="AP305" s="62">
        <v>4</v>
      </c>
      <c r="AQ305" s="61" t="s">
        <v>9</v>
      </c>
      <c r="AR305" s="62">
        <v>4</v>
      </c>
      <c r="AS305" s="63"/>
      <c r="AT305" s="63">
        <v>8</v>
      </c>
      <c r="AU305" s="61" t="s">
        <v>9</v>
      </c>
      <c r="AV305" s="62">
        <v>4</v>
      </c>
      <c r="AW305" s="61" t="s">
        <v>9</v>
      </c>
      <c r="AX305" s="62">
        <v>4</v>
      </c>
      <c r="AY305" s="61" t="s">
        <v>9</v>
      </c>
      <c r="AZ305" s="62">
        <v>4</v>
      </c>
      <c r="BA305" s="61" t="s">
        <v>9</v>
      </c>
      <c r="BB305" s="62">
        <v>7</v>
      </c>
      <c r="BC305" s="61" t="s">
        <v>9</v>
      </c>
      <c r="BD305" s="62">
        <v>4</v>
      </c>
      <c r="BE305" s="61" t="s">
        <v>9</v>
      </c>
      <c r="BF305" s="62">
        <v>4</v>
      </c>
      <c r="BG305" s="63"/>
      <c r="BH305" s="63"/>
      <c r="BI305" s="61" t="s">
        <v>9</v>
      </c>
      <c r="BJ305" s="62">
        <v>4</v>
      </c>
      <c r="BK305" s="61" t="s">
        <v>9</v>
      </c>
      <c r="BL305" s="62">
        <v>4</v>
      </c>
      <c r="BM305" s="61" t="s">
        <v>9</v>
      </c>
      <c r="BN305" s="62">
        <v>4</v>
      </c>
      <c r="BO305" s="61" t="s">
        <v>9</v>
      </c>
      <c r="BP305" s="62">
        <v>4</v>
      </c>
      <c r="BQ305" s="64">
        <f t="shared" si="534"/>
        <v>26</v>
      </c>
      <c r="BR305" s="64">
        <f t="shared" si="535"/>
        <v>0</v>
      </c>
      <c r="BS305" s="64">
        <f t="shared" si="536"/>
        <v>0</v>
      </c>
      <c r="BT305" s="64">
        <f t="shared" si="537"/>
        <v>0</v>
      </c>
      <c r="BU305" s="64">
        <f t="shared" si="538"/>
        <v>0</v>
      </c>
      <c r="BV305" s="64">
        <f t="shared" si="539"/>
        <v>0</v>
      </c>
      <c r="BW305" s="64">
        <f t="shared" si="540"/>
        <v>0</v>
      </c>
      <c r="BX305" s="64">
        <f t="shared" si="541"/>
        <v>0</v>
      </c>
      <c r="BY305" s="64">
        <f t="shared" si="542"/>
        <v>1</v>
      </c>
      <c r="BZ305" s="65">
        <f t="shared" si="543"/>
        <v>27</v>
      </c>
      <c r="CA305" s="66">
        <f t="shared" si="544"/>
        <v>103</v>
      </c>
      <c r="CB305" s="67">
        <f t="shared" si="545"/>
        <v>20</v>
      </c>
      <c r="CC305" s="67">
        <v>0</v>
      </c>
      <c r="CD305" s="68">
        <f t="shared" si="555"/>
        <v>2</v>
      </c>
      <c r="CE305" s="69">
        <f t="shared" si="546"/>
        <v>26</v>
      </c>
      <c r="CF305" s="68">
        <f t="shared" si="547"/>
        <v>140</v>
      </c>
      <c r="CG305" s="70">
        <f t="shared" si="548"/>
        <v>2</v>
      </c>
      <c r="CH305" s="68">
        <f t="shared" si="549"/>
        <v>416</v>
      </c>
      <c r="CI305" s="71">
        <f>VLOOKUP(A305,[5]DATA!$A$6:$Q$660,17,0)</f>
        <v>70</v>
      </c>
      <c r="CJ305" s="71">
        <f t="shared" si="550"/>
        <v>123</v>
      </c>
      <c r="CK305" s="72">
        <f t="shared" si="551"/>
        <v>23</v>
      </c>
      <c r="CL305" s="73">
        <f t="shared" si="552"/>
        <v>0.18699186991869918</v>
      </c>
      <c r="CM305" s="72">
        <f t="shared" si="553"/>
        <v>3</v>
      </c>
      <c r="CN305" s="74">
        <f t="shared" si="554"/>
        <v>27</v>
      </c>
    </row>
    <row r="306" spans="1:92" s="77" customFormat="1" ht="24.75" customHeight="1" outlineLevel="2" x14ac:dyDescent="0.25">
      <c r="A306" s="55" t="s">
        <v>636</v>
      </c>
      <c r="B306" s="56" t="s">
        <v>637</v>
      </c>
      <c r="C306" s="57" t="s">
        <v>380</v>
      </c>
      <c r="D306" s="58">
        <v>10</v>
      </c>
      <c r="E306" s="59">
        <v>44287</v>
      </c>
      <c r="F306" s="60">
        <f>IFERROR(VLOOKUP(A306,'[5]PHEP NAM 2022'!$D$9:$AP$628,32,0),0)</f>
        <v>3.5</v>
      </c>
      <c r="G306" s="61" t="s">
        <v>9</v>
      </c>
      <c r="H306" s="62">
        <v>4</v>
      </c>
      <c r="I306" s="61" t="s">
        <v>9</v>
      </c>
      <c r="J306" s="62">
        <v>4</v>
      </c>
      <c r="K306" s="61" t="s">
        <v>9</v>
      </c>
      <c r="L306" s="62">
        <v>4</v>
      </c>
      <c r="M306" s="61" t="s">
        <v>9</v>
      </c>
      <c r="N306" s="62">
        <v>4</v>
      </c>
      <c r="O306" s="61" t="s">
        <v>9</v>
      </c>
      <c r="P306" s="62">
        <v>2.5</v>
      </c>
      <c r="Q306" s="63"/>
      <c r="R306" s="63">
        <v>12</v>
      </c>
      <c r="S306" s="61" t="s">
        <v>9</v>
      </c>
      <c r="T306" s="62">
        <v>4</v>
      </c>
      <c r="U306" s="61" t="s">
        <v>9</v>
      </c>
      <c r="V306" s="62">
        <v>4</v>
      </c>
      <c r="W306" s="61" t="s">
        <v>9</v>
      </c>
      <c r="X306" s="62">
        <v>4</v>
      </c>
      <c r="Y306" s="61" t="s">
        <v>9</v>
      </c>
      <c r="Z306" s="62">
        <v>4</v>
      </c>
      <c r="AA306" s="61" t="s">
        <v>112</v>
      </c>
      <c r="AB306" s="62"/>
      <c r="AC306" s="61" t="s">
        <v>9</v>
      </c>
      <c r="AD306" s="62">
        <v>4</v>
      </c>
      <c r="AE306" s="63"/>
      <c r="AF306" s="63">
        <v>8</v>
      </c>
      <c r="AG306" s="61" t="s">
        <v>9</v>
      </c>
      <c r="AH306" s="62">
        <v>4</v>
      </c>
      <c r="AI306" s="61" t="s">
        <v>9</v>
      </c>
      <c r="AJ306" s="62">
        <v>4</v>
      </c>
      <c r="AK306" s="61" t="s">
        <v>9</v>
      </c>
      <c r="AL306" s="62">
        <v>4</v>
      </c>
      <c r="AM306" s="61" t="s">
        <v>9</v>
      </c>
      <c r="AN306" s="62">
        <v>4</v>
      </c>
      <c r="AO306" s="61" t="s">
        <v>9</v>
      </c>
      <c r="AP306" s="62">
        <v>4</v>
      </c>
      <c r="AQ306" s="61" t="s">
        <v>9</v>
      </c>
      <c r="AR306" s="62">
        <v>4</v>
      </c>
      <c r="AS306" s="63"/>
      <c r="AT306" s="63">
        <v>8</v>
      </c>
      <c r="AU306" s="61" t="s">
        <v>9</v>
      </c>
      <c r="AV306" s="62">
        <v>2</v>
      </c>
      <c r="AW306" s="61" t="s">
        <v>9</v>
      </c>
      <c r="AX306" s="62">
        <v>4</v>
      </c>
      <c r="AY306" s="61" t="s">
        <v>9</v>
      </c>
      <c r="AZ306" s="62">
        <v>4</v>
      </c>
      <c r="BA306" s="61" t="s">
        <v>9</v>
      </c>
      <c r="BB306" s="62">
        <v>7</v>
      </c>
      <c r="BC306" s="61" t="s">
        <v>9</v>
      </c>
      <c r="BD306" s="62">
        <v>4</v>
      </c>
      <c r="BE306" s="61" t="s">
        <v>9</v>
      </c>
      <c r="BF306" s="62">
        <v>4</v>
      </c>
      <c r="BG306" s="63"/>
      <c r="BH306" s="63"/>
      <c r="BI306" s="61" t="s">
        <v>9</v>
      </c>
      <c r="BJ306" s="62">
        <v>4</v>
      </c>
      <c r="BK306" s="61" t="s">
        <v>9</v>
      </c>
      <c r="BL306" s="62">
        <v>4</v>
      </c>
      <c r="BM306" s="61" t="s">
        <v>9</v>
      </c>
      <c r="BN306" s="62">
        <v>4</v>
      </c>
      <c r="BO306" s="61" t="s">
        <v>9</v>
      </c>
      <c r="BP306" s="62">
        <v>4</v>
      </c>
      <c r="BQ306" s="64">
        <f t="shared" si="534"/>
        <v>26</v>
      </c>
      <c r="BR306" s="64">
        <f t="shared" si="535"/>
        <v>0.5</v>
      </c>
      <c r="BS306" s="64">
        <f t="shared" si="536"/>
        <v>0</v>
      </c>
      <c r="BT306" s="64">
        <f t="shared" si="537"/>
        <v>0</v>
      </c>
      <c r="BU306" s="64">
        <f t="shared" si="538"/>
        <v>0</v>
      </c>
      <c r="BV306" s="64">
        <f t="shared" si="539"/>
        <v>0</v>
      </c>
      <c r="BW306" s="64">
        <f t="shared" si="540"/>
        <v>0</v>
      </c>
      <c r="BX306" s="64">
        <f t="shared" si="541"/>
        <v>0</v>
      </c>
      <c r="BY306" s="64">
        <f t="shared" si="542"/>
        <v>0.5</v>
      </c>
      <c r="BZ306" s="65">
        <f t="shared" si="543"/>
        <v>27</v>
      </c>
      <c r="CA306" s="66">
        <f t="shared" si="544"/>
        <v>103.5</v>
      </c>
      <c r="CB306" s="67">
        <f t="shared" si="545"/>
        <v>28</v>
      </c>
      <c r="CC306" s="67">
        <v>0</v>
      </c>
      <c r="CD306" s="68">
        <f t="shared" si="555"/>
        <v>2</v>
      </c>
      <c r="CE306" s="69">
        <f t="shared" si="546"/>
        <v>25</v>
      </c>
      <c r="CF306" s="68">
        <f t="shared" si="547"/>
        <v>140</v>
      </c>
      <c r="CG306" s="70">
        <f t="shared" si="548"/>
        <v>3</v>
      </c>
      <c r="CH306" s="68">
        <f t="shared" si="549"/>
        <v>400</v>
      </c>
      <c r="CI306" s="71">
        <f>VLOOKUP(A306,[5]DATA!$A$6:$Q$660,17,0)</f>
        <v>70</v>
      </c>
      <c r="CJ306" s="71">
        <f t="shared" si="550"/>
        <v>131.5</v>
      </c>
      <c r="CK306" s="72">
        <f t="shared" si="551"/>
        <v>31</v>
      </c>
      <c r="CL306" s="73">
        <f t="shared" si="552"/>
        <v>0.23574144486692014</v>
      </c>
      <c r="CM306" s="72">
        <f t="shared" si="553"/>
        <v>3</v>
      </c>
      <c r="CN306" s="74">
        <f t="shared" si="554"/>
        <v>27</v>
      </c>
    </row>
    <row r="307" spans="1:92" s="77" customFormat="1" ht="24.75" customHeight="1" outlineLevel="2" x14ac:dyDescent="0.25">
      <c r="A307" s="55" t="s">
        <v>638</v>
      </c>
      <c r="B307" s="56" t="s">
        <v>639</v>
      </c>
      <c r="C307" s="57" t="s">
        <v>380</v>
      </c>
      <c r="D307" s="58">
        <v>10</v>
      </c>
      <c r="E307" s="59">
        <v>44536</v>
      </c>
      <c r="F307" s="60">
        <f>IFERROR(VLOOKUP(A307,'[5]PHEP NAM 2022'!$D$9:$AP$628,32,0),0)</f>
        <v>1.5</v>
      </c>
      <c r="G307" s="61" t="s">
        <v>10</v>
      </c>
      <c r="H307" s="62"/>
      <c r="I307" s="61" t="s">
        <v>10</v>
      </c>
      <c r="J307" s="62"/>
      <c r="K307" s="61" t="s">
        <v>10</v>
      </c>
      <c r="L307" s="62"/>
      <c r="M307" s="61" t="s">
        <v>52</v>
      </c>
      <c r="N307" s="62"/>
      <c r="O307" s="61" t="s">
        <v>10</v>
      </c>
      <c r="P307" s="62"/>
      <c r="Q307" s="63"/>
      <c r="R307" s="63"/>
      <c r="S307" s="61" t="s">
        <v>10</v>
      </c>
      <c r="T307" s="62"/>
      <c r="U307" s="61" t="s">
        <v>10</v>
      </c>
      <c r="V307" s="62"/>
      <c r="W307" s="61" t="s">
        <v>10</v>
      </c>
      <c r="X307" s="62"/>
      <c r="Y307" s="61" t="s">
        <v>10</v>
      </c>
      <c r="Z307" s="62"/>
      <c r="AA307" s="61" t="s">
        <v>10</v>
      </c>
      <c r="AB307" s="62"/>
      <c r="AC307" s="61" t="s">
        <v>10</v>
      </c>
      <c r="AD307" s="62"/>
      <c r="AE307" s="63"/>
      <c r="AF307" s="63"/>
      <c r="AG307" s="61" t="s">
        <v>10</v>
      </c>
      <c r="AH307" s="62"/>
      <c r="AI307" s="61" t="s">
        <v>124</v>
      </c>
      <c r="AJ307" s="62"/>
      <c r="AK307" s="61" t="s">
        <v>124</v>
      </c>
      <c r="AL307" s="62"/>
      <c r="AM307" s="61" t="s">
        <v>124</v>
      </c>
      <c r="AN307" s="62"/>
      <c r="AO307" s="61" t="s">
        <v>124</v>
      </c>
      <c r="AP307" s="62"/>
      <c r="AQ307" s="61" t="s">
        <v>124</v>
      </c>
      <c r="AR307" s="62"/>
      <c r="AS307" s="63"/>
      <c r="AT307" s="63"/>
      <c r="AU307" s="61" t="s">
        <v>124</v>
      </c>
      <c r="AV307" s="62"/>
      <c r="AW307" s="61" t="s">
        <v>124</v>
      </c>
      <c r="AX307" s="62"/>
      <c r="AY307" s="61" t="s">
        <v>9</v>
      </c>
      <c r="AZ307" s="62">
        <v>4</v>
      </c>
      <c r="BA307" s="61" t="s">
        <v>9</v>
      </c>
      <c r="BB307" s="62">
        <v>4</v>
      </c>
      <c r="BC307" s="61" t="s">
        <v>9</v>
      </c>
      <c r="BD307" s="62">
        <v>4</v>
      </c>
      <c r="BE307" s="61" t="s">
        <v>9</v>
      </c>
      <c r="BF307" s="62">
        <v>4</v>
      </c>
      <c r="BG307" s="63"/>
      <c r="BH307" s="63"/>
      <c r="BI307" s="61" t="s">
        <v>9</v>
      </c>
      <c r="BJ307" s="62"/>
      <c r="BK307" s="61" t="s">
        <v>9</v>
      </c>
      <c r="BL307" s="62">
        <v>4</v>
      </c>
      <c r="BM307" s="61" t="s">
        <v>9</v>
      </c>
      <c r="BN307" s="62"/>
      <c r="BO307" s="61" t="s">
        <v>9</v>
      </c>
      <c r="BP307" s="62">
        <v>3</v>
      </c>
      <c r="BQ307" s="64">
        <f>COUNTIF($G307:$BP307,"a")+COUNTIF($G307:$BP307,"r0,a5")/2+COUNTIF($G307:$BP307,"p5,a5")/2+COUNTIF($G307:$BP307,"Ro,p5")/2+COUNTIF($G307:$BP307,"H5,A5")/2+COUNTIF($G307:$BP307,"p0,a5")/2</f>
        <v>8</v>
      </c>
      <c r="BR307" s="64">
        <f>COUNTIF($G307:$BP307,"d")+COUNTIF($G307:$BP307,"r0,d5")/2+COUNTIF($G307:$BP307,"p5,d5")/2+COUNTIF($G307:$BP307,"Ro,P5")/2+COUNTIF($G307:$BP307,"H5,D5")/2+COUNTIF($G307:$BP307,"p0,d5")/2</f>
        <v>11</v>
      </c>
      <c r="BS307" s="64">
        <f>COUNTIF($G307:$BP307,"b")+COUNTIF($G307:$BP307,"r0,b5")/2+COUNTIF($G307:$BP307,"p5,b5")/2+COUNTIF($G307:$BP307,"Ro,P5")/2+COUNTIF($G307:$BP307,"H5,B5")/2+COUNTIF($G307:$BP307,"p0,b5")/2</f>
        <v>0</v>
      </c>
      <c r="BT307" s="64">
        <f>COUNTIF($G307:$BP307,"c")+COUNTIF($G307:$BP307,"r0,c5")/2+COUNTIF($G307:$BP307,"p5,c5")/2+COUNTIF($G307:$BP307,"Ro,P5")/2+COUNTIF($G307:$BP307,"H5,C5")/2+COUNTIF($G307:$BP307,"p0,c5")/2</f>
        <v>0</v>
      </c>
      <c r="BU307" s="64">
        <f>COUNTIF($G307:$BP307,"KH")+COUNTIF($G307:$BP307,"TL")+COUNTIF($G307:$BP307,"L")</f>
        <v>0</v>
      </c>
      <c r="BV307" s="64">
        <f>COUNTIF($G307:$BP307,"NL")</f>
        <v>0</v>
      </c>
      <c r="BW307" s="64">
        <f>COUNTIF($G307:$BP307,"hh")+COUNTIF(G307:BP307,"H5,D5")/2</f>
        <v>0</v>
      </c>
      <c r="BX307" s="64">
        <f>COUNTIF($G307:$BP307,"nt7")</f>
        <v>0</v>
      </c>
      <c r="BY307" s="64">
        <f>COUNTIF($G307:$BP307,"P")+COUNTIF($G307:$BP307,"p5,a5")/2+COUNTIF($G307:$BP307,"p5,b5")/2+COUNTIF($G307:$BP307,"p5,c5")/2+COUNTIF($G307:$BP307,"p5,d5")/2+COUNTIF($G307:$BP307,"R0,P5")/2</f>
        <v>1</v>
      </c>
      <c r="BZ307" s="65">
        <f>SUBTOTAL(9,BQ307:BY307)</f>
        <v>20</v>
      </c>
      <c r="CA307" s="66">
        <f t="shared" si="544"/>
        <v>23</v>
      </c>
      <c r="CB307" s="67">
        <f t="shared" si="545"/>
        <v>0</v>
      </c>
      <c r="CC307" s="67">
        <v>0</v>
      </c>
      <c r="CD307" s="68">
        <f t="shared" si="555"/>
        <v>1</v>
      </c>
      <c r="CE307" s="69">
        <f t="shared" si="546"/>
        <v>5</v>
      </c>
      <c r="CF307" s="68">
        <f t="shared" si="547"/>
        <v>70</v>
      </c>
      <c r="CG307" s="70">
        <f t="shared" si="548"/>
        <v>0.5</v>
      </c>
      <c r="CH307" s="68">
        <f t="shared" si="549"/>
        <v>80</v>
      </c>
      <c r="CI307" s="71">
        <f>VLOOKUP(A307,[5]DATA!$A$6:$Q$660,17,0)</f>
        <v>70</v>
      </c>
      <c r="CJ307" s="71">
        <f t="shared" si="550"/>
        <v>23</v>
      </c>
      <c r="CK307" s="72">
        <f t="shared" si="551"/>
        <v>0</v>
      </c>
      <c r="CL307" s="73">
        <f t="shared" si="552"/>
        <v>0</v>
      </c>
      <c r="CM307" s="72">
        <f t="shared" si="553"/>
        <v>0</v>
      </c>
      <c r="CN307" s="74">
        <f>BQ307+BR307+BS307+BT307+BU307+BY307+BX307</f>
        <v>20</v>
      </c>
    </row>
    <row r="308" spans="1:92" s="77" customFormat="1" ht="24.75" customHeight="1" outlineLevel="2" x14ac:dyDescent="0.25">
      <c r="A308" s="55" t="s">
        <v>640</v>
      </c>
      <c r="B308" s="56" t="s">
        <v>641</v>
      </c>
      <c r="C308" s="57" t="s">
        <v>380</v>
      </c>
      <c r="D308" s="58">
        <v>10</v>
      </c>
      <c r="E308" s="59">
        <v>44610</v>
      </c>
      <c r="F308" s="60">
        <f>IFERROR(VLOOKUP(A308,'[5]PHEP NAM 2022'!$D$9:$AP$628,32,0),0)</f>
        <v>1</v>
      </c>
      <c r="G308" s="61" t="s">
        <v>9</v>
      </c>
      <c r="H308" s="62">
        <v>4</v>
      </c>
      <c r="I308" s="61" t="s">
        <v>9</v>
      </c>
      <c r="J308" s="62">
        <v>4</v>
      </c>
      <c r="K308" s="61" t="s">
        <v>9</v>
      </c>
      <c r="L308" s="62">
        <v>4</v>
      </c>
      <c r="M308" s="61" t="s">
        <v>9</v>
      </c>
      <c r="N308" s="62">
        <v>4</v>
      </c>
      <c r="O308" s="61" t="s">
        <v>9</v>
      </c>
      <c r="P308" s="62">
        <v>4</v>
      </c>
      <c r="Q308" s="63"/>
      <c r="R308" s="63">
        <v>12</v>
      </c>
      <c r="S308" s="61" t="s">
        <v>9</v>
      </c>
      <c r="T308" s="62">
        <v>4</v>
      </c>
      <c r="U308" s="61" t="s">
        <v>9</v>
      </c>
      <c r="V308" s="62">
        <v>4</v>
      </c>
      <c r="W308" s="61" t="s">
        <v>9</v>
      </c>
      <c r="X308" s="62">
        <v>4</v>
      </c>
      <c r="Y308" s="61" t="s">
        <v>9</v>
      </c>
      <c r="Z308" s="62">
        <v>4</v>
      </c>
      <c r="AA308" s="61" t="s">
        <v>9</v>
      </c>
      <c r="AB308" s="62">
        <v>4</v>
      </c>
      <c r="AC308" s="61" t="s">
        <v>9</v>
      </c>
      <c r="AD308" s="62">
        <v>4</v>
      </c>
      <c r="AE308" s="63"/>
      <c r="AF308" s="63">
        <v>12</v>
      </c>
      <c r="AG308" s="61" t="s">
        <v>9</v>
      </c>
      <c r="AH308" s="62">
        <v>4</v>
      </c>
      <c r="AI308" s="61" t="s">
        <v>9</v>
      </c>
      <c r="AJ308" s="62">
        <v>4</v>
      </c>
      <c r="AK308" s="61" t="s">
        <v>9</v>
      </c>
      <c r="AL308" s="62">
        <v>4</v>
      </c>
      <c r="AM308" s="61" t="s">
        <v>9</v>
      </c>
      <c r="AN308" s="62">
        <v>4</v>
      </c>
      <c r="AO308" s="61" t="s">
        <v>52</v>
      </c>
      <c r="AP308" s="62"/>
      <c r="AQ308" s="61" t="s">
        <v>9</v>
      </c>
      <c r="AR308" s="62">
        <v>4</v>
      </c>
      <c r="AS308" s="63"/>
      <c r="AT308" s="63">
        <v>8</v>
      </c>
      <c r="AU308" s="61" t="s">
        <v>9</v>
      </c>
      <c r="AV308" s="62">
        <v>4</v>
      </c>
      <c r="AW308" s="61" t="s">
        <v>9</v>
      </c>
      <c r="AX308" s="62">
        <v>4</v>
      </c>
      <c r="AY308" s="61" t="s">
        <v>9</v>
      </c>
      <c r="AZ308" s="62">
        <v>4</v>
      </c>
      <c r="BA308" s="61" t="s">
        <v>9</v>
      </c>
      <c r="BB308" s="62">
        <v>4</v>
      </c>
      <c r="BC308" s="61" t="s">
        <v>9</v>
      </c>
      <c r="BD308" s="62">
        <v>4</v>
      </c>
      <c r="BE308" s="61" t="s">
        <v>9</v>
      </c>
      <c r="BF308" s="62">
        <v>4</v>
      </c>
      <c r="BG308" s="63"/>
      <c r="BH308" s="63">
        <v>12</v>
      </c>
      <c r="BI308" s="61" t="s">
        <v>9</v>
      </c>
      <c r="BJ308" s="62">
        <v>4</v>
      </c>
      <c r="BK308" s="61" t="s">
        <v>9</v>
      </c>
      <c r="BL308" s="62">
        <v>4</v>
      </c>
      <c r="BM308" s="61" t="s">
        <v>9</v>
      </c>
      <c r="BN308" s="62">
        <v>4</v>
      </c>
      <c r="BO308" s="61" t="s">
        <v>9</v>
      </c>
      <c r="BP308" s="62">
        <v>4</v>
      </c>
      <c r="BQ308" s="64">
        <f>COUNTIF($G308:$BP308,"a")+COUNTIF($G308:$BP308,"r0,a5")/2+COUNTIF($G308:$BP308,"p5,a5")/2+COUNTIF($G308:$BP308,"Ro,p5")/2+COUNTIF($G308:$BP308,"H5,A5")/2+COUNTIF($G308:$BP308,"p0,a5")/2</f>
        <v>26</v>
      </c>
      <c r="BR308" s="64">
        <f>COUNTIF($G308:$BP308,"d")+COUNTIF($G308:$BP308,"r0,d5")/2+COUNTIF($G308:$BP308,"p5,d5")/2+COUNTIF($G308:$BP308,"Ro,P5")/2+COUNTIF($G308:$BP308,"H5,D5")/2+COUNTIF($G308:$BP308,"p0,d5")/2</f>
        <v>0</v>
      </c>
      <c r="BS308" s="64">
        <f>COUNTIF($G308:$BP308,"b")+COUNTIF($G308:$BP308,"r0,b5")/2+COUNTIF($G308:$BP308,"p5,b5")/2+COUNTIF($G308:$BP308,"Ro,P5")/2+COUNTIF($G308:$BP308,"H5,B5")/2+COUNTIF($G308:$BP308,"p0,b5")/2</f>
        <v>0</v>
      </c>
      <c r="BT308" s="64">
        <f>COUNTIF($G308:$BP308,"c")+COUNTIF($G308:$BP308,"r0,c5")/2+COUNTIF($G308:$BP308,"p5,c5")/2+COUNTIF($G308:$BP308,"Ro,P5")/2+COUNTIF($G308:$BP308,"H5,C5")/2+COUNTIF($G308:$BP308,"p0,c5")/2</f>
        <v>0</v>
      </c>
      <c r="BU308" s="64">
        <f>COUNTIF($G308:$BP308,"KH")+COUNTIF($G308:$BP308,"TL")+COUNTIF($G308:$BP308,"L")</f>
        <v>0</v>
      </c>
      <c r="BV308" s="64">
        <f>COUNTIF($G308:$BP308,"NL")</f>
        <v>0</v>
      </c>
      <c r="BW308" s="64">
        <f>COUNTIF($G308:$BP308,"hh")+COUNTIF(G308:BP308,"H5,D5")/2</f>
        <v>0</v>
      </c>
      <c r="BX308" s="64">
        <f>COUNTIF($G308:$BP308,"nt7")</f>
        <v>0</v>
      </c>
      <c r="BY308" s="64">
        <f>COUNTIF($G308:$BP308,"P")+COUNTIF($G308:$BP308,"p5,a5")/2+COUNTIF($G308:$BP308,"p5,b5")/2+COUNTIF($G308:$BP308,"p5,c5")/2+COUNTIF($G308:$BP308,"p5,d5")/2+COUNTIF($G308:$BP308,"R0,P5")/2</f>
        <v>1</v>
      </c>
      <c r="BZ308" s="65">
        <f>SUBTOTAL(9,BQ308:BY308)</f>
        <v>27</v>
      </c>
      <c r="CA308" s="66">
        <f t="shared" si="544"/>
        <v>104</v>
      </c>
      <c r="CB308" s="67">
        <f t="shared" si="545"/>
        <v>44</v>
      </c>
      <c r="CC308" s="67">
        <v>0</v>
      </c>
      <c r="CD308" s="68">
        <f t="shared" si="555"/>
        <v>2</v>
      </c>
      <c r="CE308" s="69">
        <f t="shared" si="546"/>
        <v>29</v>
      </c>
      <c r="CF308" s="68">
        <f t="shared" si="547"/>
        <v>140</v>
      </c>
      <c r="CG308" s="70">
        <f t="shared" si="548"/>
        <v>0</v>
      </c>
      <c r="CH308" s="68">
        <f t="shared" si="549"/>
        <v>464</v>
      </c>
      <c r="CI308" s="71">
        <f>VLOOKUP(A308,[5]DATA!$A$6:$Q$660,17,0)</f>
        <v>70</v>
      </c>
      <c r="CJ308" s="71">
        <f t="shared" si="550"/>
        <v>148</v>
      </c>
      <c r="CK308" s="72">
        <f t="shared" si="551"/>
        <v>44</v>
      </c>
      <c r="CL308" s="73">
        <f t="shared" si="552"/>
        <v>0.29729729729729731</v>
      </c>
      <c r="CM308" s="72">
        <f t="shared" si="553"/>
        <v>0</v>
      </c>
      <c r="CN308" s="74">
        <f>BQ308+BR308+BS308+BT308+BU308+BY308+BX308</f>
        <v>27</v>
      </c>
    </row>
    <row r="309" spans="1:92" s="77" customFormat="1" ht="24.75" customHeight="1" outlineLevel="1" x14ac:dyDescent="0.2">
      <c r="A309" s="102">
        <f>COUNTA(A310:A311)</f>
        <v>2</v>
      </c>
      <c r="B309" s="111" t="s">
        <v>642</v>
      </c>
      <c r="C309" s="112"/>
      <c r="D309" s="112"/>
      <c r="E309" s="113"/>
      <c r="F309" s="113"/>
      <c r="G309" s="104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/>
      <c r="AS309" s="105"/>
      <c r="AT309" s="105"/>
      <c r="AU309" s="105"/>
      <c r="AV309" s="105"/>
      <c r="AW309" s="105"/>
      <c r="AX309" s="105"/>
      <c r="AY309" s="105"/>
      <c r="AZ309" s="105"/>
      <c r="BA309" s="105"/>
      <c r="BB309" s="105"/>
      <c r="BC309" s="105"/>
      <c r="BD309" s="105"/>
      <c r="BE309" s="105"/>
      <c r="BF309" s="105"/>
      <c r="BG309" s="105"/>
      <c r="BH309" s="105"/>
      <c r="BI309" s="105"/>
      <c r="BJ309" s="105"/>
      <c r="BK309" s="105"/>
      <c r="BL309" s="105"/>
      <c r="BM309" s="105"/>
      <c r="BN309" s="105"/>
      <c r="BO309" s="105"/>
      <c r="BP309" s="106"/>
      <c r="BQ309" s="107">
        <f>SUM(BQ310:BQ311)</f>
        <v>0</v>
      </c>
      <c r="BR309" s="107">
        <f t="shared" ref="BR309:CM309" si="556">SUM(BR310:BR311)</f>
        <v>54</v>
      </c>
      <c r="BS309" s="107">
        <f t="shared" si="556"/>
        <v>0</v>
      </c>
      <c r="BT309" s="107">
        <f t="shared" si="556"/>
        <v>0</v>
      </c>
      <c r="BU309" s="107">
        <f t="shared" si="556"/>
        <v>0</v>
      </c>
      <c r="BV309" s="107">
        <f t="shared" si="556"/>
        <v>0</v>
      </c>
      <c r="BW309" s="107">
        <f t="shared" si="556"/>
        <v>0</v>
      </c>
      <c r="BX309" s="107">
        <f t="shared" si="556"/>
        <v>0</v>
      </c>
      <c r="BY309" s="107">
        <f t="shared" si="556"/>
        <v>0</v>
      </c>
      <c r="BZ309" s="107">
        <f t="shared" si="556"/>
        <v>54</v>
      </c>
      <c r="CA309" s="107">
        <f t="shared" si="556"/>
        <v>55</v>
      </c>
      <c r="CB309" s="107">
        <f t="shared" si="556"/>
        <v>40</v>
      </c>
      <c r="CC309" s="107">
        <f t="shared" si="556"/>
        <v>0</v>
      </c>
      <c r="CD309" s="107">
        <f t="shared" si="556"/>
        <v>4</v>
      </c>
      <c r="CE309" s="107">
        <f t="shared" si="556"/>
        <v>0</v>
      </c>
      <c r="CF309" s="107">
        <f t="shared" si="556"/>
        <v>280</v>
      </c>
      <c r="CG309" s="107">
        <f t="shared" si="556"/>
        <v>5</v>
      </c>
      <c r="CH309" s="107">
        <f t="shared" si="556"/>
        <v>0</v>
      </c>
      <c r="CI309" s="107">
        <f t="shared" si="556"/>
        <v>140</v>
      </c>
      <c r="CJ309" s="107">
        <f t="shared" si="556"/>
        <v>95</v>
      </c>
      <c r="CK309" s="107">
        <f t="shared" si="556"/>
        <v>40</v>
      </c>
      <c r="CL309" s="107">
        <f t="shared" si="556"/>
        <v>1.126984126984127</v>
      </c>
      <c r="CM309" s="107">
        <f t="shared" si="556"/>
        <v>0</v>
      </c>
    </row>
    <row r="310" spans="1:92" s="77" customFormat="1" ht="24.75" customHeight="1" outlineLevel="2" x14ac:dyDescent="0.25">
      <c r="A310" s="55" t="s">
        <v>643</v>
      </c>
      <c r="B310" s="56" t="s">
        <v>644</v>
      </c>
      <c r="C310" s="57" t="s">
        <v>380</v>
      </c>
      <c r="D310" s="58">
        <v>10</v>
      </c>
      <c r="E310" s="59">
        <v>44470</v>
      </c>
      <c r="F310" s="60">
        <f>IFERROR(VLOOKUP(A310,'[5]PHEP NAM 2022'!$D$9:$AP$628,32,0),0)</f>
        <v>5</v>
      </c>
      <c r="G310" s="61" t="s">
        <v>10</v>
      </c>
      <c r="H310" s="62"/>
      <c r="I310" s="61" t="s">
        <v>10</v>
      </c>
      <c r="J310" s="62"/>
      <c r="K310" s="61" t="s">
        <v>10</v>
      </c>
      <c r="L310" s="62"/>
      <c r="M310" s="61" t="s">
        <v>10</v>
      </c>
      <c r="N310" s="62"/>
      <c r="O310" s="61" t="s">
        <v>10</v>
      </c>
      <c r="P310" s="62"/>
      <c r="Q310" s="63"/>
      <c r="R310" s="63">
        <v>8</v>
      </c>
      <c r="S310" s="61" t="s">
        <v>10</v>
      </c>
      <c r="T310" s="62"/>
      <c r="U310" s="61" t="s">
        <v>10</v>
      </c>
      <c r="V310" s="62"/>
      <c r="W310" s="61" t="s">
        <v>10</v>
      </c>
      <c r="X310" s="62"/>
      <c r="Y310" s="61" t="s">
        <v>10</v>
      </c>
      <c r="Z310" s="62"/>
      <c r="AA310" s="61" t="s">
        <v>10</v>
      </c>
      <c r="AB310" s="62"/>
      <c r="AC310" s="61" t="s">
        <v>10</v>
      </c>
      <c r="AD310" s="62"/>
      <c r="AE310" s="63"/>
      <c r="AF310" s="63">
        <v>8</v>
      </c>
      <c r="AG310" s="61" t="s">
        <v>10</v>
      </c>
      <c r="AH310" s="62"/>
      <c r="AI310" s="61" t="s">
        <v>10</v>
      </c>
      <c r="AJ310" s="62"/>
      <c r="AK310" s="61" t="s">
        <v>10</v>
      </c>
      <c r="AL310" s="62"/>
      <c r="AM310" s="61" t="s">
        <v>10</v>
      </c>
      <c r="AN310" s="62"/>
      <c r="AO310" s="61" t="s">
        <v>10</v>
      </c>
      <c r="AP310" s="62"/>
      <c r="AQ310" s="61" t="s">
        <v>10</v>
      </c>
      <c r="AR310" s="62"/>
      <c r="AS310" s="63"/>
      <c r="AT310" s="63">
        <v>8</v>
      </c>
      <c r="AU310" s="61" t="s">
        <v>10</v>
      </c>
      <c r="AV310" s="62"/>
      <c r="AW310" s="61" t="s">
        <v>10</v>
      </c>
      <c r="AX310" s="62"/>
      <c r="AY310" s="61" t="s">
        <v>10</v>
      </c>
      <c r="AZ310" s="62"/>
      <c r="BA310" s="61" t="s">
        <v>10</v>
      </c>
      <c r="BB310" s="62"/>
      <c r="BC310" s="61" t="s">
        <v>10</v>
      </c>
      <c r="BD310" s="62"/>
      <c r="BE310" s="61" t="s">
        <v>10</v>
      </c>
      <c r="BF310" s="62"/>
      <c r="BG310" s="63"/>
      <c r="BH310" s="63">
        <v>8</v>
      </c>
      <c r="BI310" s="61" t="s">
        <v>10</v>
      </c>
      <c r="BJ310" s="62"/>
      <c r="BK310" s="61" t="s">
        <v>10</v>
      </c>
      <c r="BL310" s="62"/>
      <c r="BM310" s="61" t="s">
        <v>10</v>
      </c>
      <c r="BN310" s="62"/>
      <c r="BO310" s="61" t="s">
        <v>10</v>
      </c>
      <c r="BP310" s="62"/>
      <c r="BQ310" s="64">
        <f t="shared" ref="BQ310:BQ311" si="557">COUNTIF($G310:$BP310,"a")+COUNTIF($G310:$BP310,"r0,a5")/2+COUNTIF($G310:$BP310,"p5,a5")/2+COUNTIF($G310:$BP310,"Ro,p5")/2+COUNTIF($G310:$BP310,"H5,A5")/2+COUNTIF($G310:$BP310,"p0,a5")/2</f>
        <v>0</v>
      </c>
      <c r="BR310" s="64">
        <f t="shared" ref="BR310:BR311" si="558">COUNTIF($G310:$BP310,"d")+COUNTIF($G310:$BP310,"r0,d5")/2+COUNTIF($G310:$BP310,"p5,d5")/2+COUNTIF($G310:$BP310,"Ro,P5")/2+COUNTIF($G310:$BP310,"H5,D5")/2+COUNTIF($G310:$BP310,"p0,d5")/2</f>
        <v>27</v>
      </c>
      <c r="BS310" s="64">
        <f t="shared" ref="BS310:BS311" si="559">COUNTIF($G310:$BP310,"b")+COUNTIF($G310:$BP310,"r0,b5")/2+COUNTIF($G310:$BP310,"p5,b5")/2+COUNTIF($G310:$BP310,"Ro,P5")/2+COUNTIF($G310:$BP310,"H5,B5")/2+COUNTIF($G310:$BP310,"p0,b5")/2</f>
        <v>0</v>
      </c>
      <c r="BT310" s="64">
        <f t="shared" ref="BT310:BT311" si="560">COUNTIF($G310:$BP310,"c")+COUNTIF($G310:$BP310,"r0,c5")/2+COUNTIF($G310:$BP310,"p5,c5")/2+COUNTIF($G310:$BP310,"Ro,P5")/2+COUNTIF($G310:$BP310,"H5,C5")/2+COUNTIF($G310:$BP310,"p0,c5")/2</f>
        <v>0</v>
      </c>
      <c r="BU310" s="64">
        <f t="shared" ref="BU310:BU311" si="561">COUNTIF($G310:$BP310,"KH")+COUNTIF($G310:$BP310,"TL")+COUNTIF($G310:$BP310,"L")</f>
        <v>0</v>
      </c>
      <c r="BV310" s="64">
        <f t="shared" ref="BV310:BV311" si="562">COUNTIF($G310:$BP310,"NL")</f>
        <v>0</v>
      </c>
      <c r="BW310" s="64">
        <f t="shared" ref="BW310:BW311" si="563">COUNTIF($G310:$BP310,"hh")+COUNTIF(G310:BP310,"H5,D5")/2</f>
        <v>0</v>
      </c>
      <c r="BX310" s="64">
        <f t="shared" ref="BX310:BX311" si="564">COUNTIF($G310:$BP310,"nt7")</f>
        <v>0</v>
      </c>
      <c r="BY310" s="64">
        <f t="shared" ref="BY310:BY311" si="565">COUNTIF($G310:$BP310,"P")+COUNTIF($G310:$BP310,"p5,a5")/2+COUNTIF($G310:$BP310,"p5,b5")/2+COUNTIF($G310:$BP310,"p5,c5")/2+COUNTIF($G310:$BP310,"p5,d5")/2+COUNTIF($G310:$BP310,"R0,P5")/2</f>
        <v>0</v>
      </c>
      <c r="BZ310" s="65">
        <f>SUBTOTAL(9,BQ310:BY310)</f>
        <v>27</v>
      </c>
      <c r="CA310" s="66">
        <f t="shared" ref="CA310:CA311" si="566">SUM(H310,J310,L310,N310,P310,T310,V310,X310,Z310,AB310,AD310,AH310,AJ310,AL310,AN310,AP310,AR310,AV310,AX310,AZ310,BB310,BD310,BF310,BJ310,BL310,BN310,BP310)</f>
        <v>0</v>
      </c>
      <c r="CB310" s="67">
        <f t="shared" ref="CB310:CB311" si="567">SUM(R310,AF310,AT310,BH310)</f>
        <v>32</v>
      </c>
      <c r="CC310" s="67">
        <v>0</v>
      </c>
      <c r="CD310" s="68">
        <f t="shared" ref="CD310:CD311" si="568">IF(BZ310&gt;=25,4,IF(BZ310&gt;=18,3,IF(BZ310&gt;=12,2,IF(BZ310&gt;=4,1,0))))-BX310-2</f>
        <v>2</v>
      </c>
      <c r="CE310" s="69">
        <f t="shared" ref="CE310:CE311" si="569">COUNTIF(G310:P310,"&gt;=4")+COUNTIF(S310:AD310,"&gt;=4")+COUNTIF(AG310:AR310,"&gt;=4")+COUNTIF(AU310:BF310,"&gt;=4")+COUNTIF(BI310:BP310,"&gt;=4")+ROUND(IF(R310&gt;=12,1,0)+IF(AF310&gt;=12,1,0)+IF(AT310&gt;=12,1,0)+IF(BH310&gt;=12,1,0),0)</f>
        <v>0</v>
      </c>
      <c r="CF310" s="68">
        <f t="shared" ref="CF310:CF311" si="570">CD310*CI310</f>
        <v>140</v>
      </c>
      <c r="CG310" s="70">
        <f t="shared" ref="CG310:CG311" si="571">F310-BY310</f>
        <v>5</v>
      </c>
      <c r="CH310" s="68">
        <f t="shared" ref="CH310:CH311" si="572">CE310*16</f>
        <v>0</v>
      </c>
      <c r="CI310" s="71">
        <f>VLOOKUP(A310,[5]DATA!$A$6:$Q$660,17,0)</f>
        <v>70</v>
      </c>
      <c r="CJ310" s="71">
        <f t="shared" ref="CJ310:CJ311" si="573">SUM(CA310:CC310)</f>
        <v>32</v>
      </c>
      <c r="CK310" s="72">
        <f t="shared" ref="CK310:CK311" si="574">(SUM(IF(H310&gt;4,H310-4,0),IF(J310&gt;4,J310-4,0),IF(L310&gt;4,L310-4,0),IF(N310&gt;4,N310-4,0),IF(P310&gt;4,P310-4,0),IF(T310&gt;4,T310-4,0),IF(V310&gt;4,V310-4,0),IF(X310&gt;4,X310-4,0),IF(Z310&gt;4,Z310-4,0),IF(AB310&gt;4,AB310-4,0),IF(AD310&gt;4,AD310-4,0),IF(AH310&gt;4,AH310-4,0),IF(AJ310&gt;4,AJ310-4,0),IF(AL310&gt;4,AL310-4,0),IF(AN310&gt;4,AN310-4,0),IF(AP310&gt;4,AP310-4,0),IF(AR310&gt;4,AR310-4,0),IF(AV310&gt;4,AV310-4,0),IF(AX310&gt;4,AX310-4,0),IF(AZ310&gt;4,AZ310-4,0),IF(BB310&gt;4,BB310-4,0),IF(BD310&gt;4,BD310-4,0),IF(BF310&gt;4,BF310-4,0),IF(BJ310&gt;4,BJ310-4,0),IF(BL310&gt;4,BL310-4,0),IF(BN310&gt;4,BN310-4,0),IF(BP310&gt;4,BP310-4,0))+CB310+CC310)</f>
        <v>32</v>
      </c>
      <c r="CL310" s="73">
        <f t="shared" ref="CL310:CL311" si="575">CK310/CJ310</f>
        <v>1</v>
      </c>
      <c r="CM310" s="72">
        <f t="shared" ref="CM310:CM311" si="576">(SUM(IF(H310&gt;4,H310-4,0),IF(J310&gt;4,J310-4,0),IF(L310&gt;4,L310-4,0),IF(N310&gt;4,N310-4,0),IF(P310&gt;4,P310-4,0),IF(T310&gt;4,T310-4,0),IF(V310&gt;4,V310-4,0),IF(X310&gt;4,X310-4,0),IF(Z310&gt;4,Z310-4,0),IF(AB310&gt;4,AB310-4,0),IF(AD310&gt;4,AD310-4,0),IF(AH310&gt;4,AH310-4,0),IF(AJ310&gt;4,AJ310-4,0),IF(AL310&gt;4,AL310-4,0),IF(AN310&gt;4,AN310-4,0),IF(AP310&gt;4,AP310-4,0),IF(AR310&gt;4,AR310-4,0),IF(AV310&gt;4,AV310-4,0),IF(AX310&gt;4,AX310-4,0),IF(AZ310&gt;4,AZ310-4,0),IF(BB310&gt;4,BB310-4,0),IF(BD310&gt;4,BD310-4,0),IF(BF310&gt;4,BF310-4,0),IF(BJ310&gt;4,BJ310-4,0),IF(BL310&gt;4,BL310-4,0),IF(BN310&gt;4,BN310-4,0),IF(BP310&gt;4,BP310-4,0))+CC310)</f>
        <v>0</v>
      </c>
      <c r="CN310" s="74">
        <f t="shared" ref="CN310:CN311" si="577">BQ310+BR310+BS310+BT310+BU310+BY310+BX310</f>
        <v>27</v>
      </c>
    </row>
    <row r="311" spans="1:92" s="77" customFormat="1" ht="24.75" customHeight="1" outlineLevel="2" x14ac:dyDescent="0.25">
      <c r="A311" s="82" t="s">
        <v>645</v>
      </c>
      <c r="B311" s="86" t="s">
        <v>646</v>
      </c>
      <c r="C311" s="57" t="s">
        <v>380</v>
      </c>
      <c r="D311" s="58">
        <v>10</v>
      </c>
      <c r="E311" s="59">
        <v>44621</v>
      </c>
      <c r="F311" s="60">
        <f>IFERROR(VLOOKUP(A311,'[5]PHEP NAM 2022'!$D$9:$AP$628,32,0),0)</f>
        <v>0</v>
      </c>
      <c r="G311" s="61" t="s">
        <v>10</v>
      </c>
      <c r="H311" s="62">
        <v>2</v>
      </c>
      <c r="I311" s="61" t="s">
        <v>10</v>
      </c>
      <c r="J311" s="62">
        <v>2</v>
      </c>
      <c r="K311" s="61" t="s">
        <v>10</v>
      </c>
      <c r="L311" s="62">
        <v>2</v>
      </c>
      <c r="M311" s="61" t="s">
        <v>10</v>
      </c>
      <c r="N311" s="62">
        <v>2</v>
      </c>
      <c r="O311" s="61" t="s">
        <v>10</v>
      </c>
      <c r="P311" s="62">
        <v>2</v>
      </c>
      <c r="Q311" s="63"/>
      <c r="R311" s="63">
        <v>8</v>
      </c>
      <c r="S311" s="61" t="s">
        <v>10</v>
      </c>
      <c r="T311" s="62">
        <v>2</v>
      </c>
      <c r="U311" s="61" t="s">
        <v>10</v>
      </c>
      <c r="V311" s="62">
        <v>3</v>
      </c>
      <c r="W311" s="61" t="s">
        <v>10</v>
      </c>
      <c r="X311" s="62">
        <v>3</v>
      </c>
      <c r="Y311" s="61" t="s">
        <v>10</v>
      </c>
      <c r="Z311" s="62"/>
      <c r="AA311" s="61" t="s">
        <v>10</v>
      </c>
      <c r="AB311" s="62"/>
      <c r="AC311" s="61" t="s">
        <v>10</v>
      </c>
      <c r="AD311" s="62">
        <v>2</v>
      </c>
      <c r="AE311" s="63"/>
      <c r="AF311" s="63"/>
      <c r="AG311" s="61" t="s">
        <v>10</v>
      </c>
      <c r="AH311" s="62">
        <v>2</v>
      </c>
      <c r="AI311" s="61" t="s">
        <v>10</v>
      </c>
      <c r="AJ311" s="62">
        <v>2</v>
      </c>
      <c r="AK311" s="61" t="s">
        <v>10</v>
      </c>
      <c r="AL311" s="62">
        <v>3</v>
      </c>
      <c r="AM311" s="61" t="s">
        <v>10</v>
      </c>
      <c r="AN311" s="62"/>
      <c r="AO311" s="61" t="s">
        <v>10</v>
      </c>
      <c r="AP311" s="62">
        <v>3</v>
      </c>
      <c r="AQ311" s="61" t="s">
        <v>10</v>
      </c>
      <c r="AR311" s="62">
        <v>3</v>
      </c>
      <c r="AS311" s="63"/>
      <c r="AT311" s="63"/>
      <c r="AU311" s="61" t="s">
        <v>10</v>
      </c>
      <c r="AV311" s="62">
        <v>3</v>
      </c>
      <c r="AW311" s="61" t="s">
        <v>10</v>
      </c>
      <c r="AX311" s="62">
        <v>3</v>
      </c>
      <c r="AY311" s="61" t="s">
        <v>10</v>
      </c>
      <c r="AZ311" s="62">
        <v>2</v>
      </c>
      <c r="BA311" s="61" t="s">
        <v>10</v>
      </c>
      <c r="BB311" s="62">
        <v>2</v>
      </c>
      <c r="BC311" s="61" t="s">
        <v>10</v>
      </c>
      <c r="BD311" s="62">
        <v>2</v>
      </c>
      <c r="BE311" s="61" t="s">
        <v>10</v>
      </c>
      <c r="BF311" s="62">
        <v>2</v>
      </c>
      <c r="BG311" s="63"/>
      <c r="BH311" s="63"/>
      <c r="BI311" s="61" t="s">
        <v>10</v>
      </c>
      <c r="BJ311" s="62">
        <v>2</v>
      </c>
      <c r="BK311" s="61" t="s">
        <v>10</v>
      </c>
      <c r="BL311" s="62">
        <v>2</v>
      </c>
      <c r="BM311" s="61" t="s">
        <v>10</v>
      </c>
      <c r="BN311" s="62">
        <v>2</v>
      </c>
      <c r="BO311" s="61" t="s">
        <v>10</v>
      </c>
      <c r="BP311" s="62">
        <v>2</v>
      </c>
      <c r="BQ311" s="64">
        <f t="shared" si="557"/>
        <v>0</v>
      </c>
      <c r="BR311" s="64">
        <f t="shared" si="558"/>
        <v>27</v>
      </c>
      <c r="BS311" s="64">
        <f t="shared" si="559"/>
        <v>0</v>
      </c>
      <c r="BT311" s="64">
        <f t="shared" si="560"/>
        <v>0</v>
      </c>
      <c r="BU311" s="64">
        <f t="shared" si="561"/>
        <v>0</v>
      </c>
      <c r="BV311" s="64">
        <f t="shared" si="562"/>
        <v>0</v>
      </c>
      <c r="BW311" s="64">
        <f t="shared" si="563"/>
        <v>0</v>
      </c>
      <c r="BX311" s="64">
        <f t="shared" si="564"/>
        <v>0</v>
      </c>
      <c r="BY311" s="64">
        <f t="shared" si="565"/>
        <v>0</v>
      </c>
      <c r="BZ311" s="65">
        <f>SUBTOTAL(9,BQ311:BY311)</f>
        <v>27</v>
      </c>
      <c r="CA311" s="66">
        <f t="shared" si="566"/>
        <v>55</v>
      </c>
      <c r="CB311" s="67">
        <f t="shared" si="567"/>
        <v>8</v>
      </c>
      <c r="CC311" s="67">
        <v>0</v>
      </c>
      <c r="CD311" s="68">
        <f t="shared" si="568"/>
        <v>2</v>
      </c>
      <c r="CE311" s="69">
        <f t="shared" si="569"/>
        <v>0</v>
      </c>
      <c r="CF311" s="68">
        <f t="shared" si="570"/>
        <v>140</v>
      </c>
      <c r="CG311" s="70">
        <f t="shared" si="571"/>
        <v>0</v>
      </c>
      <c r="CH311" s="68">
        <f t="shared" si="572"/>
        <v>0</v>
      </c>
      <c r="CI311" s="71">
        <f>VLOOKUP(A311,[5]DATA!$A$6:$Q$660,17,0)</f>
        <v>70</v>
      </c>
      <c r="CJ311" s="71">
        <f t="shared" si="573"/>
        <v>63</v>
      </c>
      <c r="CK311" s="72">
        <f t="shared" si="574"/>
        <v>8</v>
      </c>
      <c r="CL311" s="73">
        <f t="shared" si="575"/>
        <v>0.12698412698412698</v>
      </c>
      <c r="CM311" s="72">
        <f t="shared" si="576"/>
        <v>0</v>
      </c>
      <c r="CN311" s="74">
        <f t="shared" si="577"/>
        <v>27</v>
      </c>
    </row>
    <row r="312" spans="1:92" s="77" customFormat="1" ht="24.75" customHeight="1" collapsed="1" x14ac:dyDescent="0.2">
      <c r="A312" s="117">
        <f>A313+A316+A375</f>
        <v>74</v>
      </c>
      <c r="B312" s="51" t="s">
        <v>647</v>
      </c>
      <c r="C312" s="51"/>
      <c r="D312" s="51"/>
      <c r="E312" s="51"/>
      <c r="F312" s="60"/>
      <c r="G312" s="78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80"/>
      <c r="BQ312" s="118">
        <f>BQ313+BQ316+BQ375</f>
        <v>599</v>
      </c>
      <c r="BR312" s="118">
        <f t="shared" ref="BR312:CM312" si="578">BR313+BR316+BR375</f>
        <v>891.5</v>
      </c>
      <c r="BS312" s="118">
        <f t="shared" si="578"/>
        <v>0</v>
      </c>
      <c r="BT312" s="118">
        <f t="shared" si="578"/>
        <v>158</v>
      </c>
      <c r="BU312" s="118">
        <f t="shared" si="578"/>
        <v>0</v>
      </c>
      <c r="BV312" s="118">
        <f t="shared" si="578"/>
        <v>0</v>
      </c>
      <c r="BW312" s="118">
        <f t="shared" si="578"/>
        <v>0</v>
      </c>
      <c r="BX312" s="118">
        <f t="shared" si="578"/>
        <v>30</v>
      </c>
      <c r="BY312" s="118">
        <f t="shared" si="578"/>
        <v>80.5</v>
      </c>
      <c r="BZ312" s="118">
        <f t="shared" si="578"/>
        <v>1759</v>
      </c>
      <c r="CA312" s="118">
        <f t="shared" si="578"/>
        <v>3859</v>
      </c>
      <c r="CB312" s="118">
        <f t="shared" si="578"/>
        <v>647</v>
      </c>
      <c r="CC312" s="118">
        <f t="shared" si="578"/>
        <v>0</v>
      </c>
      <c r="CD312" s="118">
        <f t="shared" si="578"/>
        <v>94</v>
      </c>
      <c r="CE312" s="118">
        <f t="shared" si="578"/>
        <v>846</v>
      </c>
      <c r="CF312" s="118">
        <f t="shared" si="578"/>
        <v>10180</v>
      </c>
      <c r="CG312" s="118">
        <f t="shared" si="578"/>
        <v>293.5</v>
      </c>
      <c r="CH312" s="118">
        <f t="shared" si="578"/>
        <v>13536</v>
      </c>
      <c r="CI312" s="118">
        <f t="shared" si="578"/>
        <v>8010</v>
      </c>
      <c r="CJ312" s="118">
        <f t="shared" si="578"/>
        <v>4506</v>
      </c>
      <c r="CK312" s="118">
        <f t="shared" si="578"/>
        <v>1135</v>
      </c>
      <c r="CL312" s="118" t="e">
        <f t="shared" si="578"/>
        <v>#DIV/0!</v>
      </c>
      <c r="CM312" s="118">
        <f t="shared" si="578"/>
        <v>488</v>
      </c>
    </row>
    <row r="313" spans="1:92" s="77" customFormat="1" ht="24.75" customHeight="1" outlineLevel="1" x14ac:dyDescent="0.25">
      <c r="A313" s="119">
        <f>COUNTA(A314:A315)</f>
        <v>1</v>
      </c>
      <c r="B313" s="120" t="s">
        <v>648</v>
      </c>
      <c r="C313" s="120"/>
      <c r="D313" s="103"/>
      <c r="E313" s="103"/>
      <c r="F313" s="103"/>
      <c r="G313" s="104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/>
      <c r="AS313" s="105"/>
      <c r="AT313" s="105"/>
      <c r="AU313" s="105"/>
      <c r="AV313" s="105"/>
      <c r="AW313" s="105"/>
      <c r="AX313" s="105"/>
      <c r="AY313" s="105"/>
      <c r="AZ313" s="105"/>
      <c r="BA313" s="105"/>
      <c r="BB313" s="105"/>
      <c r="BC313" s="105"/>
      <c r="BD313" s="105"/>
      <c r="BE313" s="105"/>
      <c r="BF313" s="105"/>
      <c r="BG313" s="105"/>
      <c r="BH313" s="105"/>
      <c r="BI313" s="105"/>
      <c r="BJ313" s="105"/>
      <c r="BK313" s="105"/>
      <c r="BL313" s="105"/>
      <c r="BM313" s="105"/>
      <c r="BN313" s="105"/>
      <c r="BO313" s="105"/>
      <c r="BP313" s="106"/>
      <c r="BQ313" s="115">
        <f>SUM(BQ314:BQ315)</f>
        <v>0</v>
      </c>
      <c r="BR313" s="115">
        <f t="shared" ref="BR313:CI313" si="579">SUM(BR314:BR315)</f>
        <v>25</v>
      </c>
      <c r="BS313" s="115">
        <f t="shared" si="579"/>
        <v>0</v>
      </c>
      <c r="BT313" s="115">
        <f t="shared" si="579"/>
        <v>0</v>
      </c>
      <c r="BU313" s="115">
        <f t="shared" si="579"/>
        <v>0</v>
      </c>
      <c r="BV313" s="115">
        <f t="shared" si="579"/>
        <v>0</v>
      </c>
      <c r="BW313" s="115">
        <f t="shared" si="579"/>
        <v>0</v>
      </c>
      <c r="BX313" s="115">
        <f t="shared" si="579"/>
        <v>2</v>
      </c>
      <c r="BY313" s="115">
        <f t="shared" si="579"/>
        <v>0</v>
      </c>
      <c r="BZ313" s="115">
        <f t="shared" si="579"/>
        <v>27</v>
      </c>
      <c r="CA313" s="115">
        <f t="shared" si="579"/>
        <v>0</v>
      </c>
      <c r="CB313" s="115">
        <f t="shared" si="579"/>
        <v>0</v>
      </c>
      <c r="CC313" s="115">
        <f t="shared" si="579"/>
        <v>0</v>
      </c>
      <c r="CD313" s="115">
        <f t="shared" si="579"/>
        <v>0</v>
      </c>
      <c r="CE313" s="115">
        <f t="shared" si="579"/>
        <v>0</v>
      </c>
      <c r="CF313" s="115">
        <f t="shared" si="579"/>
        <v>0</v>
      </c>
      <c r="CG313" s="115">
        <f t="shared" si="579"/>
        <v>18</v>
      </c>
      <c r="CH313" s="115">
        <f t="shared" si="579"/>
        <v>0</v>
      </c>
      <c r="CI313" s="115">
        <f t="shared" si="579"/>
        <v>0</v>
      </c>
      <c r="CJ313" s="115"/>
      <c r="CK313" s="115">
        <f>SUM(CK314:CK315)</f>
        <v>0</v>
      </c>
      <c r="CL313" s="115" t="e">
        <f>SUM(CL314:CL315)</f>
        <v>#DIV/0!</v>
      </c>
      <c r="CM313" s="115">
        <f>SUM(CM314:CM315)</f>
        <v>0</v>
      </c>
    </row>
    <row r="314" spans="1:92" s="77" customFormat="1" ht="24.75" customHeight="1" outlineLevel="2" x14ac:dyDescent="0.25">
      <c r="A314" s="55" t="s">
        <v>649</v>
      </c>
      <c r="B314" s="56" t="s">
        <v>650</v>
      </c>
      <c r="C314" s="57" t="s">
        <v>651</v>
      </c>
      <c r="D314" s="58">
        <v>3</v>
      </c>
      <c r="E314" s="59">
        <v>41920</v>
      </c>
      <c r="F314" s="60">
        <f>IFERROR(VLOOKUP(A314,'[5]PHEP NAM 2022'!$D$9:$AP$628,32,0),0)</f>
        <v>18</v>
      </c>
      <c r="G314" s="61" t="s">
        <v>10</v>
      </c>
      <c r="H314" s="62"/>
      <c r="I314" s="61" t="s">
        <v>10</v>
      </c>
      <c r="J314" s="62"/>
      <c r="K314" s="61" t="s">
        <v>10</v>
      </c>
      <c r="L314" s="62"/>
      <c r="M314" s="61" t="s">
        <v>10</v>
      </c>
      <c r="N314" s="62"/>
      <c r="O314" s="61" t="s">
        <v>10</v>
      </c>
      <c r="P314" s="62"/>
      <c r="Q314" s="63"/>
      <c r="R314" s="63"/>
      <c r="S314" s="61" t="s">
        <v>10</v>
      </c>
      <c r="T314" s="62"/>
      <c r="U314" s="61" t="s">
        <v>10</v>
      </c>
      <c r="V314" s="62"/>
      <c r="W314" s="61" t="s">
        <v>10</v>
      </c>
      <c r="X314" s="62"/>
      <c r="Y314" s="61" t="s">
        <v>10</v>
      </c>
      <c r="Z314" s="62"/>
      <c r="AA314" s="61" t="s">
        <v>10</v>
      </c>
      <c r="AB314" s="62"/>
      <c r="AC314" s="61" t="s">
        <v>49</v>
      </c>
      <c r="AD314" s="62"/>
      <c r="AE314" s="63"/>
      <c r="AF314" s="63"/>
      <c r="AG314" s="61" t="s">
        <v>10</v>
      </c>
      <c r="AH314" s="62"/>
      <c r="AI314" s="61" t="s">
        <v>10</v>
      </c>
      <c r="AJ314" s="62"/>
      <c r="AK314" s="61" t="s">
        <v>10</v>
      </c>
      <c r="AL314" s="62"/>
      <c r="AM314" s="61" t="s">
        <v>10</v>
      </c>
      <c r="AN314" s="62"/>
      <c r="AO314" s="61" t="s">
        <v>10</v>
      </c>
      <c r="AP314" s="62"/>
      <c r="AQ314" s="61" t="s">
        <v>10</v>
      </c>
      <c r="AR314" s="62"/>
      <c r="AS314" s="63"/>
      <c r="AT314" s="63"/>
      <c r="AU314" s="61" t="s">
        <v>10</v>
      </c>
      <c r="AV314" s="62"/>
      <c r="AW314" s="61" t="s">
        <v>10</v>
      </c>
      <c r="AX314" s="62"/>
      <c r="AY314" s="61" t="s">
        <v>10</v>
      </c>
      <c r="AZ314" s="62"/>
      <c r="BA314" s="61" t="s">
        <v>10</v>
      </c>
      <c r="BB314" s="62"/>
      <c r="BC314" s="61" t="s">
        <v>10</v>
      </c>
      <c r="BD314" s="62"/>
      <c r="BE314" s="61" t="s">
        <v>49</v>
      </c>
      <c r="BF314" s="62"/>
      <c r="BG314" s="63"/>
      <c r="BH314" s="63"/>
      <c r="BI314" s="61" t="s">
        <v>10</v>
      </c>
      <c r="BJ314" s="62"/>
      <c r="BK314" s="61" t="s">
        <v>10</v>
      </c>
      <c r="BL314" s="62"/>
      <c r="BM314" s="61" t="s">
        <v>10</v>
      </c>
      <c r="BN314" s="62"/>
      <c r="BO314" s="61" t="s">
        <v>10</v>
      </c>
      <c r="BP314" s="62"/>
      <c r="BQ314" s="64">
        <f t="shared" ref="BQ314" si="580">COUNTIF($G314:$BP314,"a")+COUNTIF($G314:$BP314,"r0,a5")/2+COUNTIF($G314:$BP314,"p5,a5")/2+COUNTIF($G314:$BP314,"Ro,p5")/2+COUNTIF($G314:$BP314,"H5,A5")/2+COUNTIF($G314:$BP314,"p0,a5")/2</f>
        <v>0</v>
      </c>
      <c r="BR314" s="64">
        <f t="shared" ref="BR314" si="581">COUNTIF($G314:$BP314,"d")+COUNTIF($G314:$BP314,"r0,d5")/2+COUNTIF($G314:$BP314,"p5,d5")/2+COUNTIF($G314:$BP314,"Ro,P5")/2+COUNTIF($G314:$BP314,"H5,D5")/2+COUNTIF($G314:$BP314,"p0,d5")/2</f>
        <v>25</v>
      </c>
      <c r="BS314" s="64">
        <f t="shared" ref="BS314" si="582">COUNTIF($G314:$BP314,"b")+COUNTIF($G314:$BP314,"r0,b5")/2+COUNTIF($G314:$BP314,"p5,b5")/2+COUNTIF($G314:$BP314,"Ro,P5")/2+COUNTIF($G314:$BP314,"H5,B5")/2+COUNTIF($G314:$BP314,"p0,b5")/2</f>
        <v>0</v>
      </c>
      <c r="BT314" s="64">
        <f t="shared" ref="BT314" si="583">COUNTIF($G314:$BP314,"c")+COUNTIF($G314:$BP314,"r0,c5")/2+COUNTIF($G314:$BP314,"p5,c5")/2+COUNTIF($G314:$BP314,"Ro,P5")/2+COUNTIF($G314:$BP314,"H5,C5")/2+COUNTIF($G314:$BP314,"p0,c5")/2</f>
        <v>0</v>
      </c>
      <c r="BU314" s="64">
        <f t="shared" ref="BU314" si="584">COUNTIF($G314:$BP314,"KH")+COUNTIF($G314:$BP314,"TL")+COUNTIF($G314:$BP314,"L")</f>
        <v>0</v>
      </c>
      <c r="BV314" s="64">
        <f t="shared" ref="BV314" si="585">COUNTIF($G314:$BP314,"NL")</f>
        <v>0</v>
      </c>
      <c r="BW314" s="64">
        <f t="shared" ref="BW314" si="586">COUNTIF($G314:$BP314,"hh")+COUNTIF(G314:BP314,"H5,D5")/2</f>
        <v>0</v>
      </c>
      <c r="BX314" s="64">
        <f t="shared" ref="BX314" si="587">COUNTIF($G314:$BP314,"nt7")</f>
        <v>2</v>
      </c>
      <c r="BY314" s="64">
        <f t="shared" ref="BY314" si="588">COUNTIF($G314:$BP314,"P")+COUNTIF($G314:$BP314,"p5,a5")/2+COUNTIF($G314:$BP314,"p5,b5")/2+COUNTIF($G314:$BP314,"p5,c5")/2+COUNTIF($G314:$BP314,"p5,d5")/2+COUNTIF($G314:$BP314,"R0,P5")/2</f>
        <v>0</v>
      </c>
      <c r="BZ314" s="65">
        <f>SUBTOTAL(9,BQ314:BY314)</f>
        <v>27</v>
      </c>
      <c r="CA314" s="66">
        <f>SUM(H314,J314,L314,N314,P314,T314,V314,X314,Z314,AB314,AD314,AH314,AJ314,AL314,AN314,AP314,AR314,AV314,AX314,AZ314,BB314,BD314,BF314,BJ314,BL314,BN314,BP314)</f>
        <v>0</v>
      </c>
      <c r="CB314" s="67">
        <f>SUM(R314,AF314,AT314,BH314)</f>
        <v>0</v>
      </c>
      <c r="CC314" s="67">
        <v>0</v>
      </c>
      <c r="CD314" s="68">
        <f t="shared" ref="CD314" si="589">IF(BZ314&gt;=25,4,IF(BZ314&gt;=18,3,IF(BZ314&gt;=12,2,IF(BZ314&gt;=4,1,0))))-BX314-2</f>
        <v>0</v>
      </c>
      <c r="CE314" s="69">
        <f t="shared" ref="CE314" si="590">COUNTIF(G314:P314,"&gt;=4")+COUNTIF(S314:AD314,"&gt;=4")+COUNTIF(AG314:AR314,"&gt;=4")+COUNTIF(AU314:BF314,"&gt;=4")+COUNTIF(BI314:BP314,"&gt;=4")+ROUND(IF(R314&gt;=12,1,0)+IF(AF314&gt;=12,1,0)+IF(AT314&gt;=12,1,0)+IF(BH314&gt;=12,1,0),0)</f>
        <v>0</v>
      </c>
      <c r="CF314" s="68">
        <f t="shared" ref="CF314" si="591">CD314*CI314</f>
        <v>0</v>
      </c>
      <c r="CG314" s="70">
        <f t="shared" ref="CG314" si="592">F314-BY314</f>
        <v>18</v>
      </c>
      <c r="CH314" s="68">
        <f t="shared" ref="CH314" si="593">CE314*16</f>
        <v>0</v>
      </c>
      <c r="CI314" s="71">
        <f>VLOOKUP(A314,[5]DATA!$A$6:$Q$660,17,0)</f>
        <v>0</v>
      </c>
      <c r="CJ314" s="71">
        <f t="shared" ref="CJ314" si="594">SUM(CA314:CC314)</f>
        <v>0</v>
      </c>
      <c r="CK314" s="72">
        <f t="shared" ref="CK314" si="595">(SUM(IF(H314&gt;4,H314-4,0),IF(J314&gt;4,J314-4,0),IF(L314&gt;4,L314-4,0),IF(N314&gt;4,N314-4,0),IF(P314&gt;4,P314-4,0),IF(T314&gt;4,T314-4,0),IF(V314&gt;4,V314-4,0),IF(X314&gt;4,X314-4,0),IF(Z314&gt;4,Z314-4,0),IF(AB314&gt;4,AB314-4,0),IF(AD314&gt;4,AD314-4,0),IF(AH314&gt;4,AH314-4,0),IF(AJ314&gt;4,AJ314-4,0),IF(AL314&gt;4,AL314-4,0),IF(AN314&gt;4,AN314-4,0),IF(AP314&gt;4,AP314-4,0),IF(AR314&gt;4,AR314-4,0),IF(AV314&gt;4,AV314-4,0),IF(AX314&gt;4,AX314-4,0),IF(AZ314&gt;4,AZ314-4,0),IF(BB314&gt;4,BB314-4,0),IF(BD314&gt;4,BD314-4,0),IF(BF314&gt;4,BF314-4,0),IF(BJ314&gt;4,BJ314-4,0),IF(BL314&gt;4,BL314-4,0),IF(BN314&gt;4,BN314-4,0),IF(BP314&gt;4,BP314-4,0))+CB314+CC314)</f>
        <v>0</v>
      </c>
      <c r="CL314" s="73" t="e">
        <f t="shared" ref="CL314" si="596">CK314/CJ314</f>
        <v>#DIV/0!</v>
      </c>
      <c r="CM314" s="72">
        <f t="shared" ref="CM314" si="597">(SUM(IF(H314&gt;4,H314-4,0),IF(J314&gt;4,J314-4,0),IF(L314&gt;4,L314-4,0),IF(N314&gt;4,N314-4,0),IF(P314&gt;4,P314-4,0),IF(T314&gt;4,T314-4,0),IF(V314&gt;4,V314-4,0),IF(X314&gt;4,X314-4,0),IF(Z314&gt;4,Z314-4,0),IF(AB314&gt;4,AB314-4,0),IF(AD314&gt;4,AD314-4,0),IF(AH314&gt;4,AH314-4,0),IF(AJ314&gt;4,AJ314-4,0),IF(AL314&gt;4,AL314-4,0),IF(AN314&gt;4,AN314-4,0),IF(AP314&gt;4,AP314-4,0),IF(AR314&gt;4,AR314-4,0),IF(AV314&gt;4,AV314-4,0),IF(AX314&gt;4,AX314-4,0),IF(AZ314&gt;4,AZ314-4,0),IF(BB314&gt;4,BB314-4,0),IF(BD314&gt;4,BD314-4,0),IF(BF314&gt;4,BF314-4,0),IF(BJ314&gt;4,BJ314-4,0),IF(BL314&gt;4,BL314-4,0),IF(BN314&gt;4,BN314-4,0),IF(BP314&gt;4,BP314-4,0))+CC314)</f>
        <v>0</v>
      </c>
      <c r="CN314" s="74">
        <f t="shared" ref="CN314" si="598">BQ314+BR314+BS314+BT314+BU314+BY314+BX314</f>
        <v>27</v>
      </c>
    </row>
    <row r="315" spans="1:92" s="77" customFormat="1" ht="24.75" customHeight="1" outlineLevel="2" x14ac:dyDescent="0.25">
      <c r="A315" s="55"/>
      <c r="B315" s="56"/>
      <c r="C315" s="57"/>
      <c r="D315" s="58"/>
      <c r="E315" s="59"/>
      <c r="F315" s="60"/>
      <c r="G315" s="61"/>
      <c r="H315" s="62"/>
      <c r="I315" s="61"/>
      <c r="J315" s="62"/>
      <c r="K315" s="61"/>
      <c r="L315" s="62"/>
      <c r="M315" s="61"/>
      <c r="N315" s="62"/>
      <c r="O315" s="61"/>
      <c r="P315" s="62"/>
      <c r="Q315" s="63"/>
      <c r="R315" s="63"/>
      <c r="S315" s="61"/>
      <c r="T315" s="62"/>
      <c r="U315" s="61"/>
      <c r="V315" s="62"/>
      <c r="W315" s="61"/>
      <c r="X315" s="62"/>
      <c r="Y315" s="61"/>
      <c r="Z315" s="62"/>
      <c r="AA315" s="61"/>
      <c r="AB315" s="62"/>
      <c r="AC315" s="61"/>
      <c r="AD315" s="62"/>
      <c r="AE315" s="63"/>
      <c r="AF315" s="63"/>
      <c r="AG315" s="61"/>
      <c r="AH315" s="62"/>
      <c r="AI315" s="61"/>
      <c r="AJ315" s="62"/>
      <c r="AK315" s="61"/>
      <c r="AL315" s="62"/>
      <c r="AM315" s="61"/>
      <c r="AN315" s="62"/>
      <c r="AO315" s="61"/>
      <c r="AP315" s="62"/>
      <c r="AQ315" s="61"/>
      <c r="AR315" s="62"/>
      <c r="AS315" s="63"/>
      <c r="AT315" s="63"/>
      <c r="AU315" s="61"/>
      <c r="AV315" s="62"/>
      <c r="AW315" s="61"/>
      <c r="AX315" s="62"/>
      <c r="AY315" s="61"/>
      <c r="AZ315" s="62"/>
      <c r="BA315" s="61"/>
      <c r="BB315" s="62"/>
      <c r="BC315" s="61"/>
      <c r="BD315" s="62"/>
      <c r="BE315" s="61"/>
      <c r="BF315" s="62"/>
      <c r="BG315" s="63"/>
      <c r="BH315" s="63"/>
      <c r="BI315" s="61"/>
      <c r="BJ315" s="62"/>
      <c r="BK315" s="61"/>
      <c r="BL315" s="62"/>
      <c r="BM315" s="61"/>
      <c r="BN315" s="62"/>
      <c r="BO315" s="61"/>
      <c r="BP315" s="62"/>
      <c r="BQ315" s="64"/>
      <c r="BR315" s="64"/>
      <c r="BS315" s="64"/>
      <c r="BT315" s="64"/>
      <c r="BU315" s="64"/>
      <c r="BV315" s="64"/>
      <c r="BW315" s="64"/>
      <c r="BX315" s="64"/>
      <c r="BY315" s="64"/>
      <c r="BZ315" s="65"/>
      <c r="CA315" s="66"/>
      <c r="CB315" s="67"/>
      <c r="CC315" s="67"/>
      <c r="CD315" s="68"/>
      <c r="CE315" s="69"/>
      <c r="CF315" s="68"/>
      <c r="CG315" s="70"/>
      <c r="CH315" s="68"/>
      <c r="CI315" s="71"/>
      <c r="CJ315" s="71"/>
      <c r="CK315" s="72"/>
      <c r="CL315" s="73"/>
      <c r="CM315" s="72"/>
      <c r="CN315" s="74"/>
    </row>
    <row r="316" spans="1:92" s="77" customFormat="1" ht="24.75" customHeight="1" outlineLevel="1" x14ac:dyDescent="0.2">
      <c r="A316" s="121">
        <f>A317+A326+A349</f>
        <v>55</v>
      </c>
      <c r="B316" s="103" t="s">
        <v>652</v>
      </c>
      <c r="C316" s="122"/>
      <c r="D316" s="122"/>
      <c r="E316" s="122"/>
      <c r="F316" s="122"/>
      <c r="G316" s="104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/>
      <c r="AS316" s="105"/>
      <c r="AT316" s="105"/>
      <c r="AU316" s="105"/>
      <c r="AV316" s="105"/>
      <c r="AW316" s="105"/>
      <c r="AX316" s="105"/>
      <c r="AY316" s="105"/>
      <c r="AZ316" s="105"/>
      <c r="BA316" s="105"/>
      <c r="BB316" s="105"/>
      <c r="BC316" s="105"/>
      <c r="BD316" s="105"/>
      <c r="BE316" s="105"/>
      <c r="BF316" s="105"/>
      <c r="BG316" s="105"/>
      <c r="BH316" s="105"/>
      <c r="BI316" s="105"/>
      <c r="BJ316" s="105"/>
      <c r="BK316" s="105"/>
      <c r="BL316" s="105"/>
      <c r="BM316" s="105"/>
      <c r="BN316" s="105"/>
      <c r="BO316" s="105"/>
      <c r="BP316" s="106"/>
      <c r="BQ316" s="115">
        <f>BQ317+BQ326+BQ349</f>
        <v>190</v>
      </c>
      <c r="BR316" s="115">
        <f t="shared" ref="BR316:CM316" si="599">BR317+BR326+BR349</f>
        <v>844</v>
      </c>
      <c r="BS316" s="115">
        <f t="shared" si="599"/>
        <v>0</v>
      </c>
      <c r="BT316" s="115">
        <f t="shared" si="599"/>
        <v>158</v>
      </c>
      <c r="BU316" s="115">
        <f t="shared" si="599"/>
        <v>0</v>
      </c>
      <c r="BV316" s="115">
        <f t="shared" si="599"/>
        <v>0</v>
      </c>
      <c r="BW316" s="115">
        <f t="shared" si="599"/>
        <v>0</v>
      </c>
      <c r="BX316" s="115">
        <f t="shared" si="599"/>
        <v>26</v>
      </c>
      <c r="BY316" s="115">
        <f t="shared" si="599"/>
        <v>60.5</v>
      </c>
      <c r="BZ316" s="115">
        <f t="shared" si="599"/>
        <v>1278.5</v>
      </c>
      <c r="CA316" s="115">
        <f t="shared" si="599"/>
        <v>1766.5</v>
      </c>
      <c r="CB316" s="115">
        <f t="shared" si="599"/>
        <v>281</v>
      </c>
      <c r="CC316" s="115">
        <f t="shared" si="599"/>
        <v>0</v>
      </c>
      <c r="CD316" s="115">
        <f t="shared" si="599"/>
        <v>63</v>
      </c>
      <c r="CE316" s="115">
        <f t="shared" si="599"/>
        <v>429</v>
      </c>
      <c r="CF316" s="115">
        <f t="shared" si="599"/>
        <v>8010</v>
      </c>
      <c r="CG316" s="115">
        <f t="shared" si="599"/>
        <v>212</v>
      </c>
      <c r="CH316" s="115">
        <f t="shared" si="599"/>
        <v>6864</v>
      </c>
      <c r="CI316" s="115">
        <f t="shared" si="599"/>
        <v>6670</v>
      </c>
      <c r="CJ316" s="115">
        <f t="shared" si="599"/>
        <v>2047.5</v>
      </c>
      <c r="CK316" s="115">
        <f t="shared" si="599"/>
        <v>285</v>
      </c>
      <c r="CL316" s="115" t="e">
        <f t="shared" si="599"/>
        <v>#DIV/0!</v>
      </c>
      <c r="CM316" s="115">
        <f t="shared" si="599"/>
        <v>4</v>
      </c>
    </row>
    <row r="317" spans="1:92" s="77" customFormat="1" ht="24.75" customHeight="1" outlineLevel="2" x14ac:dyDescent="0.2">
      <c r="A317" s="123">
        <f>COUNTA(A318:A325)</f>
        <v>8</v>
      </c>
      <c r="B317" s="124" t="s">
        <v>653</v>
      </c>
      <c r="C317" s="125"/>
      <c r="D317" s="125"/>
      <c r="E317" s="126"/>
      <c r="F317" s="127"/>
      <c r="G317" s="128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  <c r="AM317" s="129"/>
      <c r="AN317" s="129"/>
      <c r="AO317" s="129"/>
      <c r="AP317" s="129"/>
      <c r="AQ317" s="129"/>
      <c r="AR317" s="129"/>
      <c r="AS317" s="129"/>
      <c r="AT317" s="129"/>
      <c r="AU317" s="129"/>
      <c r="AV317" s="129"/>
      <c r="AW317" s="129"/>
      <c r="AX317" s="129"/>
      <c r="AY317" s="129"/>
      <c r="AZ317" s="129"/>
      <c r="BA317" s="129"/>
      <c r="BB317" s="129"/>
      <c r="BC317" s="129"/>
      <c r="BD317" s="129"/>
      <c r="BE317" s="129"/>
      <c r="BF317" s="129"/>
      <c r="BG317" s="129"/>
      <c r="BH317" s="129"/>
      <c r="BI317" s="129"/>
      <c r="BJ317" s="129"/>
      <c r="BK317" s="129"/>
      <c r="BL317" s="129"/>
      <c r="BM317" s="129"/>
      <c r="BN317" s="129"/>
      <c r="BO317" s="129"/>
      <c r="BP317" s="130"/>
      <c r="BQ317" s="131">
        <f>SUM(BQ318:BQ325)</f>
        <v>0</v>
      </c>
      <c r="BR317" s="131">
        <f t="shared" ref="BR317:CM317" si="600">SUM(BR318:BR325)</f>
        <v>191</v>
      </c>
      <c r="BS317" s="131">
        <f t="shared" si="600"/>
        <v>0</v>
      </c>
      <c r="BT317" s="131">
        <f t="shared" si="600"/>
        <v>0</v>
      </c>
      <c r="BU317" s="131">
        <f t="shared" si="600"/>
        <v>0</v>
      </c>
      <c r="BV317" s="131">
        <f t="shared" si="600"/>
        <v>0</v>
      </c>
      <c r="BW317" s="131">
        <f t="shared" si="600"/>
        <v>0</v>
      </c>
      <c r="BX317" s="131">
        <f t="shared" si="600"/>
        <v>16</v>
      </c>
      <c r="BY317" s="131">
        <f t="shared" si="600"/>
        <v>3</v>
      </c>
      <c r="BZ317" s="131">
        <f t="shared" si="600"/>
        <v>210</v>
      </c>
      <c r="CA317" s="131">
        <f t="shared" si="600"/>
        <v>26.5</v>
      </c>
      <c r="CB317" s="131">
        <f t="shared" si="600"/>
        <v>0</v>
      </c>
      <c r="CC317" s="131">
        <f t="shared" si="600"/>
        <v>0</v>
      </c>
      <c r="CD317" s="131">
        <f t="shared" si="600"/>
        <v>0</v>
      </c>
      <c r="CE317" s="131">
        <f t="shared" si="600"/>
        <v>0</v>
      </c>
      <c r="CF317" s="131">
        <f t="shared" si="600"/>
        <v>0</v>
      </c>
      <c r="CG317" s="131">
        <f t="shared" si="600"/>
        <v>50</v>
      </c>
      <c r="CH317" s="131">
        <f t="shared" si="600"/>
        <v>0</v>
      </c>
      <c r="CI317" s="131">
        <f t="shared" si="600"/>
        <v>900</v>
      </c>
      <c r="CJ317" s="131">
        <f t="shared" si="600"/>
        <v>26.5</v>
      </c>
      <c r="CK317" s="131">
        <f t="shared" si="600"/>
        <v>0</v>
      </c>
      <c r="CL317" s="131" t="e">
        <f t="shared" si="600"/>
        <v>#DIV/0!</v>
      </c>
      <c r="CM317" s="131">
        <f t="shared" si="600"/>
        <v>0</v>
      </c>
    </row>
    <row r="318" spans="1:92" s="77" customFormat="1" ht="24.75" customHeight="1" outlineLevel="3" x14ac:dyDescent="0.25">
      <c r="A318" s="55" t="s">
        <v>654</v>
      </c>
      <c r="B318" s="56" t="s">
        <v>655</v>
      </c>
      <c r="C318" s="57" t="s">
        <v>656</v>
      </c>
      <c r="D318" s="58">
        <v>4</v>
      </c>
      <c r="E318" s="59">
        <v>42114</v>
      </c>
      <c r="F318" s="60">
        <f>IFERROR(VLOOKUP(A318,'[5]PHEP NAM 2022'!$D$9:$AP$628,32,0),0)</f>
        <v>17</v>
      </c>
      <c r="G318" s="61" t="s">
        <v>10</v>
      </c>
      <c r="H318" s="62"/>
      <c r="I318" s="61" t="s">
        <v>10</v>
      </c>
      <c r="J318" s="62"/>
      <c r="K318" s="61" t="s">
        <v>10</v>
      </c>
      <c r="L318" s="62"/>
      <c r="M318" s="61" t="s">
        <v>10</v>
      </c>
      <c r="N318" s="62"/>
      <c r="O318" s="61" t="s">
        <v>10</v>
      </c>
      <c r="P318" s="62"/>
      <c r="Q318" s="63"/>
      <c r="R318" s="63"/>
      <c r="S318" s="61" t="s">
        <v>10</v>
      </c>
      <c r="T318" s="62"/>
      <c r="U318" s="61" t="s">
        <v>10</v>
      </c>
      <c r="V318" s="62"/>
      <c r="W318" s="61" t="s">
        <v>10</v>
      </c>
      <c r="X318" s="62"/>
      <c r="Y318" s="61" t="s">
        <v>10</v>
      </c>
      <c r="Z318" s="62"/>
      <c r="AA318" s="61" t="s">
        <v>10</v>
      </c>
      <c r="AB318" s="62"/>
      <c r="AC318" s="61" t="s">
        <v>49</v>
      </c>
      <c r="AD318" s="62"/>
      <c r="AE318" s="63"/>
      <c r="AF318" s="63"/>
      <c r="AG318" s="61" t="s">
        <v>10</v>
      </c>
      <c r="AH318" s="62"/>
      <c r="AI318" s="61" t="s">
        <v>10</v>
      </c>
      <c r="AJ318" s="62"/>
      <c r="AK318" s="61" t="s">
        <v>10</v>
      </c>
      <c r="AL318" s="62"/>
      <c r="AM318" s="61" t="s">
        <v>10</v>
      </c>
      <c r="AN318" s="62"/>
      <c r="AO318" s="61" t="s">
        <v>10</v>
      </c>
      <c r="AP318" s="62"/>
      <c r="AQ318" s="61" t="s">
        <v>10</v>
      </c>
      <c r="AR318" s="62"/>
      <c r="AS318" s="63"/>
      <c r="AT318" s="63"/>
      <c r="AU318" s="61" t="s">
        <v>10</v>
      </c>
      <c r="AV318" s="62"/>
      <c r="AW318" s="61" t="s">
        <v>10</v>
      </c>
      <c r="AX318" s="62"/>
      <c r="AY318" s="61" t="s">
        <v>10</v>
      </c>
      <c r="AZ318" s="62"/>
      <c r="BA318" s="61" t="s">
        <v>10</v>
      </c>
      <c r="BB318" s="62"/>
      <c r="BC318" s="61" t="s">
        <v>10</v>
      </c>
      <c r="BD318" s="62"/>
      <c r="BE318" s="61" t="s">
        <v>49</v>
      </c>
      <c r="BF318" s="62"/>
      <c r="BG318" s="63"/>
      <c r="BH318" s="63"/>
      <c r="BI318" s="61" t="s">
        <v>10</v>
      </c>
      <c r="BJ318" s="62"/>
      <c r="BK318" s="61" t="s">
        <v>10</v>
      </c>
      <c r="BL318" s="62"/>
      <c r="BM318" s="61" t="s">
        <v>10</v>
      </c>
      <c r="BN318" s="62"/>
      <c r="BO318" s="61" t="s">
        <v>10</v>
      </c>
      <c r="BP318" s="62"/>
      <c r="BQ318" s="64">
        <f t="shared" ref="BQ318:BQ325" si="601">COUNTIF($G318:$BP318,"a")+COUNTIF($G318:$BP318,"r0,a5")/2+COUNTIF($G318:$BP318,"p5,a5")/2+COUNTIF($G318:$BP318,"Ro,p5")/2+COUNTIF($G318:$BP318,"H5,A5")/2+COUNTIF($G318:$BP318,"p0,a5")/2</f>
        <v>0</v>
      </c>
      <c r="BR318" s="64">
        <f t="shared" ref="BR318:BR325" si="602">COUNTIF($G318:$BP318,"d")+COUNTIF($G318:$BP318,"r0,d5")/2+COUNTIF($G318:$BP318,"p5,d5")/2+COUNTIF($G318:$BP318,"Ro,P5")/2+COUNTIF($G318:$BP318,"H5,D5")/2+COUNTIF($G318:$BP318,"p0,d5")/2</f>
        <v>25</v>
      </c>
      <c r="BS318" s="64">
        <f t="shared" ref="BS318:BS325" si="603">COUNTIF($G318:$BP318,"b")+COUNTIF($G318:$BP318,"r0,b5")/2+COUNTIF($G318:$BP318,"p5,b5")/2+COUNTIF($G318:$BP318,"Ro,P5")/2+COUNTIF($G318:$BP318,"H5,B5")/2+COUNTIF($G318:$BP318,"p0,b5")/2</f>
        <v>0</v>
      </c>
      <c r="BT318" s="64">
        <f t="shared" ref="BT318:BT325" si="604">COUNTIF($G318:$BP318,"c")+COUNTIF($G318:$BP318,"r0,c5")/2+COUNTIF($G318:$BP318,"p5,c5")/2+COUNTIF($G318:$BP318,"Ro,P5")/2+COUNTIF($G318:$BP318,"H5,C5")/2+COUNTIF($G318:$BP318,"p0,c5")/2</f>
        <v>0</v>
      </c>
      <c r="BU318" s="64">
        <f t="shared" ref="BU318:BU325" si="605">COUNTIF($G318:$BP318,"KH")+COUNTIF($G318:$BP318,"TL")+COUNTIF($G318:$BP318,"L")</f>
        <v>0</v>
      </c>
      <c r="BV318" s="64">
        <f t="shared" ref="BV318:BV325" si="606">COUNTIF($G318:$BP318,"NL")</f>
        <v>0</v>
      </c>
      <c r="BW318" s="64">
        <f t="shared" ref="BW318:BW325" si="607">COUNTIF($G318:$BP318,"hh")+COUNTIF(G318:BP318,"H5,D5")/2</f>
        <v>0</v>
      </c>
      <c r="BX318" s="64">
        <f t="shared" ref="BX318:BX325" si="608">COUNTIF($G318:$BP318,"nt7")</f>
        <v>2</v>
      </c>
      <c r="BY318" s="64">
        <f t="shared" ref="BY318:BY325" si="609">COUNTIF($G318:$BP318,"P")+COUNTIF($G318:$BP318,"p5,a5")/2+COUNTIF($G318:$BP318,"p5,b5")/2+COUNTIF($G318:$BP318,"p5,c5")/2+COUNTIF($G318:$BP318,"p5,d5")/2+COUNTIF($G318:$BP318,"R0,P5")/2</f>
        <v>0</v>
      </c>
      <c r="BZ318" s="65">
        <f t="shared" ref="BZ318:BZ323" si="610">SUBTOTAL(9,BQ318:BY318)</f>
        <v>27</v>
      </c>
      <c r="CA318" s="66">
        <f t="shared" ref="CA318:CA325" si="611">SUM(H318,J318,L318,N318,P318,T318,V318,X318,Z318,AB318,AD318,AH318,AJ318,AL318,AN318,AP318,AR318,AV318,AX318,AZ318,BB318,BD318,BF318,BJ318,BL318,BN318,BP318)</f>
        <v>0</v>
      </c>
      <c r="CB318" s="67">
        <f t="shared" ref="CB318:CB325" si="612">SUM(R318,AF318,AT318,BH318)</f>
        <v>0</v>
      </c>
      <c r="CC318" s="67">
        <v>0</v>
      </c>
      <c r="CD318" s="68">
        <f t="shared" ref="CD318:CD325" si="613">IF(BZ318&gt;=25,4,IF(BZ318&gt;=18,3,IF(BZ318&gt;=12,2,IF(BZ318&gt;=4,1,0))))-BX318-2</f>
        <v>0</v>
      </c>
      <c r="CE318" s="69">
        <f t="shared" ref="CE318:CE325" si="614">COUNTIF(G318:P318,"&gt;=4")+COUNTIF(S318:AD318,"&gt;=4")+COUNTIF(AG318:AR318,"&gt;=4")+COUNTIF(AU318:BF318,"&gt;=4")+COUNTIF(BI318:BP318,"&gt;=4")+ROUND(IF(R318&gt;=12,1,0)+IF(AF318&gt;=12,1,0)+IF(AT318&gt;=12,1,0)+IF(BH318&gt;=12,1,0),0)</f>
        <v>0</v>
      </c>
      <c r="CF318" s="68">
        <f t="shared" ref="CF318:CF325" si="615">CD318*CI318</f>
        <v>0</v>
      </c>
      <c r="CG318" s="70">
        <f t="shared" ref="CG318:CG325" si="616">F318-BY318</f>
        <v>17</v>
      </c>
      <c r="CH318" s="68">
        <f t="shared" ref="CH318:CH325" si="617">CE318*16</f>
        <v>0</v>
      </c>
      <c r="CI318" s="71">
        <f>VLOOKUP(A318,[5]DATA!$A$6:$Q$660,17,0)</f>
        <v>0</v>
      </c>
      <c r="CJ318" s="71">
        <f t="shared" ref="CJ318:CJ325" si="618">SUM(CA318:CC318)</f>
        <v>0</v>
      </c>
      <c r="CK318" s="72">
        <f t="shared" ref="CK318:CK325" si="619">(SUM(IF(H318&gt;4,H318-4,0),IF(J318&gt;4,J318-4,0),IF(L318&gt;4,L318-4,0),IF(N318&gt;4,N318-4,0),IF(P318&gt;4,P318-4,0),IF(T318&gt;4,T318-4,0),IF(V318&gt;4,V318-4,0),IF(X318&gt;4,X318-4,0),IF(Z318&gt;4,Z318-4,0),IF(AB318&gt;4,AB318-4,0),IF(AD318&gt;4,AD318-4,0),IF(AH318&gt;4,AH318-4,0),IF(AJ318&gt;4,AJ318-4,0),IF(AL318&gt;4,AL318-4,0),IF(AN318&gt;4,AN318-4,0),IF(AP318&gt;4,AP318-4,0),IF(AR318&gt;4,AR318-4,0),IF(AV318&gt;4,AV318-4,0),IF(AX318&gt;4,AX318-4,0),IF(AZ318&gt;4,AZ318-4,0),IF(BB318&gt;4,BB318-4,0),IF(BD318&gt;4,BD318-4,0),IF(BF318&gt;4,BF318-4,0),IF(BJ318&gt;4,BJ318-4,0),IF(BL318&gt;4,BL318-4,0),IF(BN318&gt;4,BN318-4,0),IF(BP318&gt;4,BP318-4,0))+CB318+CC318)</f>
        <v>0</v>
      </c>
      <c r="CL318" s="73" t="e">
        <f t="shared" ref="CL318:CL325" si="620">CK318/CJ318</f>
        <v>#DIV/0!</v>
      </c>
      <c r="CM318" s="72">
        <f t="shared" ref="CM318:CM325" si="621">(SUM(IF(H318&gt;4,H318-4,0),IF(J318&gt;4,J318-4,0),IF(L318&gt;4,L318-4,0),IF(N318&gt;4,N318-4,0),IF(P318&gt;4,P318-4,0),IF(T318&gt;4,T318-4,0),IF(V318&gt;4,V318-4,0),IF(X318&gt;4,X318-4,0),IF(Z318&gt;4,Z318-4,0),IF(AB318&gt;4,AB318-4,0),IF(AD318&gt;4,AD318-4,0),IF(AH318&gt;4,AH318-4,0),IF(AJ318&gt;4,AJ318-4,0),IF(AL318&gt;4,AL318-4,0),IF(AN318&gt;4,AN318-4,0),IF(AP318&gt;4,AP318-4,0),IF(AR318&gt;4,AR318-4,0),IF(AV318&gt;4,AV318-4,0),IF(AX318&gt;4,AX318-4,0),IF(AZ318&gt;4,AZ318-4,0),IF(BB318&gt;4,BB318-4,0),IF(BD318&gt;4,BD318-4,0),IF(BF318&gt;4,BF318-4,0),IF(BJ318&gt;4,BJ318-4,0),IF(BL318&gt;4,BL318-4,0),IF(BN318&gt;4,BN318-4,0),IF(BP318&gt;4,BP318-4,0))+CC318)</f>
        <v>0</v>
      </c>
      <c r="CN318" s="74">
        <f t="shared" ref="CN318:CN323" si="622">BQ318+BR318+BS318+BT318+BU318+BY318+BX318</f>
        <v>27</v>
      </c>
    </row>
    <row r="319" spans="1:92" s="77" customFormat="1" ht="24.75" customHeight="1" outlineLevel="3" x14ac:dyDescent="0.25">
      <c r="A319" s="55" t="s">
        <v>657</v>
      </c>
      <c r="B319" s="56" t="s">
        <v>658</v>
      </c>
      <c r="C319" s="57" t="s">
        <v>656</v>
      </c>
      <c r="D319" s="58">
        <v>4</v>
      </c>
      <c r="E319" s="75">
        <v>43388</v>
      </c>
      <c r="F319" s="60">
        <f>IFERROR(VLOOKUP(A319,'[5]PHEP NAM 2022'!$D$9:$AP$628,32,0),0)</f>
        <v>8</v>
      </c>
      <c r="G319" s="61" t="s">
        <v>10</v>
      </c>
      <c r="H319" s="62"/>
      <c r="I319" s="61" t="s">
        <v>10</v>
      </c>
      <c r="J319" s="62"/>
      <c r="K319" s="61" t="s">
        <v>10</v>
      </c>
      <c r="L319" s="62"/>
      <c r="M319" s="61" t="s">
        <v>10</v>
      </c>
      <c r="N319" s="62"/>
      <c r="O319" s="61" t="s">
        <v>10</v>
      </c>
      <c r="P319" s="62"/>
      <c r="Q319" s="63"/>
      <c r="R319" s="63"/>
      <c r="S319" s="61" t="s">
        <v>10</v>
      </c>
      <c r="T319" s="62"/>
      <c r="U319" s="61" t="s">
        <v>10</v>
      </c>
      <c r="V319" s="62"/>
      <c r="W319" s="61" t="s">
        <v>10</v>
      </c>
      <c r="X319" s="62"/>
      <c r="Y319" s="61" t="s">
        <v>10</v>
      </c>
      <c r="Z319" s="62"/>
      <c r="AA319" s="61" t="s">
        <v>10</v>
      </c>
      <c r="AB319" s="62"/>
      <c r="AC319" s="61" t="s">
        <v>49</v>
      </c>
      <c r="AD319" s="62"/>
      <c r="AE319" s="63"/>
      <c r="AF319" s="63"/>
      <c r="AG319" s="61" t="s">
        <v>10</v>
      </c>
      <c r="AH319" s="62"/>
      <c r="AI319" s="61" t="s">
        <v>10</v>
      </c>
      <c r="AJ319" s="62"/>
      <c r="AK319" s="61" t="s">
        <v>10</v>
      </c>
      <c r="AL319" s="62"/>
      <c r="AM319" s="61" t="s">
        <v>10</v>
      </c>
      <c r="AN319" s="62"/>
      <c r="AO319" s="61" t="s">
        <v>10</v>
      </c>
      <c r="AP319" s="62"/>
      <c r="AQ319" s="61" t="s">
        <v>10</v>
      </c>
      <c r="AR319" s="62"/>
      <c r="AS319" s="63"/>
      <c r="AT319" s="63"/>
      <c r="AU319" s="61" t="s">
        <v>10</v>
      </c>
      <c r="AV319" s="62"/>
      <c r="AW319" s="61" t="s">
        <v>10</v>
      </c>
      <c r="AX319" s="62"/>
      <c r="AY319" s="61" t="s">
        <v>10</v>
      </c>
      <c r="AZ319" s="62"/>
      <c r="BA319" s="61" t="s">
        <v>10</v>
      </c>
      <c r="BB319" s="62"/>
      <c r="BC319" s="61" t="s">
        <v>10</v>
      </c>
      <c r="BD319" s="62"/>
      <c r="BE319" s="61" t="s">
        <v>49</v>
      </c>
      <c r="BF319" s="62"/>
      <c r="BG319" s="63"/>
      <c r="BH319" s="63"/>
      <c r="BI319" s="61" t="s">
        <v>10</v>
      </c>
      <c r="BJ319" s="62"/>
      <c r="BK319" s="61" t="s">
        <v>10</v>
      </c>
      <c r="BL319" s="62"/>
      <c r="BM319" s="61" t="s">
        <v>10</v>
      </c>
      <c r="BN319" s="62"/>
      <c r="BO319" s="61" t="s">
        <v>10</v>
      </c>
      <c r="BP319" s="62"/>
      <c r="BQ319" s="64">
        <f t="shared" si="601"/>
        <v>0</v>
      </c>
      <c r="BR319" s="64">
        <f t="shared" si="602"/>
        <v>25</v>
      </c>
      <c r="BS319" s="64">
        <f t="shared" si="603"/>
        <v>0</v>
      </c>
      <c r="BT319" s="64">
        <f t="shared" si="604"/>
        <v>0</v>
      </c>
      <c r="BU319" s="64">
        <f t="shared" si="605"/>
        <v>0</v>
      </c>
      <c r="BV319" s="64">
        <f t="shared" si="606"/>
        <v>0</v>
      </c>
      <c r="BW319" s="64">
        <f t="shared" si="607"/>
        <v>0</v>
      </c>
      <c r="BX319" s="64">
        <f t="shared" si="608"/>
        <v>2</v>
      </c>
      <c r="BY319" s="64">
        <f t="shared" si="609"/>
        <v>0</v>
      </c>
      <c r="BZ319" s="65">
        <f t="shared" si="610"/>
        <v>27</v>
      </c>
      <c r="CA319" s="66">
        <f t="shared" si="611"/>
        <v>0</v>
      </c>
      <c r="CB319" s="67">
        <f t="shared" si="612"/>
        <v>0</v>
      </c>
      <c r="CC319" s="67">
        <v>0</v>
      </c>
      <c r="CD319" s="68">
        <f t="shared" si="613"/>
        <v>0</v>
      </c>
      <c r="CE319" s="69">
        <f t="shared" si="614"/>
        <v>0</v>
      </c>
      <c r="CF319" s="68">
        <f t="shared" si="615"/>
        <v>0</v>
      </c>
      <c r="CG319" s="70">
        <f t="shared" si="616"/>
        <v>8</v>
      </c>
      <c r="CH319" s="68">
        <f t="shared" si="617"/>
        <v>0</v>
      </c>
      <c r="CI319" s="71">
        <f>VLOOKUP(A319,[5]DATA!$A$6:$Q$660,17,0)</f>
        <v>0</v>
      </c>
      <c r="CJ319" s="71">
        <f t="shared" si="618"/>
        <v>0</v>
      </c>
      <c r="CK319" s="72">
        <f t="shared" si="619"/>
        <v>0</v>
      </c>
      <c r="CL319" s="73" t="e">
        <f t="shared" si="620"/>
        <v>#DIV/0!</v>
      </c>
      <c r="CM319" s="72">
        <f t="shared" si="621"/>
        <v>0</v>
      </c>
      <c r="CN319" s="74">
        <f t="shared" si="622"/>
        <v>27</v>
      </c>
    </row>
    <row r="320" spans="1:92" s="77" customFormat="1" ht="24.75" customHeight="1" outlineLevel="3" x14ac:dyDescent="0.25">
      <c r="A320" s="55" t="s">
        <v>659</v>
      </c>
      <c r="B320" s="56" t="s">
        <v>660</v>
      </c>
      <c r="C320" s="57" t="s">
        <v>656</v>
      </c>
      <c r="D320" s="58">
        <v>6</v>
      </c>
      <c r="E320" s="59">
        <v>43703</v>
      </c>
      <c r="F320" s="60">
        <f>IFERROR(VLOOKUP(A320,'[5]PHEP NAM 2022'!$D$9:$AP$628,32,0),0)</f>
        <v>10</v>
      </c>
      <c r="G320" s="61" t="s">
        <v>112</v>
      </c>
      <c r="H320" s="62"/>
      <c r="I320" s="61" t="s">
        <v>10</v>
      </c>
      <c r="J320" s="62">
        <v>2</v>
      </c>
      <c r="K320" s="61" t="s">
        <v>10</v>
      </c>
      <c r="L320" s="62">
        <v>1.5</v>
      </c>
      <c r="M320" s="61" t="s">
        <v>10</v>
      </c>
      <c r="N320" s="62">
        <v>1.5</v>
      </c>
      <c r="O320" s="61" t="s">
        <v>10</v>
      </c>
      <c r="P320" s="62"/>
      <c r="Q320" s="63"/>
      <c r="R320" s="63"/>
      <c r="S320" s="61" t="s">
        <v>10</v>
      </c>
      <c r="T320" s="62"/>
      <c r="U320" s="61" t="s">
        <v>10</v>
      </c>
      <c r="V320" s="62"/>
      <c r="W320" s="61" t="s">
        <v>10</v>
      </c>
      <c r="X320" s="62"/>
      <c r="Y320" s="61" t="s">
        <v>10</v>
      </c>
      <c r="Z320" s="62">
        <v>1.5</v>
      </c>
      <c r="AA320" s="61" t="s">
        <v>10</v>
      </c>
      <c r="AB320" s="62"/>
      <c r="AC320" s="61" t="s">
        <v>49</v>
      </c>
      <c r="AD320" s="62"/>
      <c r="AE320" s="63"/>
      <c r="AF320" s="63"/>
      <c r="AG320" s="61" t="s">
        <v>10</v>
      </c>
      <c r="AH320" s="62">
        <v>1.5</v>
      </c>
      <c r="AI320" s="61" t="s">
        <v>10</v>
      </c>
      <c r="AJ320" s="62"/>
      <c r="AK320" s="61" t="s">
        <v>10</v>
      </c>
      <c r="AL320" s="62">
        <v>2</v>
      </c>
      <c r="AM320" s="61" t="s">
        <v>10</v>
      </c>
      <c r="AN320" s="62"/>
      <c r="AO320" s="61" t="s">
        <v>10</v>
      </c>
      <c r="AP320" s="62"/>
      <c r="AQ320" s="61" t="s">
        <v>10</v>
      </c>
      <c r="AR320" s="62"/>
      <c r="AS320" s="63"/>
      <c r="AT320" s="63"/>
      <c r="AU320" s="61" t="s">
        <v>10</v>
      </c>
      <c r="AV320" s="62">
        <v>1.5</v>
      </c>
      <c r="AW320" s="61" t="s">
        <v>10</v>
      </c>
      <c r="AX320" s="62"/>
      <c r="AY320" s="61" t="s">
        <v>10</v>
      </c>
      <c r="AZ320" s="62">
        <v>1.5</v>
      </c>
      <c r="BA320" s="61" t="s">
        <v>10</v>
      </c>
      <c r="BB320" s="62"/>
      <c r="BC320" s="61" t="s">
        <v>10</v>
      </c>
      <c r="BD320" s="62">
        <v>1.5</v>
      </c>
      <c r="BE320" s="61" t="s">
        <v>49</v>
      </c>
      <c r="BF320" s="62"/>
      <c r="BG320" s="63"/>
      <c r="BH320" s="63"/>
      <c r="BI320" s="61" t="s">
        <v>10</v>
      </c>
      <c r="BJ320" s="62">
        <v>1.5</v>
      </c>
      <c r="BK320" s="61" t="s">
        <v>10</v>
      </c>
      <c r="BL320" s="62"/>
      <c r="BM320" s="61" t="s">
        <v>10</v>
      </c>
      <c r="BN320" s="62">
        <v>1.5</v>
      </c>
      <c r="BO320" s="61" t="s">
        <v>10</v>
      </c>
      <c r="BP320" s="62">
        <v>1.5</v>
      </c>
      <c r="BQ320" s="64">
        <f t="shared" si="601"/>
        <v>0</v>
      </c>
      <c r="BR320" s="64">
        <f t="shared" si="602"/>
        <v>24.5</v>
      </c>
      <c r="BS320" s="64">
        <f t="shared" si="603"/>
        <v>0</v>
      </c>
      <c r="BT320" s="64">
        <f t="shared" si="604"/>
        <v>0</v>
      </c>
      <c r="BU320" s="64">
        <f t="shared" si="605"/>
        <v>0</v>
      </c>
      <c r="BV320" s="64">
        <f t="shared" si="606"/>
        <v>0</v>
      </c>
      <c r="BW320" s="64">
        <f t="shared" si="607"/>
        <v>0</v>
      </c>
      <c r="BX320" s="64">
        <f t="shared" si="608"/>
        <v>2</v>
      </c>
      <c r="BY320" s="64">
        <f t="shared" si="609"/>
        <v>0.5</v>
      </c>
      <c r="BZ320" s="65">
        <f t="shared" si="610"/>
        <v>27</v>
      </c>
      <c r="CA320" s="66">
        <f t="shared" si="611"/>
        <v>19</v>
      </c>
      <c r="CB320" s="67">
        <f t="shared" si="612"/>
        <v>0</v>
      </c>
      <c r="CC320" s="67">
        <v>0</v>
      </c>
      <c r="CD320" s="68">
        <f t="shared" si="613"/>
        <v>0</v>
      </c>
      <c r="CE320" s="69">
        <f t="shared" si="614"/>
        <v>0</v>
      </c>
      <c r="CF320" s="68">
        <f t="shared" si="615"/>
        <v>0</v>
      </c>
      <c r="CG320" s="70">
        <f t="shared" si="616"/>
        <v>9.5</v>
      </c>
      <c r="CH320" s="68">
        <f t="shared" si="617"/>
        <v>0</v>
      </c>
      <c r="CI320" s="71">
        <f>VLOOKUP(A320,[5]DATA!$A$6:$Q$660,17,0)</f>
        <v>150</v>
      </c>
      <c r="CJ320" s="71">
        <f t="shared" si="618"/>
        <v>19</v>
      </c>
      <c r="CK320" s="72">
        <f t="shared" si="619"/>
        <v>0</v>
      </c>
      <c r="CL320" s="73">
        <f t="shared" si="620"/>
        <v>0</v>
      </c>
      <c r="CM320" s="72">
        <f t="shared" si="621"/>
        <v>0</v>
      </c>
      <c r="CN320" s="74">
        <f t="shared" si="622"/>
        <v>27</v>
      </c>
    </row>
    <row r="321" spans="1:92" s="77" customFormat="1" ht="24.75" customHeight="1" outlineLevel="3" x14ac:dyDescent="0.25">
      <c r="A321" s="55" t="s">
        <v>661</v>
      </c>
      <c r="B321" s="56" t="s">
        <v>662</v>
      </c>
      <c r="C321" s="57" t="s">
        <v>656</v>
      </c>
      <c r="D321" s="58">
        <v>6</v>
      </c>
      <c r="E321" s="59">
        <v>44200</v>
      </c>
      <c r="F321" s="60">
        <f>IFERROR(VLOOKUP(A321,'[5]PHEP NAM 2022'!$D$9:$AP$628,32,0),0)</f>
        <v>1.5</v>
      </c>
      <c r="G321" s="61" t="s">
        <v>10</v>
      </c>
      <c r="H321" s="62"/>
      <c r="I321" s="61" t="s">
        <v>10</v>
      </c>
      <c r="J321" s="62"/>
      <c r="K321" s="61" t="s">
        <v>10</v>
      </c>
      <c r="L321" s="62">
        <v>1.5</v>
      </c>
      <c r="M321" s="61" t="s">
        <v>10</v>
      </c>
      <c r="N321" s="62"/>
      <c r="O321" s="61" t="s">
        <v>10</v>
      </c>
      <c r="P321" s="62"/>
      <c r="Q321" s="63"/>
      <c r="R321" s="63"/>
      <c r="S321" s="61" t="s">
        <v>10</v>
      </c>
      <c r="T321" s="62">
        <v>3</v>
      </c>
      <c r="U321" s="61" t="s">
        <v>10</v>
      </c>
      <c r="V321" s="62"/>
      <c r="W321" s="61" t="s">
        <v>10</v>
      </c>
      <c r="X321" s="62"/>
      <c r="Y321" s="61" t="s">
        <v>10</v>
      </c>
      <c r="Z321" s="62"/>
      <c r="AA321" s="61" t="s">
        <v>10</v>
      </c>
      <c r="AB321" s="62"/>
      <c r="AC321" s="61" t="s">
        <v>49</v>
      </c>
      <c r="AD321" s="62"/>
      <c r="AE321" s="63"/>
      <c r="AF321" s="63"/>
      <c r="AG321" s="61" t="s">
        <v>79</v>
      </c>
      <c r="AH321" s="62"/>
      <c r="AI321" s="61" t="s">
        <v>79</v>
      </c>
      <c r="AJ321" s="62"/>
      <c r="AK321" s="61" t="s">
        <v>79</v>
      </c>
      <c r="AL321" s="62"/>
      <c r="AM321" s="61" t="s">
        <v>79</v>
      </c>
      <c r="AN321" s="62"/>
      <c r="AO321" s="61" t="s">
        <v>79</v>
      </c>
      <c r="AP321" s="62"/>
      <c r="AQ321" s="61" t="s">
        <v>49</v>
      </c>
      <c r="AR321" s="62"/>
      <c r="AS321" s="63"/>
      <c r="AT321" s="63"/>
      <c r="AU321" s="61" t="s">
        <v>79</v>
      </c>
      <c r="AV321" s="62"/>
      <c r="AW321" s="61" t="s">
        <v>10</v>
      </c>
      <c r="AX321" s="62"/>
      <c r="AY321" s="61" t="s">
        <v>10</v>
      </c>
      <c r="AZ321" s="62"/>
      <c r="BA321" s="61" t="s">
        <v>10</v>
      </c>
      <c r="BB321" s="62"/>
      <c r="BC321" s="61" t="s">
        <v>10</v>
      </c>
      <c r="BD321" s="62">
        <v>3</v>
      </c>
      <c r="BE321" s="61" t="s">
        <v>10</v>
      </c>
      <c r="BF321" s="62"/>
      <c r="BG321" s="63"/>
      <c r="BH321" s="63"/>
      <c r="BI321" s="61" t="s">
        <v>10</v>
      </c>
      <c r="BJ321" s="62"/>
      <c r="BK321" s="61" t="s">
        <v>10</v>
      </c>
      <c r="BL321" s="62"/>
      <c r="BM321" s="61" t="s">
        <v>10</v>
      </c>
      <c r="BN321" s="62"/>
      <c r="BO321" s="61" t="s">
        <v>10</v>
      </c>
      <c r="BP321" s="62"/>
      <c r="BQ321" s="64">
        <f t="shared" si="601"/>
        <v>0</v>
      </c>
      <c r="BR321" s="64">
        <f t="shared" si="602"/>
        <v>19</v>
      </c>
      <c r="BS321" s="64">
        <f t="shared" si="603"/>
        <v>0</v>
      </c>
      <c r="BT321" s="64">
        <f t="shared" si="604"/>
        <v>0</v>
      </c>
      <c r="BU321" s="64">
        <f t="shared" si="605"/>
        <v>0</v>
      </c>
      <c r="BV321" s="64">
        <f t="shared" si="606"/>
        <v>0</v>
      </c>
      <c r="BW321" s="64">
        <f t="shared" si="607"/>
        <v>0</v>
      </c>
      <c r="BX321" s="64">
        <f t="shared" si="608"/>
        <v>2</v>
      </c>
      <c r="BY321" s="64">
        <f t="shared" si="609"/>
        <v>0</v>
      </c>
      <c r="BZ321" s="65">
        <f t="shared" si="610"/>
        <v>21</v>
      </c>
      <c r="CA321" s="66">
        <f t="shared" si="611"/>
        <v>7.5</v>
      </c>
      <c r="CB321" s="67">
        <f t="shared" si="612"/>
        <v>0</v>
      </c>
      <c r="CC321" s="67">
        <v>0</v>
      </c>
      <c r="CD321" s="68">
        <f>IF(BZ321&gt;=25,4,IF(BZ321&gt;=18,3,IF(BZ321&gt;=12,2,IF(BZ321&gt;=4,1,0))))-BX321-2+1</f>
        <v>0</v>
      </c>
      <c r="CE321" s="69">
        <f t="shared" si="614"/>
        <v>0</v>
      </c>
      <c r="CF321" s="68">
        <f t="shared" si="615"/>
        <v>0</v>
      </c>
      <c r="CG321" s="70">
        <f t="shared" si="616"/>
        <v>1.5</v>
      </c>
      <c r="CH321" s="68">
        <f t="shared" si="617"/>
        <v>0</v>
      </c>
      <c r="CI321" s="71">
        <f>VLOOKUP(A321,[5]DATA!$A$6:$Q$660,17,0)</f>
        <v>150</v>
      </c>
      <c r="CJ321" s="71">
        <f t="shared" si="618"/>
        <v>7.5</v>
      </c>
      <c r="CK321" s="72">
        <f t="shared" si="619"/>
        <v>0</v>
      </c>
      <c r="CL321" s="73">
        <f t="shared" si="620"/>
        <v>0</v>
      </c>
      <c r="CM321" s="72">
        <f t="shared" si="621"/>
        <v>0</v>
      </c>
      <c r="CN321" s="74">
        <f t="shared" si="622"/>
        <v>21</v>
      </c>
    </row>
    <row r="322" spans="1:92" s="77" customFormat="1" ht="24.75" customHeight="1" outlineLevel="3" x14ac:dyDescent="0.25">
      <c r="A322" s="55" t="s">
        <v>663</v>
      </c>
      <c r="B322" s="56" t="s">
        <v>664</v>
      </c>
      <c r="C322" s="57" t="s">
        <v>656</v>
      </c>
      <c r="D322" s="58">
        <v>6</v>
      </c>
      <c r="E322" s="59">
        <v>44214</v>
      </c>
      <c r="F322" s="60">
        <f>IFERROR(VLOOKUP(A322,'[5]PHEP NAM 2022'!$D$9:$AP$628,32,0),0)</f>
        <v>10.5</v>
      </c>
      <c r="G322" s="61" t="s">
        <v>10</v>
      </c>
      <c r="H322" s="62"/>
      <c r="I322" s="61" t="s">
        <v>10</v>
      </c>
      <c r="J322" s="62"/>
      <c r="K322" s="61" t="s">
        <v>10</v>
      </c>
      <c r="L322" s="62"/>
      <c r="M322" s="61" t="s">
        <v>10</v>
      </c>
      <c r="N322" s="62"/>
      <c r="O322" s="61" t="s">
        <v>10</v>
      </c>
      <c r="P322" s="62"/>
      <c r="Q322" s="63"/>
      <c r="R322" s="63"/>
      <c r="S322" s="61" t="s">
        <v>10</v>
      </c>
      <c r="T322" s="62"/>
      <c r="U322" s="61" t="s">
        <v>112</v>
      </c>
      <c r="V322" s="62"/>
      <c r="W322" s="61" t="s">
        <v>10</v>
      </c>
      <c r="X322" s="62"/>
      <c r="Y322" s="61" t="s">
        <v>10</v>
      </c>
      <c r="Z322" s="62"/>
      <c r="AA322" s="61" t="s">
        <v>10</v>
      </c>
      <c r="AB322" s="62"/>
      <c r="AC322" s="61" t="s">
        <v>49</v>
      </c>
      <c r="AD322" s="62"/>
      <c r="AE322" s="63"/>
      <c r="AF322" s="63"/>
      <c r="AG322" s="61" t="s">
        <v>10</v>
      </c>
      <c r="AH322" s="62"/>
      <c r="AI322" s="61" t="s">
        <v>10</v>
      </c>
      <c r="AJ322" s="62"/>
      <c r="AK322" s="61" t="s">
        <v>10</v>
      </c>
      <c r="AL322" s="62"/>
      <c r="AM322" s="61" t="s">
        <v>10</v>
      </c>
      <c r="AN322" s="62"/>
      <c r="AO322" s="61" t="s">
        <v>10</v>
      </c>
      <c r="AP322" s="62"/>
      <c r="AQ322" s="61" t="s">
        <v>10</v>
      </c>
      <c r="AR322" s="62"/>
      <c r="AS322" s="63"/>
      <c r="AT322" s="63"/>
      <c r="AU322" s="61" t="s">
        <v>10</v>
      </c>
      <c r="AV322" s="62"/>
      <c r="AW322" s="61" t="s">
        <v>10</v>
      </c>
      <c r="AX322" s="62"/>
      <c r="AY322" s="61" t="s">
        <v>10</v>
      </c>
      <c r="AZ322" s="62"/>
      <c r="BA322" s="61" t="s">
        <v>10</v>
      </c>
      <c r="BB322" s="62"/>
      <c r="BC322" s="61" t="s">
        <v>10</v>
      </c>
      <c r="BD322" s="62"/>
      <c r="BE322" s="61" t="s">
        <v>49</v>
      </c>
      <c r="BF322" s="62"/>
      <c r="BG322" s="63"/>
      <c r="BH322" s="63"/>
      <c r="BI322" s="61" t="s">
        <v>10</v>
      </c>
      <c r="BJ322" s="62"/>
      <c r="BK322" s="61" t="s">
        <v>10</v>
      </c>
      <c r="BL322" s="62"/>
      <c r="BM322" s="61" t="s">
        <v>10</v>
      </c>
      <c r="BN322" s="62"/>
      <c r="BO322" s="61" t="s">
        <v>10</v>
      </c>
      <c r="BP322" s="62"/>
      <c r="BQ322" s="64">
        <f t="shared" si="601"/>
        <v>0</v>
      </c>
      <c r="BR322" s="64">
        <f t="shared" si="602"/>
        <v>24.5</v>
      </c>
      <c r="BS322" s="64">
        <f t="shared" si="603"/>
        <v>0</v>
      </c>
      <c r="BT322" s="64">
        <f t="shared" si="604"/>
        <v>0</v>
      </c>
      <c r="BU322" s="64">
        <f t="shared" si="605"/>
        <v>0</v>
      </c>
      <c r="BV322" s="64">
        <f t="shared" si="606"/>
        <v>0</v>
      </c>
      <c r="BW322" s="64">
        <f t="shared" si="607"/>
        <v>0</v>
      </c>
      <c r="BX322" s="64">
        <f t="shared" si="608"/>
        <v>2</v>
      </c>
      <c r="BY322" s="64">
        <f t="shared" si="609"/>
        <v>0.5</v>
      </c>
      <c r="BZ322" s="65">
        <f t="shared" si="610"/>
        <v>27</v>
      </c>
      <c r="CA322" s="66">
        <f t="shared" si="611"/>
        <v>0</v>
      </c>
      <c r="CB322" s="67">
        <f t="shared" si="612"/>
        <v>0</v>
      </c>
      <c r="CC322" s="67">
        <v>0</v>
      </c>
      <c r="CD322" s="68">
        <f t="shared" si="613"/>
        <v>0</v>
      </c>
      <c r="CE322" s="69">
        <f t="shared" si="614"/>
        <v>0</v>
      </c>
      <c r="CF322" s="68">
        <f t="shared" si="615"/>
        <v>0</v>
      </c>
      <c r="CG322" s="70">
        <f t="shared" si="616"/>
        <v>10</v>
      </c>
      <c r="CH322" s="68">
        <f t="shared" si="617"/>
        <v>0</v>
      </c>
      <c r="CI322" s="71">
        <f>VLOOKUP(A322,[5]DATA!$A$6:$Q$660,17,0)</f>
        <v>150</v>
      </c>
      <c r="CJ322" s="71">
        <f t="shared" si="618"/>
        <v>0</v>
      </c>
      <c r="CK322" s="72">
        <f t="shared" si="619"/>
        <v>0</v>
      </c>
      <c r="CL322" s="73" t="e">
        <f t="shared" si="620"/>
        <v>#DIV/0!</v>
      </c>
      <c r="CM322" s="72">
        <f t="shared" si="621"/>
        <v>0</v>
      </c>
      <c r="CN322" s="74">
        <f t="shared" si="622"/>
        <v>27</v>
      </c>
    </row>
    <row r="323" spans="1:92" s="77" customFormat="1" ht="24.75" customHeight="1" outlineLevel="3" x14ac:dyDescent="0.25">
      <c r="A323" s="55" t="s">
        <v>665</v>
      </c>
      <c r="B323" s="56" t="s">
        <v>666</v>
      </c>
      <c r="C323" s="57" t="s">
        <v>656</v>
      </c>
      <c r="D323" s="58">
        <v>6</v>
      </c>
      <c r="E323" s="59">
        <v>44319</v>
      </c>
      <c r="F323" s="60">
        <f>IFERROR(VLOOKUP(A323,'[5]PHEP NAM 2022'!$D$9:$AP$628,32,0),0)</f>
        <v>2</v>
      </c>
      <c r="G323" s="61" t="s">
        <v>10</v>
      </c>
      <c r="H323" s="62"/>
      <c r="I323" s="61" t="s">
        <v>10</v>
      </c>
      <c r="J323" s="62"/>
      <c r="K323" s="61" t="s">
        <v>10</v>
      </c>
      <c r="L323" s="62"/>
      <c r="M323" s="61" t="s">
        <v>10</v>
      </c>
      <c r="N323" s="62"/>
      <c r="O323" s="61" t="s">
        <v>10</v>
      </c>
      <c r="P323" s="62"/>
      <c r="Q323" s="63"/>
      <c r="R323" s="63"/>
      <c r="S323" s="61" t="s">
        <v>10</v>
      </c>
      <c r="T323" s="62"/>
      <c r="U323" s="61" t="s">
        <v>10</v>
      </c>
      <c r="V323" s="62"/>
      <c r="W323" s="61" t="s">
        <v>10</v>
      </c>
      <c r="X323" s="62"/>
      <c r="Y323" s="61" t="s">
        <v>10</v>
      </c>
      <c r="Z323" s="62"/>
      <c r="AA323" s="61" t="s">
        <v>10</v>
      </c>
      <c r="AB323" s="62"/>
      <c r="AC323" s="61" t="s">
        <v>49</v>
      </c>
      <c r="AD323" s="62"/>
      <c r="AE323" s="63"/>
      <c r="AF323" s="63"/>
      <c r="AG323" s="61" t="s">
        <v>10</v>
      </c>
      <c r="AH323" s="62"/>
      <c r="AI323" s="61" t="s">
        <v>10</v>
      </c>
      <c r="AJ323" s="62"/>
      <c r="AK323" s="61" t="s">
        <v>10</v>
      </c>
      <c r="AL323" s="62"/>
      <c r="AM323" s="61" t="s">
        <v>10</v>
      </c>
      <c r="AN323" s="62"/>
      <c r="AO323" s="61" t="s">
        <v>10</v>
      </c>
      <c r="AP323" s="62"/>
      <c r="AQ323" s="61" t="s">
        <v>10</v>
      </c>
      <c r="AR323" s="62"/>
      <c r="AS323" s="63"/>
      <c r="AT323" s="63"/>
      <c r="AU323" s="61" t="s">
        <v>10</v>
      </c>
      <c r="AV323" s="62"/>
      <c r="AW323" s="61" t="s">
        <v>10</v>
      </c>
      <c r="AX323" s="62"/>
      <c r="AY323" s="61" t="s">
        <v>10</v>
      </c>
      <c r="AZ323" s="62"/>
      <c r="BA323" s="61" t="s">
        <v>10</v>
      </c>
      <c r="BB323" s="62"/>
      <c r="BC323" s="61" t="s">
        <v>10</v>
      </c>
      <c r="BD323" s="62"/>
      <c r="BE323" s="61" t="s">
        <v>49</v>
      </c>
      <c r="BF323" s="62"/>
      <c r="BG323" s="63"/>
      <c r="BH323" s="63"/>
      <c r="BI323" s="61" t="s">
        <v>10</v>
      </c>
      <c r="BJ323" s="62"/>
      <c r="BK323" s="61" t="s">
        <v>10</v>
      </c>
      <c r="BL323" s="62"/>
      <c r="BM323" s="61" t="s">
        <v>10</v>
      </c>
      <c r="BN323" s="62"/>
      <c r="BO323" s="61" t="s">
        <v>10</v>
      </c>
      <c r="BP323" s="62"/>
      <c r="BQ323" s="64">
        <f t="shared" si="601"/>
        <v>0</v>
      </c>
      <c r="BR323" s="64">
        <f t="shared" si="602"/>
        <v>25</v>
      </c>
      <c r="BS323" s="64">
        <f t="shared" si="603"/>
        <v>0</v>
      </c>
      <c r="BT323" s="64">
        <f t="shared" si="604"/>
        <v>0</v>
      </c>
      <c r="BU323" s="64">
        <f t="shared" si="605"/>
        <v>0</v>
      </c>
      <c r="BV323" s="64">
        <f t="shared" si="606"/>
        <v>0</v>
      </c>
      <c r="BW323" s="64">
        <f t="shared" si="607"/>
        <v>0</v>
      </c>
      <c r="BX323" s="64">
        <f t="shared" si="608"/>
        <v>2</v>
      </c>
      <c r="BY323" s="64">
        <f t="shared" si="609"/>
        <v>0</v>
      </c>
      <c r="BZ323" s="65">
        <f t="shared" si="610"/>
        <v>27</v>
      </c>
      <c r="CA323" s="66">
        <f t="shared" si="611"/>
        <v>0</v>
      </c>
      <c r="CB323" s="67">
        <f t="shared" si="612"/>
        <v>0</v>
      </c>
      <c r="CC323" s="67">
        <v>0</v>
      </c>
      <c r="CD323" s="68">
        <f t="shared" si="613"/>
        <v>0</v>
      </c>
      <c r="CE323" s="69">
        <f t="shared" si="614"/>
        <v>0</v>
      </c>
      <c r="CF323" s="68">
        <f t="shared" si="615"/>
        <v>0</v>
      </c>
      <c r="CG323" s="70">
        <f t="shared" si="616"/>
        <v>2</v>
      </c>
      <c r="CH323" s="68">
        <f t="shared" si="617"/>
        <v>0</v>
      </c>
      <c r="CI323" s="71">
        <f>VLOOKUP(A323,[5]DATA!$A$6:$Q$660,17,0)</f>
        <v>150</v>
      </c>
      <c r="CJ323" s="71">
        <f t="shared" si="618"/>
        <v>0</v>
      </c>
      <c r="CK323" s="72">
        <f t="shared" si="619"/>
        <v>0</v>
      </c>
      <c r="CL323" s="73" t="e">
        <f t="shared" si="620"/>
        <v>#DIV/0!</v>
      </c>
      <c r="CM323" s="72">
        <f t="shared" si="621"/>
        <v>0</v>
      </c>
      <c r="CN323" s="74">
        <f t="shared" si="622"/>
        <v>27</v>
      </c>
    </row>
    <row r="324" spans="1:92" s="77" customFormat="1" ht="24.75" customHeight="1" outlineLevel="3" x14ac:dyDescent="0.25">
      <c r="A324" s="55" t="s">
        <v>667</v>
      </c>
      <c r="B324" s="56" t="s">
        <v>668</v>
      </c>
      <c r="C324" s="57" t="s">
        <v>656</v>
      </c>
      <c r="D324" s="58">
        <v>6</v>
      </c>
      <c r="E324" s="75">
        <v>44552</v>
      </c>
      <c r="F324" s="60">
        <f>IFERROR(VLOOKUP(A324,'[5]PHEP NAM 2022'!$D$9:$AP$628,32,0),0)</f>
        <v>1</v>
      </c>
      <c r="G324" s="61" t="s">
        <v>10</v>
      </c>
      <c r="H324" s="62"/>
      <c r="I324" s="61" t="s">
        <v>10</v>
      </c>
      <c r="J324" s="62"/>
      <c r="K324" s="61" t="s">
        <v>10</v>
      </c>
      <c r="L324" s="62"/>
      <c r="M324" s="61" t="s">
        <v>10</v>
      </c>
      <c r="N324" s="62"/>
      <c r="O324" s="61" t="s">
        <v>10</v>
      </c>
      <c r="P324" s="62"/>
      <c r="Q324" s="63"/>
      <c r="R324" s="63"/>
      <c r="S324" s="61" t="s">
        <v>10</v>
      </c>
      <c r="T324" s="62"/>
      <c r="U324" s="61" t="s">
        <v>10</v>
      </c>
      <c r="V324" s="62"/>
      <c r="W324" s="61" t="s">
        <v>10</v>
      </c>
      <c r="X324" s="62"/>
      <c r="Y324" s="61" t="s">
        <v>52</v>
      </c>
      <c r="Z324" s="62"/>
      <c r="AA324" s="61" t="s">
        <v>10</v>
      </c>
      <c r="AB324" s="62"/>
      <c r="AC324" s="61" t="s">
        <v>49</v>
      </c>
      <c r="AD324" s="62"/>
      <c r="AE324" s="63"/>
      <c r="AF324" s="63"/>
      <c r="AG324" s="61" t="s">
        <v>10</v>
      </c>
      <c r="AH324" s="62"/>
      <c r="AI324" s="61" t="s">
        <v>10</v>
      </c>
      <c r="AJ324" s="62"/>
      <c r="AK324" s="61" t="s">
        <v>10</v>
      </c>
      <c r="AL324" s="62"/>
      <c r="AM324" s="61" t="s">
        <v>10</v>
      </c>
      <c r="AN324" s="62"/>
      <c r="AO324" s="61" t="s">
        <v>10</v>
      </c>
      <c r="AP324" s="62"/>
      <c r="AQ324" s="61" t="s">
        <v>10</v>
      </c>
      <c r="AR324" s="62"/>
      <c r="AS324" s="63"/>
      <c r="AT324" s="63"/>
      <c r="AU324" s="61" t="s">
        <v>10</v>
      </c>
      <c r="AV324" s="62"/>
      <c r="AW324" s="61" t="s">
        <v>10</v>
      </c>
      <c r="AX324" s="62"/>
      <c r="AY324" s="61" t="s">
        <v>10</v>
      </c>
      <c r="AZ324" s="62"/>
      <c r="BA324" s="61" t="s">
        <v>10</v>
      </c>
      <c r="BB324" s="62"/>
      <c r="BC324" s="61" t="s">
        <v>10</v>
      </c>
      <c r="BD324" s="62"/>
      <c r="BE324" s="61" t="s">
        <v>49</v>
      </c>
      <c r="BF324" s="62"/>
      <c r="BG324" s="63"/>
      <c r="BH324" s="63"/>
      <c r="BI324" s="61" t="s">
        <v>10</v>
      </c>
      <c r="BJ324" s="62"/>
      <c r="BK324" s="61" t="s">
        <v>10</v>
      </c>
      <c r="BL324" s="62"/>
      <c r="BM324" s="61" t="s">
        <v>10</v>
      </c>
      <c r="BN324" s="62"/>
      <c r="BO324" s="61" t="s">
        <v>10</v>
      </c>
      <c r="BP324" s="62"/>
      <c r="BQ324" s="64">
        <f t="shared" si="601"/>
        <v>0</v>
      </c>
      <c r="BR324" s="64">
        <f t="shared" si="602"/>
        <v>24</v>
      </c>
      <c r="BS324" s="64">
        <f t="shared" si="603"/>
        <v>0</v>
      </c>
      <c r="BT324" s="64">
        <f t="shared" si="604"/>
        <v>0</v>
      </c>
      <c r="BU324" s="64">
        <f t="shared" si="605"/>
        <v>0</v>
      </c>
      <c r="BV324" s="64">
        <f t="shared" si="606"/>
        <v>0</v>
      </c>
      <c r="BW324" s="64">
        <f t="shared" si="607"/>
        <v>0</v>
      </c>
      <c r="BX324" s="64">
        <f t="shared" si="608"/>
        <v>2</v>
      </c>
      <c r="BY324" s="64">
        <f t="shared" si="609"/>
        <v>1</v>
      </c>
      <c r="BZ324" s="65">
        <f>SUBTOTAL(9,BQ324:BY324)</f>
        <v>27</v>
      </c>
      <c r="CA324" s="66">
        <f t="shared" si="611"/>
        <v>0</v>
      </c>
      <c r="CB324" s="67">
        <f t="shared" si="612"/>
        <v>0</v>
      </c>
      <c r="CC324" s="67">
        <v>0</v>
      </c>
      <c r="CD324" s="68">
        <f t="shared" si="613"/>
        <v>0</v>
      </c>
      <c r="CE324" s="69">
        <f t="shared" si="614"/>
        <v>0</v>
      </c>
      <c r="CF324" s="68">
        <f t="shared" si="615"/>
        <v>0</v>
      </c>
      <c r="CG324" s="70">
        <f t="shared" si="616"/>
        <v>0</v>
      </c>
      <c r="CH324" s="68">
        <f t="shared" si="617"/>
        <v>0</v>
      </c>
      <c r="CI324" s="71">
        <f>VLOOKUP(A324,[5]DATA!$A$6:$Q$660,17,0)</f>
        <v>150</v>
      </c>
      <c r="CJ324" s="71">
        <f t="shared" si="618"/>
        <v>0</v>
      </c>
      <c r="CK324" s="72">
        <f t="shared" si="619"/>
        <v>0</v>
      </c>
      <c r="CL324" s="73" t="e">
        <f t="shared" si="620"/>
        <v>#DIV/0!</v>
      </c>
      <c r="CM324" s="72">
        <f t="shared" si="621"/>
        <v>0</v>
      </c>
      <c r="CN324" s="74">
        <f>BQ324+BR324+BS324+BT324+BU324+BY324+BX324</f>
        <v>27</v>
      </c>
    </row>
    <row r="325" spans="1:92" s="77" customFormat="1" ht="24.75" customHeight="1" outlineLevel="3" x14ac:dyDescent="0.25">
      <c r="A325" s="55" t="s">
        <v>669</v>
      </c>
      <c r="B325" s="56" t="s">
        <v>670</v>
      </c>
      <c r="C325" s="57" t="s">
        <v>656</v>
      </c>
      <c r="D325" s="58">
        <v>6</v>
      </c>
      <c r="E325" s="59">
        <v>44564</v>
      </c>
      <c r="F325" s="60">
        <f>IFERROR(VLOOKUP(A325,'[5]PHEP NAM 2022'!$D$9:$AP$628,32,0),0)</f>
        <v>3</v>
      </c>
      <c r="G325" s="61" t="s">
        <v>10</v>
      </c>
      <c r="H325" s="62"/>
      <c r="I325" s="61" t="s">
        <v>10</v>
      </c>
      <c r="J325" s="62"/>
      <c r="K325" s="61" t="s">
        <v>10</v>
      </c>
      <c r="L325" s="62"/>
      <c r="M325" s="61" t="s">
        <v>10</v>
      </c>
      <c r="N325" s="62"/>
      <c r="O325" s="61" t="s">
        <v>10</v>
      </c>
      <c r="P325" s="62"/>
      <c r="Q325" s="63"/>
      <c r="R325" s="63"/>
      <c r="S325" s="61" t="s">
        <v>52</v>
      </c>
      <c r="T325" s="62"/>
      <c r="U325" s="61" t="s">
        <v>10</v>
      </c>
      <c r="V325" s="62"/>
      <c r="W325" s="61" t="s">
        <v>10</v>
      </c>
      <c r="X325" s="62"/>
      <c r="Y325" s="61" t="s">
        <v>10</v>
      </c>
      <c r="Z325" s="62"/>
      <c r="AA325" s="61" t="s">
        <v>10</v>
      </c>
      <c r="AB325" s="62"/>
      <c r="AC325" s="61" t="s">
        <v>49</v>
      </c>
      <c r="AD325" s="62"/>
      <c r="AE325" s="63"/>
      <c r="AF325" s="63"/>
      <c r="AG325" s="61" t="s">
        <v>10</v>
      </c>
      <c r="AH325" s="62"/>
      <c r="AI325" s="61" t="s">
        <v>10</v>
      </c>
      <c r="AJ325" s="62"/>
      <c r="AK325" s="61" t="s">
        <v>10</v>
      </c>
      <c r="AL325" s="62"/>
      <c r="AM325" s="61" t="s">
        <v>10</v>
      </c>
      <c r="AN325" s="62"/>
      <c r="AO325" s="61" t="s">
        <v>10</v>
      </c>
      <c r="AP325" s="62"/>
      <c r="AQ325" s="61" t="s">
        <v>10</v>
      </c>
      <c r="AR325" s="62"/>
      <c r="AS325" s="63"/>
      <c r="AT325" s="63"/>
      <c r="AU325" s="61" t="s">
        <v>10</v>
      </c>
      <c r="AV325" s="62"/>
      <c r="AW325" s="61" t="s">
        <v>10</v>
      </c>
      <c r="AX325" s="62"/>
      <c r="AY325" s="61" t="s">
        <v>10</v>
      </c>
      <c r="AZ325" s="62"/>
      <c r="BA325" s="61" t="s">
        <v>10</v>
      </c>
      <c r="BB325" s="62"/>
      <c r="BC325" s="61" t="s">
        <v>10</v>
      </c>
      <c r="BD325" s="62"/>
      <c r="BE325" s="61" t="s">
        <v>49</v>
      </c>
      <c r="BF325" s="62"/>
      <c r="BG325" s="63"/>
      <c r="BH325" s="63"/>
      <c r="BI325" s="61" t="s">
        <v>10</v>
      </c>
      <c r="BJ325" s="62"/>
      <c r="BK325" s="61" t="s">
        <v>10</v>
      </c>
      <c r="BL325" s="62"/>
      <c r="BM325" s="61" t="s">
        <v>10</v>
      </c>
      <c r="BN325" s="62"/>
      <c r="BO325" s="61" t="s">
        <v>10</v>
      </c>
      <c r="BP325" s="62"/>
      <c r="BQ325" s="64">
        <f t="shared" si="601"/>
        <v>0</v>
      </c>
      <c r="BR325" s="64">
        <f t="shared" si="602"/>
        <v>24</v>
      </c>
      <c r="BS325" s="64">
        <f t="shared" si="603"/>
        <v>0</v>
      </c>
      <c r="BT325" s="64">
        <f t="shared" si="604"/>
        <v>0</v>
      </c>
      <c r="BU325" s="64">
        <f t="shared" si="605"/>
        <v>0</v>
      </c>
      <c r="BV325" s="64">
        <f t="shared" si="606"/>
        <v>0</v>
      </c>
      <c r="BW325" s="64">
        <f t="shared" si="607"/>
        <v>0</v>
      </c>
      <c r="BX325" s="64">
        <f t="shared" si="608"/>
        <v>2</v>
      </c>
      <c r="BY325" s="64">
        <f t="shared" si="609"/>
        <v>1</v>
      </c>
      <c r="BZ325" s="65">
        <f>SUBTOTAL(9,BQ325:BY325)</f>
        <v>27</v>
      </c>
      <c r="CA325" s="66">
        <f t="shared" si="611"/>
        <v>0</v>
      </c>
      <c r="CB325" s="67">
        <f t="shared" si="612"/>
        <v>0</v>
      </c>
      <c r="CC325" s="67">
        <v>0</v>
      </c>
      <c r="CD325" s="68">
        <f t="shared" si="613"/>
        <v>0</v>
      </c>
      <c r="CE325" s="69">
        <f t="shared" si="614"/>
        <v>0</v>
      </c>
      <c r="CF325" s="68">
        <f t="shared" si="615"/>
        <v>0</v>
      </c>
      <c r="CG325" s="70">
        <f t="shared" si="616"/>
        <v>2</v>
      </c>
      <c r="CH325" s="68">
        <f t="shared" si="617"/>
        <v>0</v>
      </c>
      <c r="CI325" s="71">
        <f>VLOOKUP(A325,[5]DATA!$A$6:$Q$660,17,0)</f>
        <v>150</v>
      </c>
      <c r="CJ325" s="71">
        <f t="shared" si="618"/>
        <v>0</v>
      </c>
      <c r="CK325" s="72">
        <f t="shared" si="619"/>
        <v>0</v>
      </c>
      <c r="CL325" s="73" t="e">
        <f t="shared" si="620"/>
        <v>#DIV/0!</v>
      </c>
      <c r="CM325" s="72">
        <f t="shared" si="621"/>
        <v>0</v>
      </c>
      <c r="CN325" s="74">
        <f>BQ325+BR325+BS325+BT325+BU325+BY325+BX325</f>
        <v>27</v>
      </c>
    </row>
    <row r="326" spans="1:92" s="77" customFormat="1" ht="24.75" customHeight="1" outlineLevel="2" x14ac:dyDescent="0.25">
      <c r="A326" s="123">
        <f>COUNTA(A327:A348)</f>
        <v>22</v>
      </c>
      <c r="B326" s="132" t="s">
        <v>671</v>
      </c>
      <c r="C326" s="125"/>
      <c r="D326" s="125"/>
      <c r="E326" s="126"/>
      <c r="F326" s="127"/>
      <c r="G326" s="128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  <c r="AM326" s="129"/>
      <c r="AN326" s="129"/>
      <c r="AO326" s="129"/>
      <c r="AP326" s="129"/>
      <c r="AQ326" s="129"/>
      <c r="AR326" s="129"/>
      <c r="AS326" s="129"/>
      <c r="AT326" s="129"/>
      <c r="AU326" s="129"/>
      <c r="AV326" s="129"/>
      <c r="AW326" s="129"/>
      <c r="AX326" s="129"/>
      <c r="AY326" s="129"/>
      <c r="AZ326" s="129"/>
      <c r="BA326" s="129"/>
      <c r="BB326" s="129"/>
      <c r="BC326" s="129"/>
      <c r="BD326" s="129"/>
      <c r="BE326" s="129"/>
      <c r="BF326" s="129"/>
      <c r="BG326" s="129"/>
      <c r="BH326" s="129"/>
      <c r="BI326" s="129"/>
      <c r="BJ326" s="129"/>
      <c r="BK326" s="129"/>
      <c r="BL326" s="129"/>
      <c r="BM326" s="129"/>
      <c r="BN326" s="129"/>
      <c r="BO326" s="129"/>
      <c r="BP326" s="130"/>
      <c r="BQ326" s="133">
        <f>SUM(BQ327:BQ348)</f>
        <v>170</v>
      </c>
      <c r="BR326" s="133">
        <f t="shared" ref="BR326:CM326" si="623">SUM(BR327:BR348)</f>
        <v>170</v>
      </c>
      <c r="BS326" s="133">
        <f t="shared" si="623"/>
        <v>0</v>
      </c>
      <c r="BT326" s="133">
        <f t="shared" si="623"/>
        <v>158</v>
      </c>
      <c r="BU326" s="133">
        <f t="shared" si="623"/>
        <v>0</v>
      </c>
      <c r="BV326" s="133">
        <f t="shared" si="623"/>
        <v>0</v>
      </c>
      <c r="BW326" s="133">
        <f t="shared" si="623"/>
        <v>0</v>
      </c>
      <c r="BX326" s="133">
        <f t="shared" si="623"/>
        <v>10</v>
      </c>
      <c r="BY326" s="133">
        <f t="shared" si="623"/>
        <v>35.5</v>
      </c>
      <c r="BZ326" s="133">
        <f t="shared" si="623"/>
        <v>543.5</v>
      </c>
      <c r="CA326" s="133">
        <f t="shared" si="623"/>
        <v>1305</v>
      </c>
      <c r="CB326" s="133">
        <f t="shared" si="623"/>
        <v>191</v>
      </c>
      <c r="CC326" s="133">
        <f t="shared" si="623"/>
        <v>0</v>
      </c>
      <c r="CD326" s="133">
        <f t="shared" si="623"/>
        <v>29</v>
      </c>
      <c r="CE326" s="133">
        <f t="shared" si="623"/>
        <v>328</v>
      </c>
      <c r="CF326" s="133">
        <f t="shared" si="623"/>
        <v>4350</v>
      </c>
      <c r="CG326" s="133">
        <f t="shared" si="623"/>
        <v>88.5</v>
      </c>
      <c r="CH326" s="133">
        <f t="shared" si="623"/>
        <v>5248</v>
      </c>
      <c r="CI326" s="133">
        <f t="shared" si="623"/>
        <v>3300</v>
      </c>
      <c r="CJ326" s="133">
        <f t="shared" si="623"/>
        <v>1496</v>
      </c>
      <c r="CK326" s="133">
        <f t="shared" si="623"/>
        <v>191</v>
      </c>
      <c r="CL326" s="133" t="e">
        <f t="shared" si="623"/>
        <v>#DIV/0!</v>
      </c>
      <c r="CM326" s="133">
        <f t="shared" si="623"/>
        <v>0</v>
      </c>
      <c r="CN326" s="74"/>
    </row>
    <row r="327" spans="1:92" s="77" customFormat="1" ht="24.75" customHeight="1" outlineLevel="3" x14ac:dyDescent="0.25">
      <c r="A327" s="55" t="s">
        <v>672</v>
      </c>
      <c r="B327" s="56" t="s">
        <v>673</v>
      </c>
      <c r="C327" s="57" t="s">
        <v>656</v>
      </c>
      <c r="D327" s="58">
        <v>6</v>
      </c>
      <c r="E327" s="75">
        <v>44615</v>
      </c>
      <c r="F327" s="60">
        <f>IFERROR(VLOOKUP(A327,'[5]PHEP NAM 2022'!$D$9:$AP$628,32,0),0)</f>
        <v>1</v>
      </c>
      <c r="G327" s="61" t="s">
        <v>10</v>
      </c>
      <c r="H327" s="62"/>
      <c r="I327" s="61" t="s">
        <v>10</v>
      </c>
      <c r="J327" s="62"/>
      <c r="K327" s="61" t="s">
        <v>10</v>
      </c>
      <c r="L327" s="62"/>
      <c r="M327" s="61" t="s">
        <v>10</v>
      </c>
      <c r="N327" s="62"/>
      <c r="O327" s="61" t="s">
        <v>10</v>
      </c>
      <c r="P327" s="62"/>
      <c r="Q327" s="63"/>
      <c r="R327" s="63"/>
      <c r="S327" s="61" t="s">
        <v>10</v>
      </c>
      <c r="T327" s="62"/>
      <c r="U327" s="61" t="s">
        <v>10</v>
      </c>
      <c r="V327" s="62"/>
      <c r="W327" s="61" t="s">
        <v>10</v>
      </c>
      <c r="X327" s="62"/>
      <c r="Y327" s="61" t="s">
        <v>10</v>
      </c>
      <c r="Z327" s="62"/>
      <c r="AA327" s="61" t="s">
        <v>10</v>
      </c>
      <c r="AB327" s="62"/>
      <c r="AC327" s="61" t="s">
        <v>10</v>
      </c>
      <c r="AD327" s="62"/>
      <c r="AE327" s="63"/>
      <c r="AF327" s="63"/>
      <c r="AG327" s="61" t="s">
        <v>10</v>
      </c>
      <c r="AH327" s="62"/>
      <c r="AI327" s="61" t="s">
        <v>10</v>
      </c>
      <c r="AJ327" s="62"/>
      <c r="AK327" s="61" t="s">
        <v>10</v>
      </c>
      <c r="AL327" s="62"/>
      <c r="AM327" s="61" t="s">
        <v>10</v>
      </c>
      <c r="AN327" s="62"/>
      <c r="AO327" s="61" t="s">
        <v>10</v>
      </c>
      <c r="AP327" s="62"/>
      <c r="AQ327" s="61" t="s">
        <v>10</v>
      </c>
      <c r="AR327" s="62"/>
      <c r="AS327" s="63"/>
      <c r="AT327" s="63"/>
      <c r="AU327" s="61" t="s">
        <v>10</v>
      </c>
      <c r="AV327" s="62"/>
      <c r="AW327" s="61" t="s">
        <v>10</v>
      </c>
      <c r="AX327" s="62"/>
      <c r="AY327" s="61" t="s">
        <v>10</v>
      </c>
      <c r="AZ327" s="62"/>
      <c r="BA327" s="61" t="s">
        <v>10</v>
      </c>
      <c r="BB327" s="62"/>
      <c r="BC327" s="61" t="s">
        <v>10</v>
      </c>
      <c r="BD327" s="62"/>
      <c r="BE327" s="61" t="s">
        <v>10</v>
      </c>
      <c r="BF327" s="62"/>
      <c r="BG327" s="63"/>
      <c r="BH327" s="63"/>
      <c r="BI327" s="61" t="s">
        <v>10</v>
      </c>
      <c r="BJ327" s="62"/>
      <c r="BK327" s="61" t="s">
        <v>10</v>
      </c>
      <c r="BL327" s="62"/>
      <c r="BM327" s="61" t="s">
        <v>10</v>
      </c>
      <c r="BN327" s="62"/>
      <c r="BO327" s="61" t="s">
        <v>10</v>
      </c>
      <c r="BP327" s="62"/>
      <c r="BQ327" s="64">
        <f t="shared" ref="BQ327:BQ348" si="624">COUNTIF($G327:$BP327,"a")+COUNTIF($G327:$BP327,"r0,a5")/2+COUNTIF($G327:$BP327,"p5,a5")/2+COUNTIF($G327:$BP327,"Ro,p5")/2+COUNTIF($G327:$BP327,"H5,A5")/2+COUNTIF($G327:$BP327,"p0,a5")/2</f>
        <v>0</v>
      </c>
      <c r="BR327" s="64">
        <f t="shared" ref="BR327:BR348" si="625">COUNTIF($G327:$BP327,"d")+COUNTIF($G327:$BP327,"r0,d5")/2+COUNTIF($G327:$BP327,"p5,d5")/2+COUNTIF($G327:$BP327,"Ro,P5")/2+COUNTIF($G327:$BP327,"H5,D5")/2+COUNTIF($G327:$BP327,"p0,d5")/2</f>
        <v>27</v>
      </c>
      <c r="BS327" s="64">
        <f t="shared" ref="BS327:BS348" si="626">COUNTIF($G327:$BP327,"b")+COUNTIF($G327:$BP327,"r0,b5")/2+COUNTIF($G327:$BP327,"p5,b5")/2+COUNTIF($G327:$BP327,"Ro,P5")/2+COUNTIF($G327:$BP327,"H5,B5")/2+COUNTIF($G327:$BP327,"p0,b5")/2</f>
        <v>0</v>
      </c>
      <c r="BT327" s="64">
        <f t="shared" ref="BT327:BT348" si="627">COUNTIF($G327:$BP327,"c")+COUNTIF($G327:$BP327,"r0,c5")/2+COUNTIF($G327:$BP327,"p5,c5")/2+COUNTIF($G327:$BP327,"Ro,P5")/2+COUNTIF($G327:$BP327,"H5,C5")/2+COUNTIF($G327:$BP327,"p0,c5")/2</f>
        <v>0</v>
      </c>
      <c r="BU327" s="64">
        <f t="shared" ref="BU327:BU348" si="628">COUNTIF($G327:$BP327,"KH")+COUNTIF($G327:$BP327,"TL")+COUNTIF($G327:$BP327,"L")</f>
        <v>0</v>
      </c>
      <c r="BV327" s="64">
        <f t="shared" ref="BV327:BV348" si="629">COUNTIF($G327:$BP327,"NL")</f>
        <v>0</v>
      </c>
      <c r="BW327" s="64">
        <f t="shared" ref="BW327:BW348" si="630">COUNTIF($G327:$BP327,"hh")+COUNTIF(G327:BP327,"H5,D5")/2</f>
        <v>0</v>
      </c>
      <c r="BX327" s="64">
        <f t="shared" ref="BX327:BX348" si="631">COUNTIF($G327:$BP327,"nt7")</f>
        <v>0</v>
      </c>
      <c r="BY327" s="64">
        <f t="shared" ref="BY327:BY348" si="632">COUNTIF($G327:$BP327,"P")+COUNTIF($G327:$BP327,"p5,a5")/2+COUNTIF($G327:$BP327,"p5,b5")/2+COUNTIF($G327:$BP327,"p5,c5")/2+COUNTIF($G327:$BP327,"p5,d5")/2+COUNTIF($G327:$BP327,"R0,P5")/2</f>
        <v>0</v>
      </c>
      <c r="BZ327" s="65">
        <f>SUBTOTAL(9,BQ327:BY327)</f>
        <v>27</v>
      </c>
      <c r="CA327" s="66">
        <f t="shared" ref="CA327:CA348" si="633">SUM(H327,J327,L327,N327,P327,T327,V327,X327,Z327,AB327,AD327,AH327,AJ327,AL327,AN327,AP327,AR327,AV327,AX327,AZ327,BB327,BD327,BF327,BJ327,BL327,BN327,BP327)</f>
        <v>0</v>
      </c>
      <c r="CB327" s="67">
        <f t="shared" ref="CB327:CB348" si="634">SUM(R327,AF327,AT327,BH327)</f>
        <v>0</v>
      </c>
      <c r="CC327" s="67">
        <v>0</v>
      </c>
      <c r="CD327" s="68">
        <f t="shared" ref="CD327:CD347" si="635">IF(BZ327&gt;=25,4,IF(BZ327&gt;=18,3,IF(BZ327&gt;=12,2,IF(BZ327&gt;=4,1,0))))-BX327-2</f>
        <v>2</v>
      </c>
      <c r="CE327" s="69">
        <f t="shared" ref="CE327:CE348" si="636">COUNTIF(G327:P327,"&gt;=4")+COUNTIF(S327:AD327,"&gt;=4")+COUNTIF(AG327:AR327,"&gt;=4")+COUNTIF(AU327:BF327,"&gt;=4")+COUNTIF(BI327:BP327,"&gt;=4")+ROUND(IF(R327&gt;=12,1,0)+IF(AF327&gt;=12,1,0)+IF(AT327&gt;=12,1,0)+IF(BH327&gt;=12,1,0),0)</f>
        <v>0</v>
      </c>
      <c r="CF327" s="68">
        <f t="shared" ref="CF327:CF348" si="637">CD327*CI327</f>
        <v>300</v>
      </c>
      <c r="CG327" s="70">
        <f t="shared" ref="CG327:CG348" si="638">F327-BY327</f>
        <v>1</v>
      </c>
      <c r="CH327" s="68">
        <f t="shared" ref="CH327:CH348" si="639">CE327*16</f>
        <v>0</v>
      </c>
      <c r="CI327" s="71">
        <f>VLOOKUP(A327,[5]DATA!$A$6:$Q$660,17,0)</f>
        <v>150</v>
      </c>
      <c r="CJ327" s="71">
        <f t="shared" ref="CJ327:CJ348" si="640">SUM(CA327:CC327)</f>
        <v>0</v>
      </c>
      <c r="CK327" s="72">
        <f t="shared" ref="CK327:CK348" si="641">(SUM(IF(H327&gt;4,H327-4,0),IF(J327&gt;4,J327-4,0),IF(L327&gt;4,L327-4,0),IF(N327&gt;4,N327-4,0),IF(P327&gt;4,P327-4,0),IF(T327&gt;4,T327-4,0),IF(V327&gt;4,V327-4,0),IF(X327&gt;4,X327-4,0),IF(Z327&gt;4,Z327-4,0),IF(AB327&gt;4,AB327-4,0),IF(AD327&gt;4,AD327-4,0),IF(AH327&gt;4,AH327-4,0),IF(AJ327&gt;4,AJ327-4,0),IF(AL327&gt;4,AL327-4,0),IF(AN327&gt;4,AN327-4,0),IF(AP327&gt;4,AP327-4,0),IF(AR327&gt;4,AR327-4,0),IF(AV327&gt;4,AV327-4,0),IF(AX327&gt;4,AX327-4,0),IF(AZ327&gt;4,AZ327-4,0),IF(BB327&gt;4,BB327-4,0),IF(BD327&gt;4,BD327-4,0),IF(BF327&gt;4,BF327-4,0),IF(BJ327&gt;4,BJ327-4,0),IF(BL327&gt;4,BL327-4,0),IF(BN327&gt;4,BN327-4,0),IF(BP327&gt;4,BP327-4,0))+CB327+CC327)</f>
        <v>0</v>
      </c>
      <c r="CL327" s="73" t="e">
        <f t="shared" ref="CL327:CL348" si="642">CK327/CJ327</f>
        <v>#DIV/0!</v>
      </c>
      <c r="CM327" s="72">
        <f t="shared" ref="CM327:CM348" si="643">(SUM(IF(H327&gt;4,H327-4,0),IF(J327&gt;4,J327-4,0),IF(L327&gt;4,L327-4,0),IF(N327&gt;4,N327-4,0),IF(P327&gt;4,P327-4,0),IF(T327&gt;4,T327-4,0),IF(V327&gt;4,V327-4,0),IF(X327&gt;4,X327-4,0),IF(Z327&gt;4,Z327-4,0),IF(AB327&gt;4,AB327-4,0),IF(AD327&gt;4,AD327-4,0),IF(AH327&gt;4,AH327-4,0),IF(AJ327&gt;4,AJ327-4,0),IF(AL327&gt;4,AL327-4,0),IF(AN327&gt;4,AN327-4,0),IF(AP327&gt;4,AP327-4,0),IF(AR327&gt;4,AR327-4,0),IF(AV327&gt;4,AV327-4,0),IF(AX327&gt;4,AX327-4,0),IF(AZ327&gt;4,AZ327-4,0),IF(BB327&gt;4,BB327-4,0),IF(BD327&gt;4,BD327-4,0),IF(BF327&gt;4,BF327-4,0),IF(BJ327&gt;4,BJ327-4,0),IF(BL327&gt;4,BL327-4,0),IF(BN327&gt;4,BN327-4,0),IF(BP327&gt;4,BP327-4,0))+CC327)</f>
        <v>0</v>
      </c>
      <c r="CN327" s="74">
        <f t="shared" ref="CN327:CN348" si="644">BQ327+BR327+BS327+BT327+BU327+BY327+BX327</f>
        <v>27</v>
      </c>
    </row>
    <row r="328" spans="1:92" s="77" customFormat="1" ht="24.75" customHeight="1" outlineLevel="3" x14ac:dyDescent="0.25">
      <c r="A328" s="55" t="s">
        <v>674</v>
      </c>
      <c r="B328" s="56" t="s">
        <v>675</v>
      </c>
      <c r="C328" s="57" t="s">
        <v>656</v>
      </c>
      <c r="D328" s="58">
        <v>8</v>
      </c>
      <c r="E328" s="59">
        <v>42592</v>
      </c>
      <c r="F328" s="60">
        <f>IFERROR(VLOOKUP(A328,'[5]PHEP NAM 2022'!$D$9:$AP$628,32,0),0)</f>
        <v>22.5</v>
      </c>
      <c r="G328" s="61" t="s">
        <v>10</v>
      </c>
      <c r="H328" s="62"/>
      <c r="I328" s="61" t="s">
        <v>10</v>
      </c>
      <c r="J328" s="62"/>
      <c r="K328" s="61" t="s">
        <v>10</v>
      </c>
      <c r="L328" s="62"/>
      <c r="M328" s="61" t="s">
        <v>10</v>
      </c>
      <c r="N328" s="62"/>
      <c r="O328" s="61" t="s">
        <v>10</v>
      </c>
      <c r="P328" s="62"/>
      <c r="Q328" s="63"/>
      <c r="R328" s="63">
        <v>6.5</v>
      </c>
      <c r="S328" s="61" t="s">
        <v>10</v>
      </c>
      <c r="T328" s="62"/>
      <c r="U328" s="61" t="s">
        <v>10</v>
      </c>
      <c r="V328" s="62"/>
      <c r="W328" s="61" t="s">
        <v>10</v>
      </c>
      <c r="X328" s="62"/>
      <c r="Y328" s="61" t="s">
        <v>10</v>
      </c>
      <c r="Z328" s="62"/>
      <c r="AA328" s="61" t="s">
        <v>10</v>
      </c>
      <c r="AB328" s="62"/>
      <c r="AC328" s="61" t="s">
        <v>10</v>
      </c>
      <c r="AD328" s="62"/>
      <c r="AE328" s="63"/>
      <c r="AF328" s="63">
        <v>7</v>
      </c>
      <c r="AG328" s="61" t="s">
        <v>10</v>
      </c>
      <c r="AH328" s="62"/>
      <c r="AI328" s="61" t="s">
        <v>10</v>
      </c>
      <c r="AJ328" s="62"/>
      <c r="AK328" s="61" t="s">
        <v>52</v>
      </c>
      <c r="AL328" s="62"/>
      <c r="AM328" s="61" t="s">
        <v>52</v>
      </c>
      <c r="AN328" s="62"/>
      <c r="AO328" s="61" t="s">
        <v>52</v>
      </c>
      <c r="AP328" s="62"/>
      <c r="AQ328" s="61" t="s">
        <v>49</v>
      </c>
      <c r="AR328" s="62"/>
      <c r="AS328" s="63"/>
      <c r="AT328" s="63"/>
      <c r="AU328" s="61" t="s">
        <v>10</v>
      </c>
      <c r="AV328" s="62"/>
      <c r="AW328" s="61" t="s">
        <v>10</v>
      </c>
      <c r="AX328" s="62"/>
      <c r="AY328" s="61" t="s">
        <v>10</v>
      </c>
      <c r="AZ328" s="62"/>
      <c r="BA328" s="61" t="s">
        <v>10</v>
      </c>
      <c r="BB328" s="62"/>
      <c r="BC328" s="61" t="s">
        <v>10</v>
      </c>
      <c r="BD328" s="62"/>
      <c r="BE328" s="61" t="s">
        <v>49</v>
      </c>
      <c r="BF328" s="62"/>
      <c r="BG328" s="63"/>
      <c r="BH328" s="63"/>
      <c r="BI328" s="61" t="s">
        <v>10</v>
      </c>
      <c r="BJ328" s="62"/>
      <c r="BK328" s="61" t="s">
        <v>10</v>
      </c>
      <c r="BL328" s="62"/>
      <c r="BM328" s="61" t="s">
        <v>10</v>
      </c>
      <c r="BN328" s="62"/>
      <c r="BO328" s="61" t="s">
        <v>10</v>
      </c>
      <c r="BP328" s="62"/>
      <c r="BQ328" s="64">
        <f t="shared" si="624"/>
        <v>0</v>
      </c>
      <c r="BR328" s="64">
        <f t="shared" si="625"/>
        <v>22</v>
      </c>
      <c r="BS328" s="64">
        <f t="shared" si="626"/>
        <v>0</v>
      </c>
      <c r="BT328" s="64">
        <f t="shared" si="627"/>
        <v>0</v>
      </c>
      <c r="BU328" s="64">
        <f t="shared" si="628"/>
        <v>0</v>
      </c>
      <c r="BV328" s="64">
        <f t="shared" si="629"/>
        <v>0</v>
      </c>
      <c r="BW328" s="64">
        <f t="shared" si="630"/>
        <v>0</v>
      </c>
      <c r="BX328" s="64">
        <f t="shared" si="631"/>
        <v>2</v>
      </c>
      <c r="BY328" s="64">
        <f t="shared" si="632"/>
        <v>3</v>
      </c>
      <c r="BZ328" s="65">
        <f>SUBTOTAL(9,BQ328:BY328)</f>
        <v>27</v>
      </c>
      <c r="CA328" s="66">
        <f t="shared" si="633"/>
        <v>0</v>
      </c>
      <c r="CB328" s="67">
        <f t="shared" si="634"/>
        <v>13.5</v>
      </c>
      <c r="CC328" s="67">
        <v>0</v>
      </c>
      <c r="CD328" s="68">
        <f t="shared" si="635"/>
        <v>0</v>
      </c>
      <c r="CE328" s="69">
        <f t="shared" si="636"/>
        <v>0</v>
      </c>
      <c r="CF328" s="68">
        <f t="shared" si="637"/>
        <v>0</v>
      </c>
      <c r="CG328" s="70">
        <f t="shared" si="638"/>
        <v>19.5</v>
      </c>
      <c r="CH328" s="68">
        <f t="shared" si="639"/>
        <v>0</v>
      </c>
      <c r="CI328" s="71">
        <f>VLOOKUP(A328,[5]DATA!$A$6:$Q$660,17,0)</f>
        <v>150</v>
      </c>
      <c r="CJ328" s="71">
        <f t="shared" si="640"/>
        <v>13.5</v>
      </c>
      <c r="CK328" s="72">
        <f t="shared" si="641"/>
        <v>13.5</v>
      </c>
      <c r="CL328" s="73">
        <f t="shared" si="642"/>
        <v>1</v>
      </c>
      <c r="CM328" s="72">
        <f t="shared" si="643"/>
        <v>0</v>
      </c>
      <c r="CN328" s="74">
        <f t="shared" si="644"/>
        <v>27</v>
      </c>
    </row>
    <row r="329" spans="1:92" s="77" customFormat="1" ht="24.75" customHeight="1" outlineLevel="3" x14ac:dyDescent="0.25">
      <c r="A329" s="55" t="s">
        <v>676</v>
      </c>
      <c r="B329" s="56" t="s">
        <v>677</v>
      </c>
      <c r="C329" s="57" t="s">
        <v>656</v>
      </c>
      <c r="D329" s="58">
        <v>8</v>
      </c>
      <c r="E329" s="59">
        <v>42682</v>
      </c>
      <c r="F329" s="60">
        <f>IFERROR(VLOOKUP(A329,'[5]PHEP NAM 2022'!$D$9:$AP$628,32,0),0)</f>
        <v>20</v>
      </c>
      <c r="G329" s="61" t="s">
        <v>10</v>
      </c>
      <c r="H329" s="62"/>
      <c r="I329" s="61" t="s">
        <v>10</v>
      </c>
      <c r="J329" s="62"/>
      <c r="K329" s="61" t="s">
        <v>10</v>
      </c>
      <c r="L329" s="62"/>
      <c r="M329" s="61" t="s">
        <v>10</v>
      </c>
      <c r="N329" s="62"/>
      <c r="O329" s="61" t="s">
        <v>10</v>
      </c>
      <c r="P329" s="62"/>
      <c r="Q329" s="63"/>
      <c r="R329" s="63">
        <v>8</v>
      </c>
      <c r="S329" s="61" t="s">
        <v>10</v>
      </c>
      <c r="T329" s="62"/>
      <c r="U329" s="61" t="s">
        <v>10</v>
      </c>
      <c r="V329" s="62"/>
      <c r="W329" s="61" t="s">
        <v>10</v>
      </c>
      <c r="X329" s="62"/>
      <c r="Y329" s="61" t="s">
        <v>10</v>
      </c>
      <c r="Z329" s="62"/>
      <c r="AA329" s="61" t="s">
        <v>10</v>
      </c>
      <c r="AB329" s="62"/>
      <c r="AC329" s="61" t="s">
        <v>49</v>
      </c>
      <c r="AD329" s="62"/>
      <c r="AE329" s="63"/>
      <c r="AF329" s="63"/>
      <c r="AG329" s="61" t="s">
        <v>10</v>
      </c>
      <c r="AH329" s="62"/>
      <c r="AI329" s="61" t="s">
        <v>10</v>
      </c>
      <c r="AJ329" s="62">
        <v>4</v>
      </c>
      <c r="AK329" s="61" t="s">
        <v>10</v>
      </c>
      <c r="AL329" s="62">
        <v>4</v>
      </c>
      <c r="AM329" s="61" t="s">
        <v>10</v>
      </c>
      <c r="AN329" s="62"/>
      <c r="AO329" s="61" t="s">
        <v>10</v>
      </c>
      <c r="AP329" s="62">
        <v>4</v>
      </c>
      <c r="AQ329" s="61" t="s">
        <v>10</v>
      </c>
      <c r="AR329" s="62"/>
      <c r="AS329" s="63"/>
      <c r="AT329" s="63"/>
      <c r="AU329" s="61" t="s">
        <v>10</v>
      </c>
      <c r="AV329" s="62"/>
      <c r="AW329" s="61" t="s">
        <v>10</v>
      </c>
      <c r="AX329" s="62"/>
      <c r="AY329" s="61" t="s">
        <v>10</v>
      </c>
      <c r="AZ329" s="62"/>
      <c r="BA329" s="61" t="s">
        <v>10</v>
      </c>
      <c r="BB329" s="62"/>
      <c r="BC329" s="61" t="s">
        <v>10</v>
      </c>
      <c r="BD329" s="62"/>
      <c r="BE329" s="61" t="s">
        <v>49</v>
      </c>
      <c r="BF329" s="62"/>
      <c r="BG329" s="63"/>
      <c r="BH329" s="63"/>
      <c r="BI329" s="61" t="s">
        <v>10</v>
      </c>
      <c r="BJ329" s="62"/>
      <c r="BK329" s="61" t="s">
        <v>10</v>
      </c>
      <c r="BL329" s="62"/>
      <c r="BM329" s="61" t="s">
        <v>10</v>
      </c>
      <c r="BN329" s="62"/>
      <c r="BO329" s="61" t="s">
        <v>10</v>
      </c>
      <c r="BP329" s="62"/>
      <c r="BQ329" s="64">
        <f t="shared" si="624"/>
        <v>0</v>
      </c>
      <c r="BR329" s="64">
        <f t="shared" si="625"/>
        <v>25</v>
      </c>
      <c r="BS329" s="64">
        <f t="shared" si="626"/>
        <v>0</v>
      </c>
      <c r="BT329" s="64">
        <f t="shared" si="627"/>
        <v>0</v>
      </c>
      <c r="BU329" s="64">
        <f t="shared" si="628"/>
        <v>0</v>
      </c>
      <c r="BV329" s="64">
        <f t="shared" si="629"/>
        <v>0</v>
      </c>
      <c r="BW329" s="64">
        <f t="shared" si="630"/>
        <v>0</v>
      </c>
      <c r="BX329" s="64">
        <f t="shared" si="631"/>
        <v>2</v>
      </c>
      <c r="BY329" s="64">
        <f t="shared" si="632"/>
        <v>0</v>
      </c>
      <c r="BZ329" s="65">
        <f>SUBTOTAL(9,BQ329:BY329)</f>
        <v>27</v>
      </c>
      <c r="CA329" s="66">
        <f t="shared" si="633"/>
        <v>12</v>
      </c>
      <c r="CB329" s="67">
        <f t="shared" si="634"/>
        <v>8</v>
      </c>
      <c r="CC329" s="67">
        <v>0</v>
      </c>
      <c r="CD329" s="68">
        <f t="shared" si="635"/>
        <v>0</v>
      </c>
      <c r="CE329" s="69">
        <f t="shared" si="636"/>
        <v>3</v>
      </c>
      <c r="CF329" s="68">
        <f t="shared" si="637"/>
        <v>0</v>
      </c>
      <c r="CG329" s="70">
        <f t="shared" si="638"/>
        <v>20</v>
      </c>
      <c r="CH329" s="68">
        <f t="shared" si="639"/>
        <v>48</v>
      </c>
      <c r="CI329" s="71">
        <f>VLOOKUP(A329,[5]DATA!$A$6:$Q$660,17,0)</f>
        <v>150</v>
      </c>
      <c r="CJ329" s="71">
        <f t="shared" si="640"/>
        <v>20</v>
      </c>
      <c r="CK329" s="72">
        <f t="shared" si="641"/>
        <v>8</v>
      </c>
      <c r="CL329" s="73">
        <f t="shared" si="642"/>
        <v>0.4</v>
      </c>
      <c r="CM329" s="72">
        <f t="shared" si="643"/>
        <v>0</v>
      </c>
      <c r="CN329" s="74">
        <f t="shared" si="644"/>
        <v>27</v>
      </c>
    </row>
    <row r="330" spans="1:92" s="77" customFormat="1" ht="24.75" customHeight="1" outlineLevel="3" x14ac:dyDescent="0.25">
      <c r="A330" s="55" t="s">
        <v>678</v>
      </c>
      <c r="B330" s="56" t="s">
        <v>679</v>
      </c>
      <c r="C330" s="57" t="s">
        <v>656</v>
      </c>
      <c r="D330" s="58">
        <v>8</v>
      </c>
      <c r="E330" s="59">
        <v>42957</v>
      </c>
      <c r="F330" s="60">
        <f>IFERROR(VLOOKUP(A330,'[5]PHEP NAM 2022'!$D$9:$AP$628,32,0),0)</f>
        <v>3</v>
      </c>
      <c r="G330" s="61" t="s">
        <v>9</v>
      </c>
      <c r="H330" s="62">
        <v>4</v>
      </c>
      <c r="I330" s="61" t="s">
        <v>9</v>
      </c>
      <c r="J330" s="62">
        <v>4</v>
      </c>
      <c r="K330" s="61" t="s">
        <v>9</v>
      </c>
      <c r="L330" s="62">
        <v>3</v>
      </c>
      <c r="M330" s="61" t="s">
        <v>9</v>
      </c>
      <c r="N330" s="62">
        <v>4</v>
      </c>
      <c r="O330" s="61" t="s">
        <v>9</v>
      </c>
      <c r="P330" s="62">
        <v>3</v>
      </c>
      <c r="Q330" s="63"/>
      <c r="R330" s="63">
        <v>11</v>
      </c>
      <c r="S330" s="61" t="s">
        <v>9</v>
      </c>
      <c r="T330" s="62">
        <v>4</v>
      </c>
      <c r="U330" s="61" t="s">
        <v>9</v>
      </c>
      <c r="V330" s="62">
        <v>4</v>
      </c>
      <c r="W330" s="61" t="s">
        <v>9</v>
      </c>
      <c r="X330" s="62">
        <v>4</v>
      </c>
      <c r="Y330" s="61" t="s">
        <v>52</v>
      </c>
      <c r="Z330" s="62"/>
      <c r="AA330" s="61" t="s">
        <v>52</v>
      </c>
      <c r="AB330" s="62"/>
      <c r="AC330" s="61" t="s">
        <v>52</v>
      </c>
      <c r="AD330" s="62"/>
      <c r="AE330" s="63"/>
      <c r="AF330" s="63"/>
      <c r="AG330" s="61" t="s">
        <v>12</v>
      </c>
      <c r="AH330" s="62">
        <v>4</v>
      </c>
      <c r="AI330" s="61" t="s">
        <v>12</v>
      </c>
      <c r="AJ330" s="62">
        <v>4</v>
      </c>
      <c r="AK330" s="61" t="s">
        <v>12</v>
      </c>
      <c r="AL330" s="62">
        <v>4</v>
      </c>
      <c r="AM330" s="61" t="s">
        <v>12</v>
      </c>
      <c r="AN330" s="62">
        <v>4</v>
      </c>
      <c r="AO330" s="61" t="s">
        <v>12</v>
      </c>
      <c r="AP330" s="62">
        <v>4</v>
      </c>
      <c r="AQ330" s="61" t="s">
        <v>124</v>
      </c>
      <c r="AR330" s="62"/>
      <c r="AS330" s="63"/>
      <c r="AT330" s="63"/>
      <c r="AU330" s="61" t="s">
        <v>12</v>
      </c>
      <c r="AV330" s="62">
        <v>4</v>
      </c>
      <c r="AW330" s="61" t="s">
        <v>12</v>
      </c>
      <c r="AX330" s="62">
        <v>4</v>
      </c>
      <c r="AY330" s="61" t="s">
        <v>12</v>
      </c>
      <c r="AZ330" s="62">
        <v>4</v>
      </c>
      <c r="BA330" s="61" t="s">
        <v>12</v>
      </c>
      <c r="BB330" s="62">
        <v>4</v>
      </c>
      <c r="BC330" s="61" t="s">
        <v>12</v>
      </c>
      <c r="BD330" s="62">
        <v>4</v>
      </c>
      <c r="BE330" s="61" t="s">
        <v>12</v>
      </c>
      <c r="BF330" s="62">
        <v>4</v>
      </c>
      <c r="BG330" s="63"/>
      <c r="BH330" s="63"/>
      <c r="BI330" s="61" t="s">
        <v>9</v>
      </c>
      <c r="BJ330" s="62">
        <v>4</v>
      </c>
      <c r="BK330" s="61" t="s">
        <v>9</v>
      </c>
      <c r="BL330" s="62">
        <v>4</v>
      </c>
      <c r="BM330" s="61" t="s">
        <v>9</v>
      </c>
      <c r="BN330" s="62">
        <v>4</v>
      </c>
      <c r="BO330" s="61" t="s">
        <v>9</v>
      </c>
      <c r="BP330" s="62">
        <v>4</v>
      </c>
      <c r="BQ330" s="64">
        <f t="shared" si="624"/>
        <v>12</v>
      </c>
      <c r="BR330" s="64">
        <f t="shared" si="625"/>
        <v>0</v>
      </c>
      <c r="BS330" s="64">
        <f t="shared" si="626"/>
        <v>0</v>
      </c>
      <c r="BT330" s="64">
        <f t="shared" si="627"/>
        <v>11</v>
      </c>
      <c r="BU330" s="64">
        <f t="shared" si="628"/>
        <v>0</v>
      </c>
      <c r="BV330" s="64">
        <f t="shared" si="629"/>
        <v>0</v>
      </c>
      <c r="BW330" s="64">
        <f t="shared" si="630"/>
        <v>0</v>
      </c>
      <c r="BX330" s="64">
        <f t="shared" si="631"/>
        <v>0</v>
      </c>
      <c r="BY330" s="64">
        <f t="shared" si="632"/>
        <v>3</v>
      </c>
      <c r="BZ330" s="65">
        <f>SUBTOTAL(9,BQ330:BY330)</f>
        <v>26</v>
      </c>
      <c r="CA330" s="66">
        <f t="shared" si="633"/>
        <v>90</v>
      </c>
      <c r="CB330" s="67">
        <f t="shared" si="634"/>
        <v>11</v>
      </c>
      <c r="CC330" s="67">
        <v>0</v>
      </c>
      <c r="CD330" s="68">
        <f t="shared" si="635"/>
        <v>2</v>
      </c>
      <c r="CE330" s="69">
        <f t="shared" si="636"/>
        <v>21</v>
      </c>
      <c r="CF330" s="68">
        <f t="shared" si="637"/>
        <v>300</v>
      </c>
      <c r="CG330" s="70">
        <f t="shared" si="638"/>
        <v>0</v>
      </c>
      <c r="CH330" s="68">
        <f t="shared" si="639"/>
        <v>336</v>
      </c>
      <c r="CI330" s="71">
        <f>VLOOKUP(A330,[5]DATA!$A$6:$Q$660,17,0)</f>
        <v>150</v>
      </c>
      <c r="CJ330" s="71">
        <f t="shared" si="640"/>
        <v>101</v>
      </c>
      <c r="CK330" s="72">
        <f t="shared" si="641"/>
        <v>11</v>
      </c>
      <c r="CL330" s="73">
        <f t="shared" si="642"/>
        <v>0.10891089108910891</v>
      </c>
      <c r="CM330" s="72">
        <f t="shared" si="643"/>
        <v>0</v>
      </c>
      <c r="CN330" s="74">
        <f t="shared" si="644"/>
        <v>26</v>
      </c>
    </row>
    <row r="331" spans="1:92" s="77" customFormat="1" ht="24.75" customHeight="1" outlineLevel="3" x14ac:dyDescent="0.25">
      <c r="A331" s="55" t="s">
        <v>680</v>
      </c>
      <c r="B331" s="56" t="s">
        <v>681</v>
      </c>
      <c r="C331" s="57" t="s">
        <v>656</v>
      </c>
      <c r="D331" s="58">
        <v>8</v>
      </c>
      <c r="E331" s="75">
        <v>43525</v>
      </c>
      <c r="F331" s="60">
        <f>IFERROR(VLOOKUP(A331,'[5]PHEP NAM 2022'!$D$9:$AP$628,32,0),0)</f>
        <v>14</v>
      </c>
      <c r="G331" s="61" t="s">
        <v>10</v>
      </c>
      <c r="H331" s="62"/>
      <c r="I331" s="61" t="s">
        <v>10</v>
      </c>
      <c r="J331" s="62"/>
      <c r="K331" s="61" t="s">
        <v>10</v>
      </c>
      <c r="L331" s="62"/>
      <c r="M331" s="61" t="s">
        <v>10</v>
      </c>
      <c r="N331" s="62"/>
      <c r="O331" s="61" t="s">
        <v>49</v>
      </c>
      <c r="P331" s="62"/>
      <c r="Q331" s="63"/>
      <c r="R331" s="63">
        <v>8</v>
      </c>
      <c r="S331" s="61" t="s">
        <v>10</v>
      </c>
      <c r="T331" s="62"/>
      <c r="U331" s="61" t="s">
        <v>10</v>
      </c>
      <c r="V331" s="62"/>
      <c r="W331" s="61" t="s">
        <v>10</v>
      </c>
      <c r="X331" s="62"/>
      <c r="Y331" s="61" t="s">
        <v>10</v>
      </c>
      <c r="Z331" s="62"/>
      <c r="AA331" s="61" t="s">
        <v>10</v>
      </c>
      <c r="AB331" s="62"/>
      <c r="AC331" s="61" t="s">
        <v>10</v>
      </c>
      <c r="AD331" s="62"/>
      <c r="AE331" s="63"/>
      <c r="AF331" s="63">
        <v>8</v>
      </c>
      <c r="AG331" s="61" t="s">
        <v>10</v>
      </c>
      <c r="AH331" s="62"/>
      <c r="AI331" s="61" t="s">
        <v>10</v>
      </c>
      <c r="AJ331" s="62">
        <v>4</v>
      </c>
      <c r="AK331" s="61" t="s">
        <v>10</v>
      </c>
      <c r="AL331" s="62">
        <v>4</v>
      </c>
      <c r="AM331" s="61" t="s">
        <v>10</v>
      </c>
      <c r="AN331" s="62"/>
      <c r="AO331" s="61" t="s">
        <v>10</v>
      </c>
      <c r="AP331" s="62">
        <v>4</v>
      </c>
      <c r="AQ331" s="61" t="s">
        <v>49</v>
      </c>
      <c r="AR331" s="62"/>
      <c r="AS331" s="63"/>
      <c r="AT331" s="63"/>
      <c r="AU331" s="61" t="s">
        <v>10</v>
      </c>
      <c r="AV331" s="62"/>
      <c r="AW331" s="61" t="s">
        <v>10</v>
      </c>
      <c r="AX331" s="62"/>
      <c r="AY331" s="61" t="s">
        <v>10</v>
      </c>
      <c r="AZ331" s="62"/>
      <c r="BA331" s="61" t="s">
        <v>10</v>
      </c>
      <c r="BB331" s="62"/>
      <c r="BC331" s="61" t="s">
        <v>10</v>
      </c>
      <c r="BD331" s="62"/>
      <c r="BE331" s="61" t="s">
        <v>10</v>
      </c>
      <c r="BF331" s="62"/>
      <c r="BG331" s="63"/>
      <c r="BH331" s="63"/>
      <c r="BI331" s="61" t="s">
        <v>10</v>
      </c>
      <c r="BJ331" s="62"/>
      <c r="BK331" s="61" t="s">
        <v>10</v>
      </c>
      <c r="BL331" s="62"/>
      <c r="BM331" s="61" t="s">
        <v>10</v>
      </c>
      <c r="BN331" s="62"/>
      <c r="BO331" s="61" t="s">
        <v>10</v>
      </c>
      <c r="BP331" s="62"/>
      <c r="BQ331" s="64">
        <f t="shared" si="624"/>
        <v>0</v>
      </c>
      <c r="BR331" s="64">
        <f t="shared" si="625"/>
        <v>25</v>
      </c>
      <c r="BS331" s="64">
        <f t="shared" si="626"/>
        <v>0</v>
      </c>
      <c r="BT331" s="64">
        <f t="shared" si="627"/>
        <v>0</v>
      </c>
      <c r="BU331" s="64">
        <f t="shared" si="628"/>
        <v>0</v>
      </c>
      <c r="BV331" s="64">
        <f t="shared" si="629"/>
        <v>0</v>
      </c>
      <c r="BW331" s="64">
        <f t="shared" si="630"/>
        <v>0</v>
      </c>
      <c r="BX331" s="64">
        <f t="shared" si="631"/>
        <v>2</v>
      </c>
      <c r="BY331" s="64">
        <f t="shared" si="632"/>
        <v>0</v>
      </c>
      <c r="BZ331" s="65">
        <f>SUBTOTAL(9,BQ331:BY331)</f>
        <v>27</v>
      </c>
      <c r="CA331" s="66">
        <f t="shared" si="633"/>
        <v>12</v>
      </c>
      <c r="CB331" s="67">
        <f t="shared" si="634"/>
        <v>16</v>
      </c>
      <c r="CC331" s="67">
        <v>0</v>
      </c>
      <c r="CD331" s="68">
        <f t="shared" si="635"/>
        <v>0</v>
      </c>
      <c r="CE331" s="69">
        <f t="shared" si="636"/>
        <v>3</v>
      </c>
      <c r="CF331" s="68">
        <f t="shared" si="637"/>
        <v>0</v>
      </c>
      <c r="CG331" s="70">
        <f t="shared" si="638"/>
        <v>14</v>
      </c>
      <c r="CH331" s="68">
        <f t="shared" si="639"/>
        <v>48</v>
      </c>
      <c r="CI331" s="71">
        <f>VLOOKUP(A331,[5]DATA!$A$6:$Q$660,17,0)</f>
        <v>150</v>
      </c>
      <c r="CJ331" s="71">
        <f t="shared" si="640"/>
        <v>28</v>
      </c>
      <c r="CK331" s="72">
        <f t="shared" si="641"/>
        <v>16</v>
      </c>
      <c r="CL331" s="73">
        <f t="shared" si="642"/>
        <v>0.5714285714285714</v>
      </c>
      <c r="CM331" s="72">
        <f t="shared" si="643"/>
        <v>0</v>
      </c>
      <c r="CN331" s="74">
        <f t="shared" si="644"/>
        <v>27</v>
      </c>
    </row>
    <row r="332" spans="1:92" s="77" customFormat="1" ht="24.75" customHeight="1" outlineLevel="3" x14ac:dyDescent="0.25">
      <c r="A332" s="55" t="s">
        <v>682</v>
      </c>
      <c r="B332" s="96" t="s">
        <v>683</v>
      </c>
      <c r="C332" s="57" t="s">
        <v>656</v>
      </c>
      <c r="D332" s="58">
        <v>8</v>
      </c>
      <c r="E332" s="59">
        <v>43770</v>
      </c>
      <c r="F332" s="60">
        <f>IFERROR(VLOOKUP(A332,'[5]PHEP NAM 2022'!$D$9:$AP$628,32,0),0)</f>
        <v>8</v>
      </c>
      <c r="G332" s="61" t="s">
        <v>12</v>
      </c>
      <c r="H332" s="62">
        <v>4</v>
      </c>
      <c r="I332" s="61" t="s">
        <v>12</v>
      </c>
      <c r="J332" s="62">
        <v>4</v>
      </c>
      <c r="K332" s="61" t="s">
        <v>52</v>
      </c>
      <c r="L332" s="62"/>
      <c r="M332" s="61" t="s">
        <v>12</v>
      </c>
      <c r="N332" s="62">
        <v>4</v>
      </c>
      <c r="O332" s="61" t="s">
        <v>12</v>
      </c>
      <c r="P332" s="62">
        <v>4</v>
      </c>
      <c r="Q332" s="63"/>
      <c r="R332" s="63"/>
      <c r="S332" s="61" t="s">
        <v>52</v>
      </c>
      <c r="T332" s="62"/>
      <c r="U332" s="61" t="s">
        <v>52</v>
      </c>
      <c r="V332" s="62"/>
      <c r="W332" s="61" t="s">
        <v>52</v>
      </c>
      <c r="X332" s="62"/>
      <c r="Y332" s="61" t="s">
        <v>52</v>
      </c>
      <c r="Z332" s="62"/>
      <c r="AA332" s="61" t="s">
        <v>52</v>
      </c>
      <c r="AB332" s="62"/>
      <c r="AC332" s="61" t="s">
        <v>52</v>
      </c>
      <c r="AD332" s="62"/>
      <c r="AE332" s="63"/>
      <c r="AF332" s="63"/>
      <c r="AG332" s="61" t="s">
        <v>9</v>
      </c>
      <c r="AH332" s="62">
        <v>4</v>
      </c>
      <c r="AI332" s="61" t="s">
        <v>9</v>
      </c>
      <c r="AJ332" s="62">
        <v>4</v>
      </c>
      <c r="AK332" s="61" t="s">
        <v>9</v>
      </c>
      <c r="AL332" s="62"/>
      <c r="AM332" s="61" t="s">
        <v>9</v>
      </c>
      <c r="AN332" s="62">
        <v>4</v>
      </c>
      <c r="AO332" s="61" t="s">
        <v>9</v>
      </c>
      <c r="AP332" s="62"/>
      <c r="AQ332" s="61" t="s">
        <v>52</v>
      </c>
      <c r="AR332" s="62"/>
      <c r="AS332" s="63"/>
      <c r="AT332" s="63"/>
      <c r="AU332" s="61" t="s">
        <v>9</v>
      </c>
      <c r="AV332" s="62"/>
      <c r="AW332" s="61" t="s">
        <v>124</v>
      </c>
      <c r="AX332" s="62"/>
      <c r="AY332" s="196" t="s">
        <v>223</v>
      </c>
      <c r="AZ332" s="197"/>
      <c r="BA332" s="197"/>
      <c r="BB332" s="197"/>
      <c r="BC332" s="197"/>
      <c r="BD332" s="197"/>
      <c r="BE332" s="197"/>
      <c r="BF332" s="197"/>
      <c r="BG332" s="197"/>
      <c r="BH332" s="197"/>
      <c r="BI332" s="197"/>
      <c r="BJ332" s="197"/>
      <c r="BK332" s="197"/>
      <c r="BL332" s="197"/>
      <c r="BM332" s="197"/>
      <c r="BN332" s="197"/>
      <c r="BO332" s="197"/>
      <c r="BP332" s="198"/>
      <c r="BQ332" s="64">
        <f t="shared" si="624"/>
        <v>6</v>
      </c>
      <c r="BR332" s="64">
        <f t="shared" si="625"/>
        <v>0</v>
      </c>
      <c r="BS332" s="64">
        <f t="shared" si="626"/>
        <v>0</v>
      </c>
      <c r="BT332" s="64">
        <f t="shared" si="627"/>
        <v>4</v>
      </c>
      <c r="BU332" s="64">
        <f t="shared" si="628"/>
        <v>0</v>
      </c>
      <c r="BV332" s="64">
        <f t="shared" si="629"/>
        <v>0</v>
      </c>
      <c r="BW332" s="64">
        <f t="shared" si="630"/>
        <v>0</v>
      </c>
      <c r="BX332" s="64">
        <f t="shared" si="631"/>
        <v>0</v>
      </c>
      <c r="BY332" s="64">
        <f t="shared" si="632"/>
        <v>8</v>
      </c>
      <c r="BZ332" s="65">
        <f t="shared" ref="BZ332" si="645">SUBTOTAL(9,BQ332:BY332)</f>
        <v>18</v>
      </c>
      <c r="CA332" s="66">
        <f t="shared" si="633"/>
        <v>28</v>
      </c>
      <c r="CB332" s="67">
        <f t="shared" si="634"/>
        <v>0</v>
      </c>
      <c r="CC332" s="67">
        <v>0</v>
      </c>
      <c r="CD332" s="68">
        <f t="shared" si="635"/>
        <v>1</v>
      </c>
      <c r="CE332" s="69">
        <f t="shared" si="636"/>
        <v>7</v>
      </c>
      <c r="CF332" s="68">
        <f t="shared" si="637"/>
        <v>150</v>
      </c>
      <c r="CG332" s="70">
        <f t="shared" si="638"/>
        <v>0</v>
      </c>
      <c r="CH332" s="68">
        <f t="shared" si="639"/>
        <v>112</v>
      </c>
      <c r="CI332" s="71">
        <f>VLOOKUP(A332,[5]DATA!$A$6:$Q$660,17,0)</f>
        <v>150</v>
      </c>
      <c r="CJ332" s="71">
        <f t="shared" si="640"/>
        <v>28</v>
      </c>
      <c r="CK332" s="72">
        <f t="shared" si="641"/>
        <v>0</v>
      </c>
      <c r="CL332" s="73">
        <f t="shared" si="642"/>
        <v>0</v>
      </c>
      <c r="CM332" s="72">
        <f t="shared" si="643"/>
        <v>0</v>
      </c>
      <c r="CN332" s="74">
        <f t="shared" si="644"/>
        <v>18</v>
      </c>
    </row>
    <row r="333" spans="1:92" s="77" customFormat="1" ht="24.75" customHeight="1" outlineLevel="3" x14ac:dyDescent="0.25">
      <c r="A333" s="55" t="s">
        <v>684</v>
      </c>
      <c r="B333" s="56" t="s">
        <v>685</v>
      </c>
      <c r="C333" s="57" t="s">
        <v>656</v>
      </c>
      <c r="D333" s="58">
        <v>8</v>
      </c>
      <c r="E333" s="59">
        <v>43977</v>
      </c>
      <c r="F333" s="60">
        <f>IFERROR(VLOOKUP(A333,'[5]PHEP NAM 2022'!$D$9:$AP$628,32,0),0)</f>
        <v>4</v>
      </c>
      <c r="G333" s="61" t="s">
        <v>9</v>
      </c>
      <c r="H333" s="62">
        <v>4</v>
      </c>
      <c r="I333" s="61" t="s">
        <v>9</v>
      </c>
      <c r="J333" s="62">
        <v>4</v>
      </c>
      <c r="K333" s="61" t="s">
        <v>9</v>
      </c>
      <c r="L333" s="62">
        <v>4</v>
      </c>
      <c r="M333" s="61" t="s">
        <v>9</v>
      </c>
      <c r="N333" s="62">
        <v>4</v>
      </c>
      <c r="O333" s="61" t="s">
        <v>9</v>
      </c>
      <c r="P333" s="62">
        <v>4</v>
      </c>
      <c r="Q333" s="63"/>
      <c r="R333" s="63"/>
      <c r="S333" s="61" t="s">
        <v>9</v>
      </c>
      <c r="T333" s="62">
        <v>2</v>
      </c>
      <c r="U333" s="61" t="s">
        <v>52</v>
      </c>
      <c r="V333" s="62"/>
      <c r="W333" s="61" t="s">
        <v>9</v>
      </c>
      <c r="X333" s="62">
        <v>4</v>
      </c>
      <c r="Y333" s="61" t="s">
        <v>9</v>
      </c>
      <c r="Z333" s="62">
        <v>4</v>
      </c>
      <c r="AA333" s="61" t="s">
        <v>9</v>
      </c>
      <c r="AB333" s="62">
        <v>4</v>
      </c>
      <c r="AC333" s="61" t="s">
        <v>9</v>
      </c>
      <c r="AD333" s="62">
        <v>4</v>
      </c>
      <c r="AE333" s="63"/>
      <c r="AF333" s="63">
        <v>12</v>
      </c>
      <c r="AG333" s="61" t="s">
        <v>12</v>
      </c>
      <c r="AH333" s="62">
        <v>4</v>
      </c>
      <c r="AI333" s="61" t="s">
        <v>12</v>
      </c>
      <c r="AJ333" s="62">
        <v>4</v>
      </c>
      <c r="AK333" s="61" t="s">
        <v>12</v>
      </c>
      <c r="AL333" s="62">
        <v>4</v>
      </c>
      <c r="AM333" s="61" t="s">
        <v>12</v>
      </c>
      <c r="AN333" s="62">
        <v>4</v>
      </c>
      <c r="AO333" s="61" t="s">
        <v>12</v>
      </c>
      <c r="AP333" s="62">
        <v>4</v>
      </c>
      <c r="AQ333" s="61" t="s">
        <v>12</v>
      </c>
      <c r="AR333" s="62">
        <v>4</v>
      </c>
      <c r="AS333" s="63"/>
      <c r="AT333" s="63"/>
      <c r="AU333" s="61" t="s">
        <v>52</v>
      </c>
      <c r="AV333" s="62"/>
      <c r="AW333" s="61" t="s">
        <v>12</v>
      </c>
      <c r="AX333" s="62"/>
      <c r="AY333" s="61" t="s">
        <v>12</v>
      </c>
      <c r="AZ333" s="62">
        <v>4</v>
      </c>
      <c r="BA333" s="61" t="s">
        <v>12</v>
      </c>
      <c r="BB333" s="62">
        <v>4</v>
      </c>
      <c r="BC333" s="61" t="s">
        <v>12</v>
      </c>
      <c r="BD333" s="62">
        <v>4</v>
      </c>
      <c r="BE333" s="61" t="s">
        <v>12</v>
      </c>
      <c r="BF333" s="62">
        <v>4</v>
      </c>
      <c r="BG333" s="63"/>
      <c r="BH333" s="63"/>
      <c r="BI333" s="61" t="s">
        <v>9</v>
      </c>
      <c r="BJ333" s="62">
        <v>4</v>
      </c>
      <c r="BK333" s="61" t="s">
        <v>9</v>
      </c>
      <c r="BL333" s="62">
        <v>4</v>
      </c>
      <c r="BM333" s="61" t="s">
        <v>9</v>
      </c>
      <c r="BN333" s="62">
        <v>4</v>
      </c>
      <c r="BO333" s="61" t="s">
        <v>9</v>
      </c>
      <c r="BP333" s="62">
        <v>4</v>
      </c>
      <c r="BQ333" s="64">
        <f t="shared" si="624"/>
        <v>14</v>
      </c>
      <c r="BR333" s="64">
        <f t="shared" si="625"/>
        <v>0</v>
      </c>
      <c r="BS333" s="64">
        <f t="shared" si="626"/>
        <v>0</v>
      </c>
      <c r="BT333" s="64">
        <f t="shared" si="627"/>
        <v>11</v>
      </c>
      <c r="BU333" s="64">
        <f t="shared" si="628"/>
        <v>0</v>
      </c>
      <c r="BV333" s="64">
        <f t="shared" si="629"/>
        <v>0</v>
      </c>
      <c r="BW333" s="64">
        <f t="shared" si="630"/>
        <v>0</v>
      </c>
      <c r="BX333" s="64">
        <f t="shared" si="631"/>
        <v>0</v>
      </c>
      <c r="BY333" s="64">
        <f t="shared" si="632"/>
        <v>2</v>
      </c>
      <c r="BZ333" s="65">
        <f>SUBTOTAL(9,BQ333:BY333)</f>
        <v>27</v>
      </c>
      <c r="CA333" s="66">
        <f t="shared" si="633"/>
        <v>94</v>
      </c>
      <c r="CB333" s="67">
        <f t="shared" si="634"/>
        <v>12</v>
      </c>
      <c r="CC333" s="67">
        <v>0</v>
      </c>
      <c r="CD333" s="68">
        <f t="shared" si="635"/>
        <v>2</v>
      </c>
      <c r="CE333" s="69">
        <f t="shared" si="636"/>
        <v>24</v>
      </c>
      <c r="CF333" s="68">
        <f t="shared" si="637"/>
        <v>300</v>
      </c>
      <c r="CG333" s="70">
        <f t="shared" si="638"/>
        <v>2</v>
      </c>
      <c r="CH333" s="68">
        <f t="shared" si="639"/>
        <v>384</v>
      </c>
      <c r="CI333" s="71">
        <f>VLOOKUP(A333,[5]DATA!$A$6:$Q$660,17,0)</f>
        <v>150</v>
      </c>
      <c r="CJ333" s="71">
        <f t="shared" si="640"/>
        <v>106</v>
      </c>
      <c r="CK333" s="72">
        <f t="shared" si="641"/>
        <v>12</v>
      </c>
      <c r="CL333" s="73">
        <f t="shared" si="642"/>
        <v>0.11320754716981132</v>
      </c>
      <c r="CM333" s="72">
        <f t="shared" si="643"/>
        <v>0</v>
      </c>
      <c r="CN333" s="74">
        <f t="shared" si="644"/>
        <v>27</v>
      </c>
    </row>
    <row r="334" spans="1:92" s="77" customFormat="1" ht="24.75" customHeight="1" outlineLevel="3" x14ac:dyDescent="0.25">
      <c r="A334" s="55" t="s">
        <v>686</v>
      </c>
      <c r="B334" s="96" t="s">
        <v>687</v>
      </c>
      <c r="C334" s="57" t="s">
        <v>656</v>
      </c>
      <c r="D334" s="58">
        <v>5</v>
      </c>
      <c r="E334" s="59">
        <v>43983</v>
      </c>
      <c r="F334" s="60">
        <f>IFERROR(VLOOKUP(A334,'[5]PHEP NAM 2022'!$D$9:$AP$628,32,0),0)</f>
        <v>9.5</v>
      </c>
      <c r="G334" s="61" t="s">
        <v>52</v>
      </c>
      <c r="H334" s="62"/>
      <c r="I334" s="61" t="s">
        <v>52</v>
      </c>
      <c r="J334" s="62"/>
      <c r="K334" s="61" t="s">
        <v>10</v>
      </c>
      <c r="L334" s="62"/>
      <c r="M334" s="61" t="s">
        <v>10</v>
      </c>
      <c r="N334" s="62"/>
      <c r="O334" s="61" t="s">
        <v>10</v>
      </c>
      <c r="P334" s="62"/>
      <c r="Q334" s="63"/>
      <c r="R334" s="63"/>
      <c r="S334" s="61" t="s">
        <v>52</v>
      </c>
      <c r="T334" s="62"/>
      <c r="U334" s="61" t="s">
        <v>52</v>
      </c>
      <c r="V334" s="62"/>
      <c r="W334" s="61" t="s">
        <v>52</v>
      </c>
      <c r="X334" s="62"/>
      <c r="Y334" s="61" t="s">
        <v>52</v>
      </c>
      <c r="Z334" s="62"/>
      <c r="AA334" s="61" t="s">
        <v>52</v>
      </c>
      <c r="AB334" s="62"/>
      <c r="AC334" s="61" t="s">
        <v>52</v>
      </c>
      <c r="AD334" s="62"/>
      <c r="AE334" s="63"/>
      <c r="AF334" s="63"/>
      <c r="AG334" s="61" t="s">
        <v>52</v>
      </c>
      <c r="AH334" s="62"/>
      <c r="AI334" s="61" t="s">
        <v>340</v>
      </c>
      <c r="AJ334" s="62"/>
      <c r="AK334" s="196" t="s">
        <v>223</v>
      </c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  <c r="AV334" s="197"/>
      <c r="AW334" s="197"/>
      <c r="AX334" s="197"/>
      <c r="AY334" s="197"/>
      <c r="AZ334" s="197"/>
      <c r="BA334" s="197"/>
      <c r="BB334" s="197"/>
      <c r="BC334" s="197"/>
      <c r="BD334" s="197"/>
      <c r="BE334" s="197"/>
      <c r="BF334" s="197"/>
      <c r="BG334" s="197"/>
      <c r="BH334" s="197"/>
      <c r="BI334" s="197"/>
      <c r="BJ334" s="197"/>
      <c r="BK334" s="197"/>
      <c r="BL334" s="197"/>
      <c r="BM334" s="197"/>
      <c r="BN334" s="197"/>
      <c r="BO334" s="197"/>
      <c r="BP334" s="198"/>
      <c r="BQ334" s="64">
        <f t="shared" si="624"/>
        <v>0</v>
      </c>
      <c r="BR334" s="64">
        <f t="shared" si="625"/>
        <v>3</v>
      </c>
      <c r="BS334" s="64">
        <f t="shared" si="626"/>
        <v>0</v>
      </c>
      <c r="BT334" s="64">
        <f t="shared" si="627"/>
        <v>0</v>
      </c>
      <c r="BU334" s="64">
        <f t="shared" si="628"/>
        <v>0</v>
      </c>
      <c r="BV334" s="64">
        <f t="shared" si="629"/>
        <v>0</v>
      </c>
      <c r="BW334" s="64">
        <f t="shared" si="630"/>
        <v>0</v>
      </c>
      <c r="BX334" s="64">
        <f t="shared" si="631"/>
        <v>0</v>
      </c>
      <c r="BY334" s="64">
        <f t="shared" si="632"/>
        <v>9.5</v>
      </c>
      <c r="BZ334" s="65">
        <f t="shared" ref="BZ334" si="646">SUBTOTAL(9,BQ334:BY334)</f>
        <v>12.5</v>
      </c>
      <c r="CA334" s="66">
        <f t="shared" si="633"/>
        <v>0</v>
      </c>
      <c r="CB334" s="67">
        <f t="shared" si="634"/>
        <v>0</v>
      </c>
      <c r="CC334" s="67">
        <v>0</v>
      </c>
      <c r="CD334" s="68">
        <f t="shared" si="635"/>
        <v>0</v>
      </c>
      <c r="CE334" s="69">
        <f t="shared" si="636"/>
        <v>0</v>
      </c>
      <c r="CF334" s="68">
        <f t="shared" si="637"/>
        <v>0</v>
      </c>
      <c r="CG334" s="70">
        <f t="shared" si="638"/>
        <v>0</v>
      </c>
      <c r="CH334" s="68">
        <f t="shared" si="639"/>
        <v>0</v>
      </c>
      <c r="CI334" s="71">
        <f>VLOOKUP(A334,[5]DATA!$A$6:$Q$660,17,0)</f>
        <v>150</v>
      </c>
      <c r="CJ334" s="71">
        <f t="shared" si="640"/>
        <v>0</v>
      </c>
      <c r="CK334" s="72">
        <f t="shared" si="641"/>
        <v>0</v>
      </c>
      <c r="CL334" s="73" t="e">
        <f t="shared" si="642"/>
        <v>#DIV/0!</v>
      </c>
      <c r="CM334" s="72">
        <f t="shared" si="643"/>
        <v>0</v>
      </c>
      <c r="CN334" s="74">
        <f t="shared" si="644"/>
        <v>12.5</v>
      </c>
    </row>
    <row r="335" spans="1:92" s="77" customFormat="1" ht="24.75" customHeight="1" outlineLevel="3" x14ac:dyDescent="0.25">
      <c r="A335" s="55" t="s">
        <v>688</v>
      </c>
      <c r="B335" s="56" t="s">
        <v>689</v>
      </c>
      <c r="C335" s="57" t="s">
        <v>656</v>
      </c>
      <c r="D335" s="58">
        <v>6</v>
      </c>
      <c r="E335" s="59">
        <v>44004</v>
      </c>
      <c r="F335" s="60">
        <f>IFERROR(VLOOKUP(A335,'[5]PHEP NAM 2022'!$D$9:$AP$628,32,0),0)</f>
        <v>15</v>
      </c>
      <c r="G335" s="61" t="s">
        <v>12</v>
      </c>
      <c r="H335" s="62">
        <v>4</v>
      </c>
      <c r="I335" s="61" t="s">
        <v>12</v>
      </c>
      <c r="J335" s="62">
        <v>4</v>
      </c>
      <c r="K335" s="61" t="s">
        <v>12</v>
      </c>
      <c r="L335" s="62">
        <v>4</v>
      </c>
      <c r="M335" s="61" t="s">
        <v>12</v>
      </c>
      <c r="N335" s="62">
        <v>4</v>
      </c>
      <c r="O335" s="61" t="s">
        <v>12</v>
      </c>
      <c r="P335" s="62">
        <v>4</v>
      </c>
      <c r="Q335" s="63"/>
      <c r="R335" s="63">
        <v>12</v>
      </c>
      <c r="S335" s="61" t="s">
        <v>12</v>
      </c>
      <c r="T335" s="62">
        <v>4</v>
      </c>
      <c r="U335" s="61" t="s">
        <v>12</v>
      </c>
      <c r="V335" s="62">
        <v>4</v>
      </c>
      <c r="W335" s="61" t="s">
        <v>12</v>
      </c>
      <c r="X335" s="62">
        <v>4</v>
      </c>
      <c r="Y335" s="61" t="s">
        <v>12</v>
      </c>
      <c r="Z335" s="62">
        <v>4</v>
      </c>
      <c r="AA335" s="61" t="s">
        <v>12</v>
      </c>
      <c r="AB335" s="62">
        <v>2.5</v>
      </c>
      <c r="AC335" s="61" t="s">
        <v>12</v>
      </c>
      <c r="AD335" s="62">
        <v>4</v>
      </c>
      <c r="AE335" s="63"/>
      <c r="AF335" s="63"/>
      <c r="AG335" s="61" t="s">
        <v>9</v>
      </c>
      <c r="AH335" s="62">
        <v>4</v>
      </c>
      <c r="AI335" s="61" t="s">
        <v>9</v>
      </c>
      <c r="AJ335" s="62">
        <v>4</v>
      </c>
      <c r="AK335" s="61" t="s">
        <v>9</v>
      </c>
      <c r="AL335" s="62">
        <v>2</v>
      </c>
      <c r="AM335" s="61" t="s">
        <v>9</v>
      </c>
      <c r="AN335" s="62">
        <v>4</v>
      </c>
      <c r="AO335" s="61" t="s">
        <v>9</v>
      </c>
      <c r="AP335" s="62">
        <v>3</v>
      </c>
      <c r="AQ335" s="61" t="s">
        <v>9</v>
      </c>
      <c r="AR335" s="62">
        <v>4</v>
      </c>
      <c r="AS335" s="63"/>
      <c r="AT335" s="63"/>
      <c r="AU335" s="61" t="s">
        <v>9</v>
      </c>
      <c r="AV335" s="62">
        <v>4</v>
      </c>
      <c r="AW335" s="61" t="s">
        <v>9</v>
      </c>
      <c r="AX335" s="62">
        <v>4</v>
      </c>
      <c r="AY335" s="61" t="s">
        <v>9</v>
      </c>
      <c r="AZ335" s="62">
        <v>3</v>
      </c>
      <c r="BA335" s="61" t="s">
        <v>9</v>
      </c>
      <c r="BB335" s="62">
        <v>4</v>
      </c>
      <c r="BC335" s="61" t="s">
        <v>9</v>
      </c>
      <c r="BD335" s="62">
        <v>4</v>
      </c>
      <c r="BE335" s="61" t="s">
        <v>9</v>
      </c>
      <c r="BF335" s="62">
        <v>4</v>
      </c>
      <c r="BG335" s="63"/>
      <c r="BH335" s="63"/>
      <c r="BI335" s="61" t="s">
        <v>12</v>
      </c>
      <c r="BJ335" s="62">
        <v>4</v>
      </c>
      <c r="BK335" s="61" t="s">
        <v>12</v>
      </c>
      <c r="BL335" s="62">
        <v>4</v>
      </c>
      <c r="BM335" s="61" t="s">
        <v>12</v>
      </c>
      <c r="BN335" s="62">
        <v>4</v>
      </c>
      <c r="BO335" s="61" t="s">
        <v>12</v>
      </c>
      <c r="BP335" s="62">
        <v>4</v>
      </c>
      <c r="BQ335" s="64">
        <f t="shared" si="624"/>
        <v>12</v>
      </c>
      <c r="BR335" s="64">
        <f t="shared" si="625"/>
        <v>0</v>
      </c>
      <c r="BS335" s="64">
        <f t="shared" si="626"/>
        <v>0</v>
      </c>
      <c r="BT335" s="64">
        <f t="shared" si="627"/>
        <v>15</v>
      </c>
      <c r="BU335" s="64">
        <f t="shared" si="628"/>
        <v>0</v>
      </c>
      <c r="BV335" s="64">
        <f t="shared" si="629"/>
        <v>0</v>
      </c>
      <c r="BW335" s="64">
        <f t="shared" si="630"/>
        <v>0</v>
      </c>
      <c r="BX335" s="64">
        <f t="shared" si="631"/>
        <v>0</v>
      </c>
      <c r="BY335" s="64">
        <f t="shared" si="632"/>
        <v>0</v>
      </c>
      <c r="BZ335" s="65">
        <f>SUBTOTAL(9,BQ335:BY335)</f>
        <v>27</v>
      </c>
      <c r="CA335" s="66">
        <f t="shared" si="633"/>
        <v>102.5</v>
      </c>
      <c r="CB335" s="67">
        <f t="shared" si="634"/>
        <v>12</v>
      </c>
      <c r="CC335" s="67">
        <v>0</v>
      </c>
      <c r="CD335" s="68">
        <f t="shared" si="635"/>
        <v>2</v>
      </c>
      <c r="CE335" s="69">
        <f t="shared" si="636"/>
        <v>24</v>
      </c>
      <c r="CF335" s="68">
        <f t="shared" si="637"/>
        <v>300</v>
      </c>
      <c r="CG335" s="70">
        <f t="shared" si="638"/>
        <v>15</v>
      </c>
      <c r="CH335" s="68">
        <f t="shared" si="639"/>
        <v>384</v>
      </c>
      <c r="CI335" s="71">
        <f>VLOOKUP(A335,[5]DATA!$A$6:$Q$660,17,0)</f>
        <v>150</v>
      </c>
      <c r="CJ335" s="71">
        <f t="shared" si="640"/>
        <v>114.5</v>
      </c>
      <c r="CK335" s="72">
        <f t="shared" si="641"/>
        <v>12</v>
      </c>
      <c r="CL335" s="73">
        <f t="shared" si="642"/>
        <v>0.10480349344978165</v>
      </c>
      <c r="CM335" s="72">
        <f t="shared" si="643"/>
        <v>0</v>
      </c>
      <c r="CN335" s="74">
        <f t="shared" si="644"/>
        <v>27</v>
      </c>
    </row>
    <row r="336" spans="1:92" s="77" customFormat="1" ht="24.75" customHeight="1" outlineLevel="3" x14ac:dyDescent="0.25">
      <c r="A336" s="55" t="s">
        <v>690</v>
      </c>
      <c r="B336" s="56" t="s">
        <v>691</v>
      </c>
      <c r="C336" s="57" t="s">
        <v>656</v>
      </c>
      <c r="D336" s="58">
        <v>8</v>
      </c>
      <c r="E336" s="59">
        <v>44032</v>
      </c>
      <c r="F336" s="60">
        <f>IFERROR(VLOOKUP(A336,'[5]PHEP NAM 2022'!$D$9:$AP$628,32,0),0)</f>
        <v>2</v>
      </c>
      <c r="G336" s="61" t="s">
        <v>9</v>
      </c>
      <c r="H336" s="62">
        <v>4</v>
      </c>
      <c r="I336" s="61" t="s">
        <v>9</v>
      </c>
      <c r="J336" s="62">
        <v>4</v>
      </c>
      <c r="K336" s="61" t="s">
        <v>9</v>
      </c>
      <c r="L336" s="62">
        <v>4</v>
      </c>
      <c r="M336" s="61" t="s">
        <v>9</v>
      </c>
      <c r="N336" s="62">
        <v>4</v>
      </c>
      <c r="O336" s="61" t="s">
        <v>9</v>
      </c>
      <c r="P336" s="62"/>
      <c r="Q336" s="63"/>
      <c r="R336" s="63">
        <v>8</v>
      </c>
      <c r="S336" s="61" t="s">
        <v>9</v>
      </c>
      <c r="T336" s="62">
        <v>4</v>
      </c>
      <c r="U336" s="61" t="s">
        <v>9</v>
      </c>
      <c r="V336" s="62">
        <v>4</v>
      </c>
      <c r="W336" s="61" t="s">
        <v>9</v>
      </c>
      <c r="X336" s="62">
        <v>4</v>
      </c>
      <c r="Y336" s="61" t="s">
        <v>9</v>
      </c>
      <c r="Z336" s="62">
        <v>4</v>
      </c>
      <c r="AA336" s="61" t="s">
        <v>9</v>
      </c>
      <c r="AB336" s="62">
        <v>4</v>
      </c>
      <c r="AC336" s="61" t="s">
        <v>9</v>
      </c>
      <c r="AD336" s="62">
        <v>4</v>
      </c>
      <c r="AE336" s="63"/>
      <c r="AF336" s="63">
        <v>11</v>
      </c>
      <c r="AG336" s="61" t="s">
        <v>12</v>
      </c>
      <c r="AH336" s="62">
        <v>4</v>
      </c>
      <c r="AI336" s="61" t="s">
        <v>12</v>
      </c>
      <c r="AJ336" s="62">
        <v>4</v>
      </c>
      <c r="AK336" s="61" t="s">
        <v>12</v>
      </c>
      <c r="AL336" s="62">
        <v>4</v>
      </c>
      <c r="AM336" s="61" t="s">
        <v>12</v>
      </c>
      <c r="AN336" s="62">
        <v>4</v>
      </c>
      <c r="AO336" s="61" t="s">
        <v>12</v>
      </c>
      <c r="AP336" s="62">
        <v>4</v>
      </c>
      <c r="AQ336" s="61" t="s">
        <v>12</v>
      </c>
      <c r="AR336" s="62">
        <v>4</v>
      </c>
      <c r="AS336" s="63"/>
      <c r="AT336" s="63"/>
      <c r="AU336" s="61" t="s">
        <v>12</v>
      </c>
      <c r="AV336" s="62">
        <v>4</v>
      </c>
      <c r="AW336" s="61" t="s">
        <v>12</v>
      </c>
      <c r="AX336" s="62">
        <v>4</v>
      </c>
      <c r="AY336" s="61" t="s">
        <v>12</v>
      </c>
      <c r="AZ336" s="62">
        <v>4</v>
      </c>
      <c r="BA336" s="61" t="s">
        <v>12</v>
      </c>
      <c r="BB336" s="62">
        <v>4</v>
      </c>
      <c r="BC336" s="61" t="s">
        <v>52</v>
      </c>
      <c r="BD336" s="62"/>
      <c r="BE336" s="61" t="s">
        <v>52</v>
      </c>
      <c r="BF336" s="62"/>
      <c r="BG336" s="63"/>
      <c r="BH336" s="63"/>
      <c r="BI336" s="61" t="s">
        <v>9</v>
      </c>
      <c r="BJ336" s="62">
        <v>4</v>
      </c>
      <c r="BK336" s="61" t="s">
        <v>9</v>
      </c>
      <c r="BL336" s="62">
        <v>4</v>
      </c>
      <c r="BM336" s="61" t="s">
        <v>9</v>
      </c>
      <c r="BN336" s="62">
        <v>4</v>
      </c>
      <c r="BO336" s="61" t="s">
        <v>9</v>
      </c>
      <c r="BP336" s="62"/>
      <c r="BQ336" s="64">
        <f t="shared" si="624"/>
        <v>15</v>
      </c>
      <c r="BR336" s="64">
        <f t="shared" si="625"/>
        <v>0</v>
      </c>
      <c r="BS336" s="64">
        <f t="shared" si="626"/>
        <v>0</v>
      </c>
      <c r="BT336" s="64">
        <f t="shared" si="627"/>
        <v>10</v>
      </c>
      <c r="BU336" s="64">
        <f t="shared" si="628"/>
        <v>0</v>
      </c>
      <c r="BV336" s="64">
        <f t="shared" si="629"/>
        <v>0</v>
      </c>
      <c r="BW336" s="64">
        <f t="shared" si="630"/>
        <v>0</v>
      </c>
      <c r="BX336" s="64">
        <f t="shared" si="631"/>
        <v>0</v>
      </c>
      <c r="BY336" s="64">
        <f t="shared" si="632"/>
        <v>2</v>
      </c>
      <c r="BZ336" s="65">
        <f>SUBTOTAL(9,BQ336:BY336)</f>
        <v>27</v>
      </c>
      <c r="CA336" s="66">
        <f t="shared" si="633"/>
        <v>92</v>
      </c>
      <c r="CB336" s="67">
        <f t="shared" si="634"/>
        <v>19</v>
      </c>
      <c r="CC336" s="67">
        <v>0</v>
      </c>
      <c r="CD336" s="68">
        <f t="shared" si="635"/>
        <v>2</v>
      </c>
      <c r="CE336" s="69">
        <f t="shared" si="636"/>
        <v>23</v>
      </c>
      <c r="CF336" s="68">
        <f t="shared" si="637"/>
        <v>300</v>
      </c>
      <c r="CG336" s="70">
        <f t="shared" si="638"/>
        <v>0</v>
      </c>
      <c r="CH336" s="68">
        <f t="shared" si="639"/>
        <v>368</v>
      </c>
      <c r="CI336" s="71">
        <f>VLOOKUP(A336,[5]DATA!$A$6:$Q$660,17,0)</f>
        <v>150</v>
      </c>
      <c r="CJ336" s="71">
        <f t="shared" si="640"/>
        <v>111</v>
      </c>
      <c r="CK336" s="72">
        <f t="shared" si="641"/>
        <v>19</v>
      </c>
      <c r="CL336" s="73">
        <f t="shared" si="642"/>
        <v>0.17117117117117117</v>
      </c>
      <c r="CM336" s="72">
        <f t="shared" si="643"/>
        <v>0</v>
      </c>
      <c r="CN336" s="74">
        <f t="shared" si="644"/>
        <v>27</v>
      </c>
    </row>
    <row r="337" spans="1:92" s="77" customFormat="1" ht="24.75" customHeight="1" outlineLevel="3" x14ac:dyDescent="0.25">
      <c r="A337" s="55" t="s">
        <v>692</v>
      </c>
      <c r="B337" s="56" t="s">
        <v>693</v>
      </c>
      <c r="C337" s="57" t="s">
        <v>656</v>
      </c>
      <c r="D337" s="58">
        <v>8</v>
      </c>
      <c r="E337" s="75">
        <v>44270</v>
      </c>
      <c r="F337" s="60">
        <f>IFERROR(VLOOKUP(A337,'[5]PHEP NAM 2022'!$D$9:$AP$628,32,0),0)</f>
        <v>4.5</v>
      </c>
      <c r="G337" s="61" t="s">
        <v>12</v>
      </c>
      <c r="H337" s="62">
        <v>4</v>
      </c>
      <c r="I337" s="61" t="s">
        <v>12</v>
      </c>
      <c r="J337" s="62">
        <v>4</v>
      </c>
      <c r="K337" s="61" t="s">
        <v>12</v>
      </c>
      <c r="L337" s="62">
        <v>4</v>
      </c>
      <c r="M337" s="61" t="s">
        <v>12</v>
      </c>
      <c r="N337" s="62">
        <v>4</v>
      </c>
      <c r="O337" s="61" t="s">
        <v>12</v>
      </c>
      <c r="P337" s="62">
        <v>4</v>
      </c>
      <c r="Q337" s="63"/>
      <c r="R337" s="63"/>
      <c r="S337" s="61" t="s">
        <v>12</v>
      </c>
      <c r="T337" s="62">
        <v>4</v>
      </c>
      <c r="U337" s="61" t="s">
        <v>52</v>
      </c>
      <c r="V337" s="62"/>
      <c r="W337" s="61" t="s">
        <v>12</v>
      </c>
      <c r="X337" s="62">
        <v>4</v>
      </c>
      <c r="Y337" s="61" t="s">
        <v>12</v>
      </c>
      <c r="Z337" s="62">
        <v>4</v>
      </c>
      <c r="AA337" s="61" t="s">
        <v>12</v>
      </c>
      <c r="AB337" s="62">
        <v>4</v>
      </c>
      <c r="AC337" s="61" t="s">
        <v>12</v>
      </c>
      <c r="AD337" s="62">
        <v>4</v>
      </c>
      <c r="AE337" s="63"/>
      <c r="AF337" s="63"/>
      <c r="AG337" s="61" t="s">
        <v>9</v>
      </c>
      <c r="AH337" s="62">
        <v>4</v>
      </c>
      <c r="AI337" s="61" t="s">
        <v>9</v>
      </c>
      <c r="AJ337" s="62">
        <v>4</v>
      </c>
      <c r="AK337" s="61" t="s">
        <v>9</v>
      </c>
      <c r="AL337" s="62">
        <v>4</v>
      </c>
      <c r="AM337" s="61" t="s">
        <v>9</v>
      </c>
      <c r="AN337" s="62">
        <v>4</v>
      </c>
      <c r="AO337" s="61" t="s">
        <v>9</v>
      </c>
      <c r="AP337" s="62">
        <v>4</v>
      </c>
      <c r="AQ337" s="61" t="s">
        <v>9</v>
      </c>
      <c r="AR337" s="62">
        <v>4</v>
      </c>
      <c r="AS337" s="63"/>
      <c r="AT337" s="63"/>
      <c r="AU337" s="61" t="s">
        <v>52</v>
      </c>
      <c r="AV337" s="62"/>
      <c r="AW337" s="61" t="s">
        <v>52</v>
      </c>
      <c r="AX337" s="62"/>
      <c r="AY337" s="61" t="s">
        <v>9</v>
      </c>
      <c r="AZ337" s="62">
        <v>4</v>
      </c>
      <c r="BA337" s="61" t="s">
        <v>9</v>
      </c>
      <c r="BB337" s="62">
        <v>4</v>
      </c>
      <c r="BC337" s="61" t="s">
        <v>9</v>
      </c>
      <c r="BD337" s="62">
        <v>4</v>
      </c>
      <c r="BE337" s="61" t="s">
        <v>9</v>
      </c>
      <c r="BF337" s="62">
        <v>4</v>
      </c>
      <c r="BG337" s="63"/>
      <c r="BH337" s="63"/>
      <c r="BI337" s="61" t="s">
        <v>12</v>
      </c>
      <c r="BJ337" s="62">
        <v>4</v>
      </c>
      <c r="BK337" s="61" t="s">
        <v>12</v>
      </c>
      <c r="BL337" s="62">
        <v>4</v>
      </c>
      <c r="BM337" s="61" t="s">
        <v>12</v>
      </c>
      <c r="BN337" s="62">
        <v>4</v>
      </c>
      <c r="BO337" s="61" t="s">
        <v>52</v>
      </c>
      <c r="BP337" s="62"/>
      <c r="BQ337" s="64">
        <f t="shared" si="624"/>
        <v>10</v>
      </c>
      <c r="BR337" s="64">
        <f t="shared" si="625"/>
        <v>0</v>
      </c>
      <c r="BS337" s="64">
        <f t="shared" si="626"/>
        <v>0</v>
      </c>
      <c r="BT337" s="64">
        <f t="shared" si="627"/>
        <v>13</v>
      </c>
      <c r="BU337" s="64">
        <f t="shared" si="628"/>
        <v>0</v>
      </c>
      <c r="BV337" s="64">
        <f t="shared" si="629"/>
        <v>0</v>
      </c>
      <c r="BW337" s="64">
        <f t="shared" si="630"/>
        <v>0</v>
      </c>
      <c r="BX337" s="64">
        <f t="shared" si="631"/>
        <v>0</v>
      </c>
      <c r="BY337" s="64">
        <f t="shared" si="632"/>
        <v>4</v>
      </c>
      <c r="BZ337" s="65">
        <f>SUBTOTAL(9,BQ337:BY337)</f>
        <v>27</v>
      </c>
      <c r="CA337" s="66">
        <f t="shared" si="633"/>
        <v>92</v>
      </c>
      <c r="CB337" s="67">
        <f t="shared" si="634"/>
        <v>0</v>
      </c>
      <c r="CC337" s="67">
        <v>0</v>
      </c>
      <c r="CD337" s="68">
        <f t="shared" si="635"/>
        <v>2</v>
      </c>
      <c r="CE337" s="69">
        <f t="shared" si="636"/>
        <v>23</v>
      </c>
      <c r="CF337" s="68">
        <f t="shared" si="637"/>
        <v>300</v>
      </c>
      <c r="CG337" s="70">
        <f t="shared" si="638"/>
        <v>0.5</v>
      </c>
      <c r="CH337" s="68">
        <f t="shared" si="639"/>
        <v>368</v>
      </c>
      <c r="CI337" s="71">
        <f>VLOOKUP(A337,[5]DATA!$A$6:$Q$660,17,0)</f>
        <v>150</v>
      </c>
      <c r="CJ337" s="71">
        <f t="shared" si="640"/>
        <v>92</v>
      </c>
      <c r="CK337" s="72">
        <f t="shared" si="641"/>
        <v>0</v>
      </c>
      <c r="CL337" s="73">
        <f t="shared" si="642"/>
        <v>0</v>
      </c>
      <c r="CM337" s="72">
        <f t="shared" si="643"/>
        <v>0</v>
      </c>
      <c r="CN337" s="74">
        <f t="shared" si="644"/>
        <v>27</v>
      </c>
    </row>
    <row r="338" spans="1:92" s="77" customFormat="1" ht="24.75" customHeight="1" outlineLevel="3" x14ac:dyDescent="0.25">
      <c r="A338" s="55" t="s">
        <v>694</v>
      </c>
      <c r="B338" s="56" t="s">
        <v>695</v>
      </c>
      <c r="C338" s="57" t="s">
        <v>656</v>
      </c>
      <c r="D338" s="58">
        <v>8</v>
      </c>
      <c r="E338" s="75">
        <v>44288</v>
      </c>
      <c r="F338" s="60">
        <f>IFERROR(VLOOKUP(A338,'[5]PHEP NAM 2022'!$D$9:$AP$628,32,0),0)</f>
        <v>7</v>
      </c>
      <c r="G338" s="61" t="s">
        <v>9</v>
      </c>
      <c r="H338" s="62">
        <v>4</v>
      </c>
      <c r="I338" s="61" t="s">
        <v>9</v>
      </c>
      <c r="J338" s="62">
        <v>4</v>
      </c>
      <c r="K338" s="61" t="s">
        <v>9</v>
      </c>
      <c r="L338" s="62">
        <v>4</v>
      </c>
      <c r="M338" s="61" t="s">
        <v>9</v>
      </c>
      <c r="N338" s="62">
        <v>4</v>
      </c>
      <c r="O338" s="61" t="s">
        <v>9</v>
      </c>
      <c r="P338" s="62">
        <v>4</v>
      </c>
      <c r="Q338" s="63"/>
      <c r="R338" s="63">
        <v>11.5</v>
      </c>
      <c r="S338" s="61" t="s">
        <v>9</v>
      </c>
      <c r="T338" s="62">
        <v>3</v>
      </c>
      <c r="U338" s="61" t="s">
        <v>9</v>
      </c>
      <c r="V338" s="62">
        <v>4</v>
      </c>
      <c r="W338" s="61" t="s">
        <v>9</v>
      </c>
      <c r="X338" s="62">
        <v>4</v>
      </c>
      <c r="Y338" s="61" t="s">
        <v>9</v>
      </c>
      <c r="Z338" s="62">
        <v>4</v>
      </c>
      <c r="AA338" s="61" t="s">
        <v>9</v>
      </c>
      <c r="AB338" s="62">
        <v>4</v>
      </c>
      <c r="AC338" s="61" t="s">
        <v>52</v>
      </c>
      <c r="AD338" s="62"/>
      <c r="AE338" s="63"/>
      <c r="AF338" s="63"/>
      <c r="AG338" s="61" t="s">
        <v>12</v>
      </c>
      <c r="AH338" s="62">
        <v>4</v>
      </c>
      <c r="AI338" s="61" t="s">
        <v>12</v>
      </c>
      <c r="AJ338" s="62">
        <v>4</v>
      </c>
      <c r="AK338" s="61" t="s">
        <v>12</v>
      </c>
      <c r="AL338" s="62">
        <v>4</v>
      </c>
      <c r="AM338" s="61" t="s">
        <v>12</v>
      </c>
      <c r="AN338" s="62">
        <v>4</v>
      </c>
      <c r="AO338" s="61" t="s">
        <v>12</v>
      </c>
      <c r="AP338" s="62">
        <v>4</v>
      </c>
      <c r="AQ338" s="61" t="s">
        <v>12</v>
      </c>
      <c r="AR338" s="62">
        <v>4</v>
      </c>
      <c r="AS338" s="63"/>
      <c r="AT338" s="63"/>
      <c r="AU338" s="61" t="s">
        <v>12</v>
      </c>
      <c r="AV338" s="62">
        <v>4</v>
      </c>
      <c r="AW338" s="61" t="s">
        <v>12</v>
      </c>
      <c r="AX338" s="62">
        <v>4</v>
      </c>
      <c r="AY338" s="61" t="s">
        <v>52</v>
      </c>
      <c r="AZ338" s="62"/>
      <c r="BA338" s="61" t="s">
        <v>12</v>
      </c>
      <c r="BB338" s="62">
        <v>4</v>
      </c>
      <c r="BC338" s="61" t="s">
        <v>12</v>
      </c>
      <c r="BD338" s="62">
        <v>4</v>
      </c>
      <c r="BE338" s="61" t="s">
        <v>12</v>
      </c>
      <c r="BF338" s="62">
        <v>4</v>
      </c>
      <c r="BG338" s="63"/>
      <c r="BH338" s="63"/>
      <c r="BI338" s="61" t="s">
        <v>9</v>
      </c>
      <c r="BJ338" s="62">
        <v>4</v>
      </c>
      <c r="BK338" s="61" t="s">
        <v>9</v>
      </c>
      <c r="BL338" s="62">
        <v>4</v>
      </c>
      <c r="BM338" s="61" t="s">
        <v>9</v>
      </c>
      <c r="BN338" s="62">
        <v>4</v>
      </c>
      <c r="BO338" s="61" t="s">
        <v>9</v>
      </c>
      <c r="BP338" s="62">
        <v>4</v>
      </c>
      <c r="BQ338" s="64">
        <f t="shared" si="624"/>
        <v>14</v>
      </c>
      <c r="BR338" s="64">
        <f t="shared" si="625"/>
        <v>0</v>
      </c>
      <c r="BS338" s="64">
        <f t="shared" si="626"/>
        <v>0</v>
      </c>
      <c r="BT338" s="64">
        <f t="shared" si="627"/>
        <v>11</v>
      </c>
      <c r="BU338" s="64">
        <f t="shared" si="628"/>
        <v>0</v>
      </c>
      <c r="BV338" s="64">
        <f t="shared" si="629"/>
        <v>0</v>
      </c>
      <c r="BW338" s="64">
        <f t="shared" si="630"/>
        <v>0</v>
      </c>
      <c r="BX338" s="64">
        <f t="shared" si="631"/>
        <v>0</v>
      </c>
      <c r="BY338" s="64">
        <f t="shared" si="632"/>
        <v>2</v>
      </c>
      <c r="BZ338" s="65">
        <f t="shared" ref="BZ338:BZ343" si="647">SUBTOTAL(9,BQ338:BY338)</f>
        <v>27</v>
      </c>
      <c r="CA338" s="66">
        <f t="shared" si="633"/>
        <v>99</v>
      </c>
      <c r="CB338" s="67">
        <f t="shared" si="634"/>
        <v>11.5</v>
      </c>
      <c r="CC338" s="67">
        <v>0</v>
      </c>
      <c r="CD338" s="68">
        <f t="shared" si="635"/>
        <v>2</v>
      </c>
      <c r="CE338" s="69">
        <f t="shared" si="636"/>
        <v>24</v>
      </c>
      <c r="CF338" s="68">
        <f t="shared" si="637"/>
        <v>300</v>
      </c>
      <c r="CG338" s="70">
        <f t="shared" si="638"/>
        <v>5</v>
      </c>
      <c r="CH338" s="68">
        <f t="shared" si="639"/>
        <v>384</v>
      </c>
      <c r="CI338" s="71">
        <f>VLOOKUP(A338,[5]DATA!$A$6:$Q$660,17,0)</f>
        <v>150</v>
      </c>
      <c r="CJ338" s="71">
        <f t="shared" si="640"/>
        <v>110.5</v>
      </c>
      <c r="CK338" s="72">
        <f t="shared" si="641"/>
        <v>11.5</v>
      </c>
      <c r="CL338" s="73">
        <f t="shared" si="642"/>
        <v>0.10407239819004525</v>
      </c>
      <c r="CM338" s="72">
        <f t="shared" si="643"/>
        <v>0</v>
      </c>
      <c r="CN338" s="74">
        <f t="shared" si="644"/>
        <v>27</v>
      </c>
    </row>
    <row r="339" spans="1:92" s="77" customFormat="1" ht="24.75" customHeight="1" outlineLevel="3" x14ac:dyDescent="0.25">
      <c r="A339" s="55" t="s">
        <v>696</v>
      </c>
      <c r="B339" s="56" t="s">
        <v>697</v>
      </c>
      <c r="C339" s="57" t="s">
        <v>656</v>
      </c>
      <c r="D339" s="58">
        <v>8</v>
      </c>
      <c r="E339" s="75">
        <v>44333</v>
      </c>
      <c r="F339" s="60">
        <f>IFERROR(VLOOKUP(A339,'[5]PHEP NAM 2022'!$D$9:$AP$628,32,0),0)</f>
        <v>1.5</v>
      </c>
      <c r="G339" s="61" t="s">
        <v>12</v>
      </c>
      <c r="H339" s="62">
        <v>4</v>
      </c>
      <c r="I339" s="61" t="s">
        <v>12</v>
      </c>
      <c r="J339" s="62">
        <v>4</v>
      </c>
      <c r="K339" s="61" t="s">
        <v>12</v>
      </c>
      <c r="L339" s="62">
        <v>4</v>
      </c>
      <c r="M339" s="61" t="s">
        <v>12</v>
      </c>
      <c r="N339" s="62">
        <v>4</v>
      </c>
      <c r="O339" s="61" t="s">
        <v>12</v>
      </c>
      <c r="P339" s="62">
        <v>4</v>
      </c>
      <c r="Q339" s="63"/>
      <c r="R339" s="63">
        <v>12</v>
      </c>
      <c r="S339" s="61" t="s">
        <v>12</v>
      </c>
      <c r="T339" s="62">
        <v>4</v>
      </c>
      <c r="U339" s="61" t="s">
        <v>12</v>
      </c>
      <c r="V339" s="62">
        <v>4</v>
      </c>
      <c r="W339" s="61" t="s">
        <v>12</v>
      </c>
      <c r="X339" s="62">
        <v>4</v>
      </c>
      <c r="Y339" s="61" t="s">
        <v>12</v>
      </c>
      <c r="Z339" s="62">
        <v>4</v>
      </c>
      <c r="AA339" s="61" t="s">
        <v>12</v>
      </c>
      <c r="AB339" s="62">
        <v>4</v>
      </c>
      <c r="AC339" s="61" t="s">
        <v>12</v>
      </c>
      <c r="AD339" s="62">
        <v>4</v>
      </c>
      <c r="AE339" s="63"/>
      <c r="AF339" s="63"/>
      <c r="AG339" s="61" t="s">
        <v>9</v>
      </c>
      <c r="AH339" s="62">
        <v>4</v>
      </c>
      <c r="AI339" s="61" t="s">
        <v>9</v>
      </c>
      <c r="AJ339" s="62">
        <v>4</v>
      </c>
      <c r="AK339" s="61" t="s">
        <v>9</v>
      </c>
      <c r="AL339" s="62">
        <v>4</v>
      </c>
      <c r="AM339" s="61" t="s">
        <v>9</v>
      </c>
      <c r="AN339" s="62">
        <v>4</v>
      </c>
      <c r="AO339" s="61" t="s">
        <v>9</v>
      </c>
      <c r="AP339" s="62">
        <v>4</v>
      </c>
      <c r="AQ339" s="61" t="s">
        <v>9</v>
      </c>
      <c r="AR339" s="62">
        <v>4</v>
      </c>
      <c r="AS339" s="63"/>
      <c r="AT339" s="63"/>
      <c r="AU339" s="61" t="s">
        <v>9</v>
      </c>
      <c r="AV339" s="62">
        <v>4</v>
      </c>
      <c r="AW339" s="61" t="s">
        <v>9</v>
      </c>
      <c r="AX339" s="62">
        <v>4</v>
      </c>
      <c r="AY339" s="61" t="s">
        <v>9</v>
      </c>
      <c r="AZ339" s="62">
        <v>4</v>
      </c>
      <c r="BA339" s="61" t="s">
        <v>9</v>
      </c>
      <c r="BB339" s="62">
        <v>4</v>
      </c>
      <c r="BC339" s="61" t="s">
        <v>9</v>
      </c>
      <c r="BD339" s="62">
        <v>4</v>
      </c>
      <c r="BE339" s="61" t="s">
        <v>9</v>
      </c>
      <c r="BF339" s="62">
        <v>4</v>
      </c>
      <c r="BG339" s="63"/>
      <c r="BH339" s="63"/>
      <c r="BI339" s="61" t="s">
        <v>12</v>
      </c>
      <c r="BJ339" s="62">
        <v>4</v>
      </c>
      <c r="BK339" s="61" t="s">
        <v>12</v>
      </c>
      <c r="BL339" s="62">
        <v>4</v>
      </c>
      <c r="BM339" s="61" t="s">
        <v>12</v>
      </c>
      <c r="BN339" s="62">
        <v>4</v>
      </c>
      <c r="BO339" s="61" t="s">
        <v>12</v>
      </c>
      <c r="BP339" s="62">
        <v>4</v>
      </c>
      <c r="BQ339" s="64">
        <f t="shared" si="624"/>
        <v>12</v>
      </c>
      <c r="BR339" s="64">
        <f t="shared" si="625"/>
        <v>0</v>
      </c>
      <c r="BS339" s="64">
        <f t="shared" si="626"/>
        <v>0</v>
      </c>
      <c r="BT339" s="64">
        <f t="shared" si="627"/>
        <v>15</v>
      </c>
      <c r="BU339" s="64">
        <f t="shared" si="628"/>
        <v>0</v>
      </c>
      <c r="BV339" s="64">
        <f t="shared" si="629"/>
        <v>0</v>
      </c>
      <c r="BW339" s="64">
        <f t="shared" si="630"/>
        <v>0</v>
      </c>
      <c r="BX339" s="64">
        <f t="shared" si="631"/>
        <v>0</v>
      </c>
      <c r="BY339" s="64">
        <f t="shared" si="632"/>
        <v>0</v>
      </c>
      <c r="BZ339" s="65">
        <f t="shared" si="647"/>
        <v>27</v>
      </c>
      <c r="CA339" s="66">
        <f t="shared" si="633"/>
        <v>108</v>
      </c>
      <c r="CB339" s="67">
        <f t="shared" si="634"/>
        <v>12</v>
      </c>
      <c r="CC339" s="67">
        <v>0</v>
      </c>
      <c r="CD339" s="68">
        <f t="shared" si="635"/>
        <v>2</v>
      </c>
      <c r="CE339" s="69">
        <f t="shared" si="636"/>
        <v>28</v>
      </c>
      <c r="CF339" s="68">
        <f t="shared" si="637"/>
        <v>300</v>
      </c>
      <c r="CG339" s="70">
        <f t="shared" si="638"/>
        <v>1.5</v>
      </c>
      <c r="CH339" s="68">
        <f t="shared" si="639"/>
        <v>448</v>
      </c>
      <c r="CI339" s="71">
        <f>VLOOKUP(A339,[5]DATA!$A$6:$Q$660,17,0)</f>
        <v>150</v>
      </c>
      <c r="CJ339" s="71">
        <f t="shared" si="640"/>
        <v>120</v>
      </c>
      <c r="CK339" s="72">
        <f t="shared" si="641"/>
        <v>12</v>
      </c>
      <c r="CL339" s="73">
        <f t="shared" si="642"/>
        <v>0.1</v>
      </c>
      <c r="CM339" s="72">
        <f t="shared" si="643"/>
        <v>0</v>
      </c>
      <c r="CN339" s="74">
        <f t="shared" si="644"/>
        <v>27</v>
      </c>
    </row>
    <row r="340" spans="1:92" s="77" customFormat="1" ht="24.75" customHeight="1" outlineLevel="3" x14ac:dyDescent="0.25">
      <c r="A340" s="55" t="s">
        <v>698</v>
      </c>
      <c r="B340" s="56" t="s">
        <v>699</v>
      </c>
      <c r="C340" s="57" t="s">
        <v>656</v>
      </c>
      <c r="D340" s="58">
        <v>6</v>
      </c>
      <c r="E340" s="75">
        <v>44382</v>
      </c>
      <c r="F340" s="60">
        <f>IFERROR(VLOOKUP(A340,'[5]PHEP NAM 2022'!$D$9:$AP$628,32,0),0)</f>
        <v>1</v>
      </c>
      <c r="G340" s="61" t="s">
        <v>10</v>
      </c>
      <c r="H340" s="62"/>
      <c r="I340" s="61" t="s">
        <v>10</v>
      </c>
      <c r="J340" s="62"/>
      <c r="K340" s="61" t="s">
        <v>10</v>
      </c>
      <c r="L340" s="62"/>
      <c r="M340" s="61" t="s">
        <v>10</v>
      </c>
      <c r="N340" s="62"/>
      <c r="O340" s="61" t="s">
        <v>49</v>
      </c>
      <c r="P340" s="62"/>
      <c r="Q340" s="63"/>
      <c r="R340" s="63"/>
      <c r="S340" s="61" t="s">
        <v>10</v>
      </c>
      <c r="T340" s="62"/>
      <c r="U340" s="61" t="s">
        <v>10</v>
      </c>
      <c r="V340" s="62"/>
      <c r="W340" s="61" t="s">
        <v>10</v>
      </c>
      <c r="X340" s="62"/>
      <c r="Y340" s="61" t="s">
        <v>10</v>
      </c>
      <c r="Z340" s="62"/>
      <c r="AA340" s="61" t="s">
        <v>10</v>
      </c>
      <c r="AB340" s="62"/>
      <c r="AC340" s="61" t="s">
        <v>10</v>
      </c>
      <c r="AD340" s="62"/>
      <c r="AE340" s="63"/>
      <c r="AF340" s="63"/>
      <c r="AG340" s="61" t="s">
        <v>10</v>
      </c>
      <c r="AH340" s="62"/>
      <c r="AI340" s="61" t="s">
        <v>10</v>
      </c>
      <c r="AJ340" s="62"/>
      <c r="AK340" s="61" t="s">
        <v>10</v>
      </c>
      <c r="AL340" s="62"/>
      <c r="AM340" s="61" t="s">
        <v>10</v>
      </c>
      <c r="AN340" s="62"/>
      <c r="AO340" s="61" t="s">
        <v>10</v>
      </c>
      <c r="AP340" s="62"/>
      <c r="AQ340" s="61" t="s">
        <v>49</v>
      </c>
      <c r="AR340" s="62"/>
      <c r="AS340" s="63"/>
      <c r="AT340" s="63"/>
      <c r="AU340" s="61" t="s">
        <v>10</v>
      </c>
      <c r="AV340" s="62"/>
      <c r="AW340" s="61" t="s">
        <v>10</v>
      </c>
      <c r="AX340" s="62"/>
      <c r="AY340" s="61" t="s">
        <v>10</v>
      </c>
      <c r="AZ340" s="62"/>
      <c r="BA340" s="61" t="s">
        <v>10</v>
      </c>
      <c r="BB340" s="62"/>
      <c r="BC340" s="61" t="s">
        <v>10</v>
      </c>
      <c r="BD340" s="62"/>
      <c r="BE340" s="61" t="s">
        <v>10</v>
      </c>
      <c r="BF340" s="62"/>
      <c r="BG340" s="63"/>
      <c r="BH340" s="63"/>
      <c r="BI340" s="61" t="s">
        <v>10</v>
      </c>
      <c r="BJ340" s="62"/>
      <c r="BK340" s="61" t="s">
        <v>10</v>
      </c>
      <c r="BL340" s="62"/>
      <c r="BM340" s="61" t="s">
        <v>10</v>
      </c>
      <c r="BN340" s="62"/>
      <c r="BO340" s="61" t="s">
        <v>10</v>
      </c>
      <c r="BP340" s="62"/>
      <c r="BQ340" s="64">
        <f t="shared" si="624"/>
        <v>0</v>
      </c>
      <c r="BR340" s="64">
        <f t="shared" si="625"/>
        <v>25</v>
      </c>
      <c r="BS340" s="64">
        <f t="shared" si="626"/>
        <v>0</v>
      </c>
      <c r="BT340" s="64">
        <f t="shared" si="627"/>
        <v>0</v>
      </c>
      <c r="BU340" s="64">
        <f t="shared" si="628"/>
        <v>0</v>
      </c>
      <c r="BV340" s="64">
        <f t="shared" si="629"/>
        <v>0</v>
      </c>
      <c r="BW340" s="64">
        <f t="shared" si="630"/>
        <v>0</v>
      </c>
      <c r="BX340" s="64">
        <f t="shared" si="631"/>
        <v>2</v>
      </c>
      <c r="BY340" s="64">
        <f t="shared" si="632"/>
        <v>0</v>
      </c>
      <c r="BZ340" s="65">
        <f t="shared" si="647"/>
        <v>27</v>
      </c>
      <c r="CA340" s="66">
        <f t="shared" si="633"/>
        <v>0</v>
      </c>
      <c r="CB340" s="67">
        <f t="shared" si="634"/>
        <v>0</v>
      </c>
      <c r="CC340" s="67">
        <v>0</v>
      </c>
      <c r="CD340" s="68">
        <f t="shared" si="635"/>
        <v>0</v>
      </c>
      <c r="CE340" s="69">
        <f t="shared" si="636"/>
        <v>0</v>
      </c>
      <c r="CF340" s="68">
        <f t="shared" si="637"/>
        <v>0</v>
      </c>
      <c r="CG340" s="70">
        <f t="shared" si="638"/>
        <v>1</v>
      </c>
      <c r="CH340" s="68">
        <f t="shared" si="639"/>
        <v>0</v>
      </c>
      <c r="CI340" s="71">
        <f>VLOOKUP(A340,[5]DATA!$A$6:$Q$660,17,0)</f>
        <v>150</v>
      </c>
      <c r="CJ340" s="71">
        <f t="shared" si="640"/>
        <v>0</v>
      </c>
      <c r="CK340" s="72">
        <f t="shared" si="641"/>
        <v>0</v>
      </c>
      <c r="CL340" s="73" t="e">
        <f t="shared" si="642"/>
        <v>#DIV/0!</v>
      </c>
      <c r="CM340" s="72">
        <f t="shared" si="643"/>
        <v>0</v>
      </c>
      <c r="CN340" s="74">
        <f t="shared" si="644"/>
        <v>27</v>
      </c>
    </row>
    <row r="341" spans="1:92" s="77" customFormat="1" ht="24.75" customHeight="1" outlineLevel="3" x14ac:dyDescent="0.25">
      <c r="A341" s="55" t="s">
        <v>700</v>
      </c>
      <c r="B341" s="56" t="s">
        <v>701</v>
      </c>
      <c r="C341" s="57" t="s">
        <v>656</v>
      </c>
      <c r="D341" s="58">
        <v>6</v>
      </c>
      <c r="E341" s="75">
        <v>44382</v>
      </c>
      <c r="F341" s="60">
        <f>IFERROR(VLOOKUP(A341,'[5]PHEP NAM 2022'!$D$9:$AP$628,32,0),0)</f>
        <v>6</v>
      </c>
      <c r="G341" s="61" t="s">
        <v>10</v>
      </c>
      <c r="H341" s="62"/>
      <c r="I341" s="61" t="s">
        <v>10</v>
      </c>
      <c r="J341" s="62"/>
      <c r="K341" s="61" t="s">
        <v>10</v>
      </c>
      <c r="L341" s="62"/>
      <c r="M341" s="61" t="s">
        <v>10</v>
      </c>
      <c r="N341" s="62"/>
      <c r="O341" s="61" t="s">
        <v>10</v>
      </c>
      <c r="P341" s="62"/>
      <c r="Q341" s="63"/>
      <c r="R341" s="63">
        <v>8</v>
      </c>
      <c r="S341" s="61" t="s">
        <v>10</v>
      </c>
      <c r="T341" s="62"/>
      <c r="U341" s="61" t="s">
        <v>10</v>
      </c>
      <c r="V341" s="62"/>
      <c r="W341" s="61" t="s">
        <v>10</v>
      </c>
      <c r="X341" s="62"/>
      <c r="Y341" s="61" t="s">
        <v>10</v>
      </c>
      <c r="Z341" s="62"/>
      <c r="AA341" s="61" t="s">
        <v>10</v>
      </c>
      <c r="AB341" s="62"/>
      <c r="AC341" s="61" t="s">
        <v>49</v>
      </c>
      <c r="AD341" s="62"/>
      <c r="AE341" s="63"/>
      <c r="AF341" s="63">
        <v>8</v>
      </c>
      <c r="AG341" s="61" t="s">
        <v>10</v>
      </c>
      <c r="AH341" s="62"/>
      <c r="AI341" s="61" t="s">
        <v>10</v>
      </c>
      <c r="AJ341" s="62">
        <v>4</v>
      </c>
      <c r="AK341" s="61" t="s">
        <v>10</v>
      </c>
      <c r="AL341" s="62">
        <v>4</v>
      </c>
      <c r="AM341" s="61" t="s">
        <v>10</v>
      </c>
      <c r="AN341" s="62"/>
      <c r="AO341" s="61" t="s">
        <v>10</v>
      </c>
      <c r="AP341" s="62">
        <v>4</v>
      </c>
      <c r="AQ341" s="61" t="s">
        <v>10</v>
      </c>
      <c r="AR341" s="62"/>
      <c r="AS341" s="63"/>
      <c r="AT341" s="63"/>
      <c r="AU341" s="61" t="s">
        <v>10</v>
      </c>
      <c r="AV341" s="62"/>
      <c r="AW341" s="61" t="s">
        <v>10</v>
      </c>
      <c r="AX341" s="62"/>
      <c r="AY341" s="61" t="s">
        <v>10</v>
      </c>
      <c r="AZ341" s="62"/>
      <c r="BA341" s="61" t="s">
        <v>10</v>
      </c>
      <c r="BB341" s="62"/>
      <c r="BC341" s="61" t="s">
        <v>10</v>
      </c>
      <c r="BD341" s="62"/>
      <c r="BE341" s="61" t="s">
        <v>49</v>
      </c>
      <c r="BF341" s="62"/>
      <c r="BG341" s="63"/>
      <c r="BH341" s="63"/>
      <c r="BI341" s="61" t="s">
        <v>10</v>
      </c>
      <c r="BJ341" s="62"/>
      <c r="BK341" s="61" t="s">
        <v>10</v>
      </c>
      <c r="BL341" s="62"/>
      <c r="BM341" s="61" t="s">
        <v>10</v>
      </c>
      <c r="BN341" s="62"/>
      <c r="BO341" s="61" t="s">
        <v>10</v>
      </c>
      <c r="BP341" s="62"/>
      <c r="BQ341" s="64">
        <f t="shared" si="624"/>
        <v>0</v>
      </c>
      <c r="BR341" s="64">
        <f t="shared" si="625"/>
        <v>25</v>
      </c>
      <c r="BS341" s="64">
        <f t="shared" si="626"/>
        <v>0</v>
      </c>
      <c r="BT341" s="64">
        <f t="shared" si="627"/>
        <v>0</v>
      </c>
      <c r="BU341" s="64">
        <f t="shared" si="628"/>
        <v>0</v>
      </c>
      <c r="BV341" s="64">
        <f t="shared" si="629"/>
        <v>0</v>
      </c>
      <c r="BW341" s="64">
        <f t="shared" si="630"/>
        <v>0</v>
      </c>
      <c r="BX341" s="64">
        <f t="shared" si="631"/>
        <v>2</v>
      </c>
      <c r="BY341" s="64">
        <f t="shared" si="632"/>
        <v>0</v>
      </c>
      <c r="BZ341" s="65">
        <f t="shared" si="647"/>
        <v>27</v>
      </c>
      <c r="CA341" s="66">
        <f t="shared" si="633"/>
        <v>12</v>
      </c>
      <c r="CB341" s="67">
        <f t="shared" si="634"/>
        <v>16</v>
      </c>
      <c r="CC341" s="67">
        <v>0</v>
      </c>
      <c r="CD341" s="68">
        <f t="shared" si="635"/>
        <v>0</v>
      </c>
      <c r="CE341" s="69">
        <f t="shared" si="636"/>
        <v>3</v>
      </c>
      <c r="CF341" s="68">
        <f t="shared" si="637"/>
        <v>0</v>
      </c>
      <c r="CG341" s="70">
        <f t="shared" si="638"/>
        <v>6</v>
      </c>
      <c r="CH341" s="68">
        <f t="shared" si="639"/>
        <v>48</v>
      </c>
      <c r="CI341" s="71">
        <f>VLOOKUP(A341,[5]DATA!$A$6:$Q$660,17,0)</f>
        <v>150</v>
      </c>
      <c r="CJ341" s="71">
        <f t="shared" si="640"/>
        <v>28</v>
      </c>
      <c r="CK341" s="72">
        <f t="shared" si="641"/>
        <v>16</v>
      </c>
      <c r="CL341" s="73">
        <f t="shared" si="642"/>
        <v>0.5714285714285714</v>
      </c>
      <c r="CM341" s="72">
        <f t="shared" si="643"/>
        <v>0</v>
      </c>
      <c r="CN341" s="74">
        <f t="shared" si="644"/>
        <v>27</v>
      </c>
    </row>
    <row r="342" spans="1:92" s="77" customFormat="1" ht="24.75" customHeight="1" outlineLevel="3" x14ac:dyDescent="0.25">
      <c r="A342" s="55" t="s">
        <v>702</v>
      </c>
      <c r="B342" s="56" t="s">
        <v>703</v>
      </c>
      <c r="C342" s="57" t="s">
        <v>656</v>
      </c>
      <c r="D342" s="58">
        <v>8</v>
      </c>
      <c r="E342" s="75">
        <v>44501</v>
      </c>
      <c r="F342" s="60">
        <f>IFERROR(VLOOKUP(A342,'[5]PHEP NAM 2022'!$D$9:$AP$628,32,0),0)</f>
        <v>3</v>
      </c>
      <c r="G342" s="61" t="s">
        <v>12</v>
      </c>
      <c r="H342" s="62">
        <v>4</v>
      </c>
      <c r="I342" s="61" t="s">
        <v>12</v>
      </c>
      <c r="J342" s="62">
        <v>4</v>
      </c>
      <c r="K342" s="61" t="s">
        <v>12</v>
      </c>
      <c r="L342" s="62">
        <v>4</v>
      </c>
      <c r="M342" s="61" t="s">
        <v>12</v>
      </c>
      <c r="N342" s="62">
        <v>4</v>
      </c>
      <c r="O342" s="61" t="s">
        <v>12</v>
      </c>
      <c r="P342" s="62">
        <v>4</v>
      </c>
      <c r="Q342" s="63"/>
      <c r="R342" s="63">
        <v>12</v>
      </c>
      <c r="S342" s="61" t="s">
        <v>12</v>
      </c>
      <c r="T342" s="62">
        <v>4</v>
      </c>
      <c r="U342" s="61" t="s">
        <v>12</v>
      </c>
      <c r="V342" s="62">
        <v>4</v>
      </c>
      <c r="W342" s="61" t="s">
        <v>12</v>
      </c>
      <c r="X342" s="62">
        <v>4</v>
      </c>
      <c r="Y342" s="61" t="s">
        <v>12</v>
      </c>
      <c r="Z342" s="62">
        <v>4</v>
      </c>
      <c r="AA342" s="61" t="s">
        <v>12</v>
      </c>
      <c r="AB342" s="62">
        <v>4</v>
      </c>
      <c r="AC342" s="61" t="s">
        <v>12</v>
      </c>
      <c r="AD342" s="62">
        <v>4</v>
      </c>
      <c r="AE342" s="63"/>
      <c r="AF342" s="63"/>
      <c r="AG342" s="61" t="s">
        <v>9</v>
      </c>
      <c r="AH342" s="62">
        <v>4</v>
      </c>
      <c r="AI342" s="61" t="s">
        <v>9</v>
      </c>
      <c r="AJ342" s="62">
        <v>4</v>
      </c>
      <c r="AK342" s="61" t="s">
        <v>9</v>
      </c>
      <c r="AL342" s="62">
        <v>4</v>
      </c>
      <c r="AM342" s="61" t="s">
        <v>9</v>
      </c>
      <c r="AN342" s="62">
        <v>4</v>
      </c>
      <c r="AO342" s="61" t="s">
        <v>9</v>
      </c>
      <c r="AP342" s="62">
        <v>4</v>
      </c>
      <c r="AQ342" s="61" t="s">
        <v>9</v>
      </c>
      <c r="AR342" s="62">
        <v>4</v>
      </c>
      <c r="AS342" s="63"/>
      <c r="AT342" s="63"/>
      <c r="AU342" s="61" t="s">
        <v>9</v>
      </c>
      <c r="AV342" s="62">
        <v>4</v>
      </c>
      <c r="AW342" s="61" t="s">
        <v>9</v>
      </c>
      <c r="AX342" s="62">
        <v>4</v>
      </c>
      <c r="AY342" s="61" t="s">
        <v>9</v>
      </c>
      <c r="AZ342" s="62">
        <v>4</v>
      </c>
      <c r="BA342" s="61" t="s">
        <v>9</v>
      </c>
      <c r="BB342" s="62">
        <v>4</v>
      </c>
      <c r="BC342" s="61" t="s">
        <v>9</v>
      </c>
      <c r="BD342" s="62">
        <v>4</v>
      </c>
      <c r="BE342" s="61" t="s">
        <v>52</v>
      </c>
      <c r="BF342" s="62"/>
      <c r="BG342" s="63"/>
      <c r="BH342" s="63"/>
      <c r="BI342" s="61" t="s">
        <v>12</v>
      </c>
      <c r="BJ342" s="62">
        <v>4</v>
      </c>
      <c r="BK342" s="61" t="s">
        <v>12</v>
      </c>
      <c r="BL342" s="62">
        <v>4</v>
      </c>
      <c r="BM342" s="61" t="s">
        <v>12</v>
      </c>
      <c r="BN342" s="62">
        <v>4</v>
      </c>
      <c r="BO342" s="61" t="s">
        <v>52</v>
      </c>
      <c r="BP342" s="62"/>
      <c r="BQ342" s="64">
        <f t="shared" si="624"/>
        <v>11</v>
      </c>
      <c r="BR342" s="64">
        <f t="shared" si="625"/>
        <v>0</v>
      </c>
      <c r="BS342" s="64">
        <f t="shared" si="626"/>
        <v>0</v>
      </c>
      <c r="BT342" s="64">
        <f t="shared" si="627"/>
        <v>14</v>
      </c>
      <c r="BU342" s="64">
        <f t="shared" si="628"/>
        <v>0</v>
      </c>
      <c r="BV342" s="64">
        <f t="shared" si="629"/>
        <v>0</v>
      </c>
      <c r="BW342" s="64">
        <f t="shared" si="630"/>
        <v>0</v>
      </c>
      <c r="BX342" s="64">
        <f t="shared" si="631"/>
        <v>0</v>
      </c>
      <c r="BY342" s="64">
        <f t="shared" si="632"/>
        <v>2</v>
      </c>
      <c r="BZ342" s="65">
        <f t="shared" si="647"/>
        <v>27</v>
      </c>
      <c r="CA342" s="66">
        <f t="shared" si="633"/>
        <v>100</v>
      </c>
      <c r="CB342" s="67">
        <f t="shared" si="634"/>
        <v>12</v>
      </c>
      <c r="CC342" s="67">
        <v>0</v>
      </c>
      <c r="CD342" s="68">
        <f t="shared" si="635"/>
        <v>2</v>
      </c>
      <c r="CE342" s="69">
        <f t="shared" si="636"/>
        <v>26</v>
      </c>
      <c r="CF342" s="68">
        <f t="shared" si="637"/>
        <v>300</v>
      </c>
      <c r="CG342" s="70">
        <f t="shared" si="638"/>
        <v>1</v>
      </c>
      <c r="CH342" s="68">
        <f t="shared" si="639"/>
        <v>416</v>
      </c>
      <c r="CI342" s="71">
        <f>VLOOKUP(A342,[5]DATA!$A$6:$Q$660,17,0)</f>
        <v>150</v>
      </c>
      <c r="CJ342" s="71">
        <f t="shared" si="640"/>
        <v>112</v>
      </c>
      <c r="CK342" s="72">
        <f t="shared" si="641"/>
        <v>12</v>
      </c>
      <c r="CL342" s="73">
        <f t="shared" si="642"/>
        <v>0.10714285714285714</v>
      </c>
      <c r="CM342" s="72">
        <f t="shared" si="643"/>
        <v>0</v>
      </c>
      <c r="CN342" s="74">
        <f t="shared" si="644"/>
        <v>27</v>
      </c>
    </row>
    <row r="343" spans="1:92" s="77" customFormat="1" ht="24.75" customHeight="1" outlineLevel="3" x14ac:dyDescent="0.25">
      <c r="A343" s="55" t="s">
        <v>704</v>
      </c>
      <c r="B343" s="56" t="s">
        <v>705</v>
      </c>
      <c r="C343" s="57" t="s">
        <v>656</v>
      </c>
      <c r="D343" s="58">
        <v>7</v>
      </c>
      <c r="E343" s="75">
        <v>44517</v>
      </c>
      <c r="F343" s="60">
        <f>IFERROR(VLOOKUP(A343,'[5]PHEP NAM 2022'!$D$9:$AP$628,32,0),0)</f>
        <v>1</v>
      </c>
      <c r="G343" s="61" t="s">
        <v>9</v>
      </c>
      <c r="H343" s="62">
        <v>4</v>
      </c>
      <c r="I343" s="61" t="s">
        <v>9</v>
      </c>
      <c r="J343" s="62">
        <v>4</v>
      </c>
      <c r="K343" s="61" t="s">
        <v>9</v>
      </c>
      <c r="L343" s="62">
        <v>4</v>
      </c>
      <c r="M343" s="61" t="s">
        <v>9</v>
      </c>
      <c r="N343" s="62">
        <v>4</v>
      </c>
      <c r="O343" s="61" t="s">
        <v>9</v>
      </c>
      <c r="P343" s="62">
        <v>4</v>
      </c>
      <c r="Q343" s="63"/>
      <c r="R343" s="63"/>
      <c r="S343" s="61" t="s">
        <v>9</v>
      </c>
      <c r="T343" s="62">
        <v>4</v>
      </c>
      <c r="U343" s="61" t="s">
        <v>9</v>
      </c>
      <c r="V343" s="62">
        <v>4</v>
      </c>
      <c r="W343" s="61" t="s">
        <v>9</v>
      </c>
      <c r="X343" s="62">
        <v>4</v>
      </c>
      <c r="Y343" s="61" t="s">
        <v>9</v>
      </c>
      <c r="Z343" s="62">
        <v>4</v>
      </c>
      <c r="AA343" s="61" t="s">
        <v>9</v>
      </c>
      <c r="AB343" s="62">
        <v>4</v>
      </c>
      <c r="AC343" s="61" t="s">
        <v>9</v>
      </c>
      <c r="AD343" s="62">
        <v>4</v>
      </c>
      <c r="AE343" s="63"/>
      <c r="AF343" s="63">
        <v>12</v>
      </c>
      <c r="AG343" s="61" t="s">
        <v>12</v>
      </c>
      <c r="AH343" s="62">
        <v>4</v>
      </c>
      <c r="AI343" s="61" t="s">
        <v>12</v>
      </c>
      <c r="AJ343" s="62">
        <v>4</v>
      </c>
      <c r="AK343" s="61" t="s">
        <v>12</v>
      </c>
      <c r="AL343" s="62">
        <v>4</v>
      </c>
      <c r="AM343" s="61" t="s">
        <v>12</v>
      </c>
      <c r="AN343" s="62">
        <v>4</v>
      </c>
      <c r="AO343" s="61" t="s">
        <v>12</v>
      </c>
      <c r="AP343" s="62">
        <v>4</v>
      </c>
      <c r="AQ343" s="61" t="s">
        <v>12</v>
      </c>
      <c r="AR343" s="62">
        <v>4</v>
      </c>
      <c r="AS343" s="63"/>
      <c r="AT343" s="63"/>
      <c r="AU343" s="61" t="s">
        <v>12</v>
      </c>
      <c r="AV343" s="62">
        <v>4</v>
      </c>
      <c r="AW343" s="61" t="s">
        <v>12</v>
      </c>
      <c r="AX343" s="62">
        <v>4</v>
      </c>
      <c r="AY343" s="61" t="s">
        <v>12</v>
      </c>
      <c r="AZ343" s="62">
        <v>4</v>
      </c>
      <c r="BA343" s="61" t="s">
        <v>12</v>
      </c>
      <c r="BB343" s="62">
        <v>4</v>
      </c>
      <c r="BC343" s="61" t="s">
        <v>12</v>
      </c>
      <c r="BD343" s="62">
        <v>4</v>
      </c>
      <c r="BE343" s="61" t="s">
        <v>12</v>
      </c>
      <c r="BF343" s="62">
        <v>4</v>
      </c>
      <c r="BG343" s="63"/>
      <c r="BH343" s="63"/>
      <c r="BI343" s="61" t="s">
        <v>9</v>
      </c>
      <c r="BJ343" s="62">
        <v>4</v>
      </c>
      <c r="BK343" s="61" t="s">
        <v>9</v>
      </c>
      <c r="BL343" s="62">
        <v>4</v>
      </c>
      <c r="BM343" s="61" t="s">
        <v>9</v>
      </c>
      <c r="BN343" s="62">
        <v>4</v>
      </c>
      <c r="BO343" s="61" t="s">
        <v>9</v>
      </c>
      <c r="BP343" s="62">
        <v>4</v>
      </c>
      <c r="BQ343" s="64">
        <f t="shared" si="624"/>
        <v>15</v>
      </c>
      <c r="BR343" s="64">
        <f t="shared" si="625"/>
        <v>0</v>
      </c>
      <c r="BS343" s="64">
        <f t="shared" si="626"/>
        <v>0</v>
      </c>
      <c r="BT343" s="64">
        <f t="shared" si="627"/>
        <v>12</v>
      </c>
      <c r="BU343" s="64">
        <f t="shared" si="628"/>
        <v>0</v>
      </c>
      <c r="BV343" s="64">
        <f t="shared" si="629"/>
        <v>0</v>
      </c>
      <c r="BW343" s="64">
        <f t="shared" si="630"/>
        <v>0</v>
      </c>
      <c r="BX343" s="64">
        <f t="shared" si="631"/>
        <v>0</v>
      </c>
      <c r="BY343" s="64">
        <f t="shared" si="632"/>
        <v>0</v>
      </c>
      <c r="BZ343" s="65">
        <f t="shared" si="647"/>
        <v>27</v>
      </c>
      <c r="CA343" s="66">
        <f t="shared" si="633"/>
        <v>108</v>
      </c>
      <c r="CB343" s="67">
        <f t="shared" si="634"/>
        <v>12</v>
      </c>
      <c r="CC343" s="67">
        <v>0</v>
      </c>
      <c r="CD343" s="68">
        <f t="shared" si="635"/>
        <v>2</v>
      </c>
      <c r="CE343" s="69">
        <f t="shared" si="636"/>
        <v>28</v>
      </c>
      <c r="CF343" s="68">
        <f t="shared" si="637"/>
        <v>300</v>
      </c>
      <c r="CG343" s="70">
        <f t="shared" si="638"/>
        <v>1</v>
      </c>
      <c r="CH343" s="68">
        <f t="shared" si="639"/>
        <v>448</v>
      </c>
      <c r="CI343" s="71">
        <f>VLOOKUP(A343,[5]DATA!$A$6:$Q$660,17,0)</f>
        <v>150</v>
      </c>
      <c r="CJ343" s="71">
        <f t="shared" si="640"/>
        <v>120</v>
      </c>
      <c r="CK343" s="72">
        <f t="shared" si="641"/>
        <v>12</v>
      </c>
      <c r="CL343" s="73">
        <f t="shared" si="642"/>
        <v>0.1</v>
      </c>
      <c r="CM343" s="72">
        <f t="shared" si="643"/>
        <v>0</v>
      </c>
      <c r="CN343" s="74">
        <f t="shared" si="644"/>
        <v>27</v>
      </c>
    </row>
    <row r="344" spans="1:92" s="77" customFormat="1" ht="24.75" customHeight="1" outlineLevel="3" x14ac:dyDescent="0.25">
      <c r="A344" s="55" t="s">
        <v>706</v>
      </c>
      <c r="B344" s="56" t="s">
        <v>707</v>
      </c>
      <c r="C344" s="57" t="s">
        <v>656</v>
      </c>
      <c r="D344" s="58">
        <v>7</v>
      </c>
      <c r="E344" s="75">
        <v>44613</v>
      </c>
      <c r="F344" s="60">
        <f>IFERROR(VLOOKUP(A344,'[5]PHEP NAM 2022'!$D$9:$AP$628,32,0),0)</f>
        <v>1</v>
      </c>
      <c r="G344" s="61" t="s">
        <v>12</v>
      </c>
      <c r="H344" s="62">
        <v>4</v>
      </c>
      <c r="I344" s="61" t="s">
        <v>12</v>
      </c>
      <c r="J344" s="62">
        <v>4</v>
      </c>
      <c r="K344" s="61" t="s">
        <v>12</v>
      </c>
      <c r="L344" s="62">
        <v>4</v>
      </c>
      <c r="M344" s="61" t="s">
        <v>12</v>
      </c>
      <c r="N344" s="62">
        <v>4</v>
      </c>
      <c r="O344" s="61" t="s">
        <v>12</v>
      </c>
      <c r="P344" s="62">
        <v>4</v>
      </c>
      <c r="Q344" s="63"/>
      <c r="R344" s="63">
        <v>12</v>
      </c>
      <c r="S344" s="61" t="s">
        <v>12</v>
      </c>
      <c r="T344" s="62">
        <v>4</v>
      </c>
      <c r="U344" s="61" t="s">
        <v>12</v>
      </c>
      <c r="V344" s="62">
        <v>4</v>
      </c>
      <c r="W344" s="61" t="s">
        <v>12</v>
      </c>
      <c r="X344" s="62">
        <v>4</v>
      </c>
      <c r="Y344" s="61" t="s">
        <v>12</v>
      </c>
      <c r="Z344" s="62">
        <v>4</v>
      </c>
      <c r="AA344" s="61" t="s">
        <v>12</v>
      </c>
      <c r="AB344" s="62">
        <v>4</v>
      </c>
      <c r="AC344" s="61" t="s">
        <v>124</v>
      </c>
      <c r="AD344" s="62"/>
      <c r="AE344" s="63"/>
      <c r="AF344" s="63"/>
      <c r="AG344" s="61" t="s">
        <v>9</v>
      </c>
      <c r="AH344" s="62">
        <v>4</v>
      </c>
      <c r="AI344" s="61" t="s">
        <v>9</v>
      </c>
      <c r="AJ344" s="62">
        <v>4</v>
      </c>
      <c r="AK344" s="61" t="s">
        <v>9</v>
      </c>
      <c r="AL344" s="62">
        <v>4</v>
      </c>
      <c r="AM344" s="61" t="s">
        <v>9</v>
      </c>
      <c r="AN344" s="62">
        <v>4</v>
      </c>
      <c r="AO344" s="61" t="s">
        <v>9</v>
      </c>
      <c r="AP344" s="62">
        <v>4</v>
      </c>
      <c r="AQ344" s="61" t="s">
        <v>9</v>
      </c>
      <c r="AR344" s="62">
        <v>4</v>
      </c>
      <c r="AS344" s="63"/>
      <c r="AT344" s="63"/>
      <c r="AU344" s="61" t="s">
        <v>9</v>
      </c>
      <c r="AV344" s="62">
        <v>4</v>
      </c>
      <c r="AW344" s="61" t="s">
        <v>9</v>
      </c>
      <c r="AX344" s="62">
        <v>4</v>
      </c>
      <c r="AY344" s="61" t="s">
        <v>9</v>
      </c>
      <c r="AZ344" s="62">
        <v>4</v>
      </c>
      <c r="BA344" s="61" t="s">
        <v>9</v>
      </c>
      <c r="BB344" s="62">
        <v>4</v>
      </c>
      <c r="BC344" s="61" t="s">
        <v>9</v>
      </c>
      <c r="BD344" s="62"/>
      <c r="BE344" s="61" t="s">
        <v>124</v>
      </c>
      <c r="BF344" s="62"/>
      <c r="BG344" s="63"/>
      <c r="BH344" s="63"/>
      <c r="BI344" s="61" t="s">
        <v>12</v>
      </c>
      <c r="BJ344" s="62">
        <v>4</v>
      </c>
      <c r="BK344" s="61" t="s">
        <v>12</v>
      </c>
      <c r="BL344" s="62">
        <v>4</v>
      </c>
      <c r="BM344" s="61" t="s">
        <v>12</v>
      </c>
      <c r="BN344" s="62">
        <v>4</v>
      </c>
      <c r="BO344" s="61" t="s">
        <v>12</v>
      </c>
      <c r="BP344" s="62">
        <v>4</v>
      </c>
      <c r="BQ344" s="64">
        <f t="shared" si="624"/>
        <v>11</v>
      </c>
      <c r="BR344" s="64">
        <f t="shared" si="625"/>
        <v>0</v>
      </c>
      <c r="BS344" s="64">
        <f t="shared" si="626"/>
        <v>0</v>
      </c>
      <c r="BT344" s="64">
        <f t="shared" si="627"/>
        <v>14</v>
      </c>
      <c r="BU344" s="64">
        <f t="shared" si="628"/>
        <v>0</v>
      </c>
      <c r="BV344" s="64">
        <f t="shared" si="629"/>
        <v>0</v>
      </c>
      <c r="BW344" s="64">
        <f t="shared" si="630"/>
        <v>0</v>
      </c>
      <c r="BX344" s="64">
        <f t="shared" si="631"/>
        <v>0</v>
      </c>
      <c r="BY344" s="64">
        <f t="shared" si="632"/>
        <v>0</v>
      </c>
      <c r="BZ344" s="65">
        <f>SUBTOTAL(9,BQ344:BY344)</f>
        <v>25</v>
      </c>
      <c r="CA344" s="66">
        <f t="shared" si="633"/>
        <v>96</v>
      </c>
      <c r="CB344" s="67">
        <f t="shared" si="634"/>
        <v>12</v>
      </c>
      <c r="CC344" s="67">
        <v>0</v>
      </c>
      <c r="CD344" s="68">
        <f t="shared" si="635"/>
        <v>2</v>
      </c>
      <c r="CE344" s="69">
        <f t="shared" si="636"/>
        <v>25</v>
      </c>
      <c r="CF344" s="68">
        <f t="shared" si="637"/>
        <v>300</v>
      </c>
      <c r="CG344" s="70">
        <f t="shared" si="638"/>
        <v>1</v>
      </c>
      <c r="CH344" s="68">
        <f t="shared" si="639"/>
        <v>400</v>
      </c>
      <c r="CI344" s="71">
        <f>VLOOKUP(A344,[5]DATA!$A$6:$Q$660,17,0)</f>
        <v>150</v>
      </c>
      <c r="CJ344" s="71">
        <f t="shared" si="640"/>
        <v>108</v>
      </c>
      <c r="CK344" s="72">
        <f t="shared" si="641"/>
        <v>12</v>
      </c>
      <c r="CL344" s="73">
        <f t="shared" si="642"/>
        <v>0.1111111111111111</v>
      </c>
      <c r="CM344" s="72">
        <f t="shared" si="643"/>
        <v>0</v>
      </c>
      <c r="CN344" s="74">
        <f t="shared" si="644"/>
        <v>25</v>
      </c>
    </row>
    <row r="345" spans="1:92" s="77" customFormat="1" ht="24.75" customHeight="1" outlineLevel="3" x14ac:dyDescent="0.25">
      <c r="A345" s="82" t="s">
        <v>708</v>
      </c>
      <c r="B345" s="86" t="s">
        <v>709</v>
      </c>
      <c r="C345" s="57" t="s">
        <v>656</v>
      </c>
      <c r="D345" s="58">
        <v>7</v>
      </c>
      <c r="E345" s="75">
        <v>44621</v>
      </c>
      <c r="F345" s="60">
        <f>IFERROR(VLOOKUP(A345,'[5]PHEP NAM 2022'!$D$9:$AP$628,32,0),0)</f>
        <v>0</v>
      </c>
      <c r="G345" s="61" t="s">
        <v>10</v>
      </c>
      <c r="H345" s="62"/>
      <c r="I345" s="61" t="s">
        <v>10</v>
      </c>
      <c r="J345" s="62"/>
      <c r="K345" s="61" t="s">
        <v>10</v>
      </c>
      <c r="L345" s="62"/>
      <c r="M345" s="61" t="s">
        <v>10</v>
      </c>
      <c r="N345" s="62"/>
      <c r="O345" s="61" t="s">
        <v>10</v>
      </c>
      <c r="P345" s="62"/>
      <c r="Q345" s="63"/>
      <c r="R345" s="63">
        <v>12</v>
      </c>
      <c r="S345" s="61" t="s">
        <v>9</v>
      </c>
      <c r="T345" s="62">
        <v>4</v>
      </c>
      <c r="U345" s="61" t="s">
        <v>9</v>
      </c>
      <c r="V345" s="62">
        <v>4</v>
      </c>
      <c r="W345" s="61" t="s">
        <v>9</v>
      </c>
      <c r="X345" s="62">
        <v>4</v>
      </c>
      <c r="Y345" s="61" t="s">
        <v>9</v>
      </c>
      <c r="Z345" s="62">
        <v>4</v>
      </c>
      <c r="AA345" s="61" t="s">
        <v>9</v>
      </c>
      <c r="AB345" s="62">
        <v>4</v>
      </c>
      <c r="AC345" s="61" t="s">
        <v>9</v>
      </c>
      <c r="AD345" s="62">
        <v>4</v>
      </c>
      <c r="AE345" s="63"/>
      <c r="AF345" s="63">
        <v>12</v>
      </c>
      <c r="AG345" s="61" t="s">
        <v>9</v>
      </c>
      <c r="AH345" s="62">
        <v>4</v>
      </c>
      <c r="AI345" s="61" t="s">
        <v>9</v>
      </c>
      <c r="AJ345" s="62">
        <v>4</v>
      </c>
      <c r="AK345" s="61" t="s">
        <v>9</v>
      </c>
      <c r="AL345" s="62">
        <v>4</v>
      </c>
      <c r="AM345" s="61" t="s">
        <v>9</v>
      </c>
      <c r="AN345" s="62">
        <v>4</v>
      </c>
      <c r="AO345" s="61" t="s">
        <v>9</v>
      </c>
      <c r="AP345" s="62">
        <v>4</v>
      </c>
      <c r="AQ345" s="61" t="s">
        <v>9</v>
      </c>
      <c r="AR345" s="62"/>
      <c r="AS345" s="63"/>
      <c r="AT345" s="63"/>
      <c r="AU345" s="61" t="s">
        <v>9</v>
      </c>
      <c r="AV345" s="62">
        <v>4</v>
      </c>
      <c r="AW345" s="61" t="s">
        <v>9</v>
      </c>
      <c r="AX345" s="62">
        <v>4</v>
      </c>
      <c r="AY345" s="61" t="s">
        <v>9</v>
      </c>
      <c r="AZ345" s="62">
        <v>4</v>
      </c>
      <c r="BA345" s="61" t="s">
        <v>9</v>
      </c>
      <c r="BB345" s="62">
        <v>4</v>
      </c>
      <c r="BC345" s="61" t="s">
        <v>9</v>
      </c>
      <c r="BD345" s="62">
        <v>4</v>
      </c>
      <c r="BE345" s="61" t="s">
        <v>9</v>
      </c>
      <c r="BF345" s="62">
        <v>4</v>
      </c>
      <c r="BG345" s="63"/>
      <c r="BH345" s="63"/>
      <c r="BI345" s="61" t="s">
        <v>12</v>
      </c>
      <c r="BJ345" s="62">
        <v>4</v>
      </c>
      <c r="BK345" s="61" t="s">
        <v>12</v>
      </c>
      <c r="BL345" s="62">
        <v>4</v>
      </c>
      <c r="BM345" s="61" t="s">
        <v>12</v>
      </c>
      <c r="BN345" s="62">
        <v>4</v>
      </c>
      <c r="BO345" s="61" t="s">
        <v>12</v>
      </c>
      <c r="BP345" s="62">
        <v>4</v>
      </c>
      <c r="BQ345" s="64">
        <f t="shared" si="624"/>
        <v>18</v>
      </c>
      <c r="BR345" s="64">
        <f t="shared" si="625"/>
        <v>5</v>
      </c>
      <c r="BS345" s="64">
        <f t="shared" si="626"/>
        <v>0</v>
      </c>
      <c r="BT345" s="64">
        <f t="shared" si="627"/>
        <v>4</v>
      </c>
      <c r="BU345" s="64">
        <f t="shared" si="628"/>
        <v>0</v>
      </c>
      <c r="BV345" s="64">
        <f t="shared" si="629"/>
        <v>0</v>
      </c>
      <c r="BW345" s="64">
        <f t="shared" si="630"/>
        <v>0</v>
      </c>
      <c r="BX345" s="64">
        <f t="shared" si="631"/>
        <v>0</v>
      </c>
      <c r="BY345" s="64">
        <f t="shared" si="632"/>
        <v>0</v>
      </c>
      <c r="BZ345" s="65">
        <f>SUBTOTAL(9,BQ345:BY345)</f>
        <v>27</v>
      </c>
      <c r="CA345" s="66">
        <f t="shared" si="633"/>
        <v>84</v>
      </c>
      <c r="CB345" s="67">
        <f t="shared" si="634"/>
        <v>24</v>
      </c>
      <c r="CC345" s="67">
        <v>0</v>
      </c>
      <c r="CD345" s="68">
        <f t="shared" si="635"/>
        <v>2</v>
      </c>
      <c r="CE345" s="69">
        <f t="shared" si="636"/>
        <v>23</v>
      </c>
      <c r="CF345" s="68">
        <f t="shared" si="637"/>
        <v>300</v>
      </c>
      <c r="CG345" s="70">
        <f t="shared" si="638"/>
        <v>0</v>
      </c>
      <c r="CH345" s="68">
        <f t="shared" si="639"/>
        <v>368</v>
      </c>
      <c r="CI345" s="71">
        <f>VLOOKUP(A345,[5]DATA!$A$6:$Q$660,17,0)</f>
        <v>150</v>
      </c>
      <c r="CJ345" s="71">
        <f t="shared" si="640"/>
        <v>108</v>
      </c>
      <c r="CK345" s="72">
        <f t="shared" si="641"/>
        <v>24</v>
      </c>
      <c r="CL345" s="73">
        <f t="shared" si="642"/>
        <v>0.22222222222222221</v>
      </c>
      <c r="CM345" s="72">
        <f t="shared" si="643"/>
        <v>0</v>
      </c>
      <c r="CN345" s="74">
        <f t="shared" si="644"/>
        <v>27</v>
      </c>
    </row>
    <row r="346" spans="1:92" s="77" customFormat="1" ht="24.75" customHeight="1" outlineLevel="3" x14ac:dyDescent="0.25">
      <c r="A346" s="82" t="s">
        <v>710</v>
      </c>
      <c r="B346" s="86" t="s">
        <v>711</v>
      </c>
      <c r="C346" s="57" t="s">
        <v>656</v>
      </c>
      <c r="D346" s="58">
        <v>7</v>
      </c>
      <c r="E346" s="75">
        <v>44621</v>
      </c>
      <c r="F346" s="60">
        <f>IFERROR(VLOOKUP(A346,'[5]PHEP NAM 2022'!$D$9:$AP$628,32,0),0)</f>
        <v>0</v>
      </c>
      <c r="G346" s="61" t="s">
        <v>10</v>
      </c>
      <c r="H346" s="62"/>
      <c r="I346" s="61" t="s">
        <v>10</v>
      </c>
      <c r="J346" s="62"/>
      <c r="K346" s="61" t="s">
        <v>10</v>
      </c>
      <c r="L346" s="62"/>
      <c r="M346" s="61" t="s">
        <v>10</v>
      </c>
      <c r="N346" s="62"/>
      <c r="O346" s="61" t="s">
        <v>10</v>
      </c>
      <c r="P346" s="62"/>
      <c r="Q346" s="63"/>
      <c r="R346" s="63"/>
      <c r="S346" s="61" t="s">
        <v>9</v>
      </c>
      <c r="T346" s="62">
        <v>4</v>
      </c>
      <c r="U346" s="61" t="s">
        <v>9</v>
      </c>
      <c r="V346" s="62">
        <v>4</v>
      </c>
      <c r="W346" s="61" t="s">
        <v>9</v>
      </c>
      <c r="X346" s="62">
        <v>4</v>
      </c>
      <c r="Y346" s="61" t="s">
        <v>9</v>
      </c>
      <c r="Z346" s="62">
        <v>4</v>
      </c>
      <c r="AA346" s="61" t="s">
        <v>9</v>
      </c>
      <c r="AB346" s="62">
        <v>4</v>
      </c>
      <c r="AC346" s="61" t="s">
        <v>9</v>
      </c>
      <c r="AD346" s="62">
        <v>4</v>
      </c>
      <c r="AE346" s="63"/>
      <c r="AF346" s="63"/>
      <c r="AG346" s="61" t="s">
        <v>12</v>
      </c>
      <c r="AH346" s="62">
        <v>4</v>
      </c>
      <c r="AI346" s="61" t="s">
        <v>12</v>
      </c>
      <c r="AJ346" s="62">
        <v>4</v>
      </c>
      <c r="AK346" s="61" t="s">
        <v>12</v>
      </c>
      <c r="AL346" s="62">
        <v>4</v>
      </c>
      <c r="AM346" s="61" t="s">
        <v>12</v>
      </c>
      <c r="AN346" s="62">
        <v>4</v>
      </c>
      <c r="AO346" s="61" t="s">
        <v>12</v>
      </c>
      <c r="AP346" s="62">
        <v>4</v>
      </c>
      <c r="AQ346" s="61" t="s">
        <v>12</v>
      </c>
      <c r="AR346" s="62">
        <v>4</v>
      </c>
      <c r="AS346" s="63"/>
      <c r="AT346" s="63"/>
      <c r="AU346" s="61" t="s">
        <v>12</v>
      </c>
      <c r="AV346" s="62">
        <v>4</v>
      </c>
      <c r="AW346" s="61" t="s">
        <v>12</v>
      </c>
      <c r="AX346" s="62">
        <v>4</v>
      </c>
      <c r="AY346" s="61" t="s">
        <v>12</v>
      </c>
      <c r="AZ346" s="62">
        <v>4</v>
      </c>
      <c r="BA346" s="61" t="s">
        <v>12</v>
      </c>
      <c r="BB346" s="62">
        <v>4</v>
      </c>
      <c r="BC346" s="61" t="s">
        <v>12</v>
      </c>
      <c r="BD346" s="62">
        <v>4</v>
      </c>
      <c r="BE346" s="61" t="s">
        <v>12</v>
      </c>
      <c r="BF346" s="62">
        <v>4</v>
      </c>
      <c r="BG346" s="63"/>
      <c r="BH346" s="63"/>
      <c r="BI346" s="61" t="s">
        <v>9</v>
      </c>
      <c r="BJ346" s="62">
        <v>4</v>
      </c>
      <c r="BK346" s="61" t="s">
        <v>9</v>
      </c>
      <c r="BL346" s="62">
        <v>4</v>
      </c>
      <c r="BM346" s="61" t="s">
        <v>9</v>
      </c>
      <c r="BN346" s="62">
        <v>4</v>
      </c>
      <c r="BO346" s="61" t="s">
        <v>9</v>
      </c>
      <c r="BP346" s="62">
        <v>4</v>
      </c>
      <c r="BQ346" s="64">
        <f t="shared" si="624"/>
        <v>10</v>
      </c>
      <c r="BR346" s="64">
        <f t="shared" si="625"/>
        <v>5</v>
      </c>
      <c r="BS346" s="64">
        <f t="shared" si="626"/>
        <v>0</v>
      </c>
      <c r="BT346" s="64">
        <f t="shared" si="627"/>
        <v>12</v>
      </c>
      <c r="BU346" s="64">
        <f t="shared" si="628"/>
        <v>0</v>
      </c>
      <c r="BV346" s="64">
        <f t="shared" si="629"/>
        <v>0</v>
      </c>
      <c r="BW346" s="64">
        <f t="shared" si="630"/>
        <v>0</v>
      </c>
      <c r="BX346" s="64">
        <f t="shared" si="631"/>
        <v>0</v>
      </c>
      <c r="BY346" s="64">
        <f t="shared" si="632"/>
        <v>0</v>
      </c>
      <c r="BZ346" s="65">
        <f>SUBTOTAL(9,BQ346:BY346)</f>
        <v>27</v>
      </c>
      <c r="CA346" s="66">
        <f t="shared" si="633"/>
        <v>88</v>
      </c>
      <c r="CB346" s="67">
        <f t="shared" si="634"/>
        <v>0</v>
      </c>
      <c r="CC346" s="67">
        <v>0</v>
      </c>
      <c r="CD346" s="68">
        <f t="shared" si="635"/>
        <v>2</v>
      </c>
      <c r="CE346" s="69">
        <f t="shared" si="636"/>
        <v>22</v>
      </c>
      <c r="CF346" s="68">
        <f t="shared" si="637"/>
        <v>300</v>
      </c>
      <c r="CG346" s="70">
        <f t="shared" si="638"/>
        <v>0</v>
      </c>
      <c r="CH346" s="68">
        <f t="shared" si="639"/>
        <v>352</v>
      </c>
      <c r="CI346" s="71">
        <f>VLOOKUP(A346,[5]DATA!$A$6:$Q$660,17,0)</f>
        <v>150</v>
      </c>
      <c r="CJ346" s="71">
        <f t="shared" si="640"/>
        <v>88</v>
      </c>
      <c r="CK346" s="72">
        <f t="shared" si="641"/>
        <v>0</v>
      </c>
      <c r="CL346" s="73">
        <f t="shared" si="642"/>
        <v>0</v>
      </c>
      <c r="CM346" s="72">
        <f t="shared" si="643"/>
        <v>0</v>
      </c>
      <c r="CN346" s="74">
        <f t="shared" si="644"/>
        <v>27</v>
      </c>
    </row>
    <row r="347" spans="1:92" s="77" customFormat="1" ht="24.75" customHeight="1" outlineLevel="3" x14ac:dyDescent="0.25">
      <c r="A347" s="82" t="s">
        <v>712</v>
      </c>
      <c r="B347" s="86" t="s">
        <v>713</v>
      </c>
      <c r="C347" s="57" t="s">
        <v>656</v>
      </c>
      <c r="D347" s="58">
        <v>7</v>
      </c>
      <c r="E347" s="75">
        <v>44621</v>
      </c>
      <c r="F347" s="60">
        <f>IFERROR(VLOOKUP(A347,'[5]PHEP NAM 2022'!$D$9:$AP$628,32,0),0)</f>
        <v>0</v>
      </c>
      <c r="G347" s="61" t="s">
        <v>10</v>
      </c>
      <c r="H347" s="62"/>
      <c r="I347" s="61" t="s">
        <v>10</v>
      </c>
      <c r="J347" s="62"/>
      <c r="K347" s="61" t="s">
        <v>10</v>
      </c>
      <c r="L347" s="62"/>
      <c r="M347" s="61" t="s">
        <v>10</v>
      </c>
      <c r="N347" s="62"/>
      <c r="O347" s="61" t="s">
        <v>10</v>
      </c>
      <c r="P347" s="62"/>
      <c r="Q347" s="63"/>
      <c r="R347" s="63"/>
      <c r="S347" s="61" t="s">
        <v>9</v>
      </c>
      <c r="T347" s="62">
        <v>4</v>
      </c>
      <c r="U347" s="61" t="s">
        <v>9</v>
      </c>
      <c r="V347" s="62">
        <v>4</v>
      </c>
      <c r="W347" s="61" t="s">
        <v>9</v>
      </c>
      <c r="X347" s="62">
        <v>4</v>
      </c>
      <c r="Y347" s="61" t="s">
        <v>9</v>
      </c>
      <c r="Z347" s="62">
        <v>4</v>
      </c>
      <c r="AA347" s="61" t="s">
        <v>9</v>
      </c>
      <c r="AB347" s="62">
        <v>4</v>
      </c>
      <c r="AC347" s="61" t="s">
        <v>9</v>
      </c>
      <c r="AD347" s="62">
        <v>4</v>
      </c>
      <c r="AE347" s="63"/>
      <c r="AF347" s="63"/>
      <c r="AG347" s="61" t="s">
        <v>12</v>
      </c>
      <c r="AH347" s="62">
        <v>3.5</v>
      </c>
      <c r="AI347" s="61" t="s">
        <v>12</v>
      </c>
      <c r="AJ347" s="62">
        <v>4</v>
      </c>
      <c r="AK347" s="61" t="s">
        <v>12</v>
      </c>
      <c r="AL347" s="62">
        <v>4</v>
      </c>
      <c r="AM347" s="61" t="s">
        <v>12</v>
      </c>
      <c r="AN347" s="62">
        <v>4</v>
      </c>
      <c r="AO347" s="61" t="s">
        <v>12</v>
      </c>
      <c r="AP347" s="62">
        <v>4</v>
      </c>
      <c r="AQ347" s="61" t="s">
        <v>12</v>
      </c>
      <c r="AR347" s="62">
        <v>4</v>
      </c>
      <c r="AS347" s="63"/>
      <c r="AT347" s="63"/>
      <c r="AU347" s="61" t="s">
        <v>12</v>
      </c>
      <c r="AV347" s="62">
        <v>4</v>
      </c>
      <c r="AW347" s="61" t="s">
        <v>12</v>
      </c>
      <c r="AX347" s="62">
        <v>4</v>
      </c>
      <c r="AY347" s="61" t="s">
        <v>12</v>
      </c>
      <c r="AZ347" s="62">
        <v>4</v>
      </c>
      <c r="BA347" s="61" t="s">
        <v>12</v>
      </c>
      <c r="BB347" s="62">
        <v>4</v>
      </c>
      <c r="BC347" s="61" t="s">
        <v>12</v>
      </c>
      <c r="BD347" s="62">
        <v>4</v>
      </c>
      <c r="BE347" s="61" t="s">
        <v>12</v>
      </c>
      <c r="BF347" s="62">
        <v>4</v>
      </c>
      <c r="BG347" s="63"/>
      <c r="BH347" s="63"/>
      <c r="BI347" s="61" t="s">
        <v>9</v>
      </c>
      <c r="BJ347" s="62">
        <v>4</v>
      </c>
      <c r="BK347" s="61" t="s">
        <v>9</v>
      </c>
      <c r="BL347" s="62">
        <v>4</v>
      </c>
      <c r="BM347" s="61" t="s">
        <v>9</v>
      </c>
      <c r="BN347" s="62">
        <v>4</v>
      </c>
      <c r="BO347" s="61" t="s">
        <v>9</v>
      </c>
      <c r="BP347" s="62">
        <v>4</v>
      </c>
      <c r="BQ347" s="64">
        <f t="shared" si="624"/>
        <v>10</v>
      </c>
      <c r="BR347" s="64">
        <f t="shared" si="625"/>
        <v>5</v>
      </c>
      <c r="BS347" s="64">
        <f t="shared" si="626"/>
        <v>0</v>
      </c>
      <c r="BT347" s="64">
        <f t="shared" si="627"/>
        <v>12</v>
      </c>
      <c r="BU347" s="64">
        <f t="shared" si="628"/>
        <v>0</v>
      </c>
      <c r="BV347" s="64">
        <f t="shared" si="629"/>
        <v>0</v>
      </c>
      <c r="BW347" s="64">
        <f t="shared" si="630"/>
        <v>0</v>
      </c>
      <c r="BX347" s="64">
        <f t="shared" si="631"/>
        <v>0</v>
      </c>
      <c r="BY347" s="64">
        <f t="shared" si="632"/>
        <v>0</v>
      </c>
      <c r="BZ347" s="65">
        <f>SUBTOTAL(9,BQ347:BY347)</f>
        <v>27</v>
      </c>
      <c r="CA347" s="66">
        <f t="shared" si="633"/>
        <v>87.5</v>
      </c>
      <c r="CB347" s="67">
        <f t="shared" si="634"/>
        <v>0</v>
      </c>
      <c r="CC347" s="67">
        <v>0</v>
      </c>
      <c r="CD347" s="68">
        <f t="shared" si="635"/>
        <v>2</v>
      </c>
      <c r="CE347" s="69">
        <f t="shared" si="636"/>
        <v>21</v>
      </c>
      <c r="CF347" s="68">
        <f t="shared" si="637"/>
        <v>300</v>
      </c>
      <c r="CG347" s="70">
        <f t="shared" si="638"/>
        <v>0</v>
      </c>
      <c r="CH347" s="68">
        <f t="shared" si="639"/>
        <v>336</v>
      </c>
      <c r="CI347" s="71">
        <f>VLOOKUP(A347,[5]DATA!$A$6:$Q$660,17,0)</f>
        <v>150</v>
      </c>
      <c r="CJ347" s="71">
        <f t="shared" si="640"/>
        <v>87.5</v>
      </c>
      <c r="CK347" s="72">
        <f t="shared" si="641"/>
        <v>0</v>
      </c>
      <c r="CL347" s="73">
        <f t="shared" si="642"/>
        <v>0</v>
      </c>
      <c r="CM347" s="72">
        <f t="shared" si="643"/>
        <v>0</v>
      </c>
      <c r="CN347" s="74">
        <f t="shared" si="644"/>
        <v>27</v>
      </c>
    </row>
    <row r="348" spans="1:92" s="77" customFormat="1" ht="24.75" customHeight="1" outlineLevel="3" x14ac:dyDescent="0.25">
      <c r="A348" s="82" t="s">
        <v>714</v>
      </c>
      <c r="B348" s="83" t="s">
        <v>715</v>
      </c>
      <c r="C348" s="57" t="s">
        <v>656</v>
      </c>
      <c r="D348" s="58">
        <v>7</v>
      </c>
      <c r="E348" s="75">
        <v>44627</v>
      </c>
      <c r="F348" s="60">
        <f>IFERROR(VLOOKUP(A348,'[5]PHEP NAM 2022'!$D$9:$AP$628,32,0),0)</f>
        <v>0</v>
      </c>
      <c r="G348" s="84"/>
      <c r="H348" s="85"/>
      <c r="I348" s="84"/>
      <c r="J348" s="85"/>
      <c r="K348" s="84"/>
      <c r="L348" s="85"/>
      <c r="M348" s="84"/>
      <c r="N348" s="85"/>
      <c r="O348" s="84"/>
      <c r="P348" s="85"/>
      <c r="Q348" s="87"/>
      <c r="R348" s="87"/>
      <c r="S348" s="61" t="s">
        <v>10</v>
      </c>
      <c r="T348" s="62"/>
      <c r="U348" s="61" t="s">
        <v>10</v>
      </c>
      <c r="V348" s="62"/>
      <c r="W348" s="61" t="s">
        <v>10</v>
      </c>
      <c r="X348" s="62"/>
      <c r="Y348" s="196" t="s">
        <v>223</v>
      </c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  <c r="AV348" s="197"/>
      <c r="AW348" s="197"/>
      <c r="AX348" s="197"/>
      <c r="AY348" s="197"/>
      <c r="AZ348" s="197"/>
      <c r="BA348" s="197"/>
      <c r="BB348" s="197"/>
      <c r="BC348" s="197"/>
      <c r="BD348" s="197"/>
      <c r="BE348" s="197"/>
      <c r="BF348" s="197"/>
      <c r="BG348" s="197"/>
      <c r="BH348" s="197"/>
      <c r="BI348" s="197"/>
      <c r="BJ348" s="197"/>
      <c r="BK348" s="197"/>
      <c r="BL348" s="197"/>
      <c r="BM348" s="197"/>
      <c r="BN348" s="197"/>
      <c r="BO348" s="197"/>
      <c r="BP348" s="198"/>
      <c r="BQ348" s="64">
        <f t="shared" si="624"/>
        <v>0</v>
      </c>
      <c r="BR348" s="64">
        <f t="shared" si="625"/>
        <v>3</v>
      </c>
      <c r="BS348" s="64">
        <f t="shared" si="626"/>
        <v>0</v>
      </c>
      <c r="BT348" s="64">
        <f t="shared" si="627"/>
        <v>0</v>
      </c>
      <c r="BU348" s="64">
        <f t="shared" si="628"/>
        <v>0</v>
      </c>
      <c r="BV348" s="64">
        <f t="shared" si="629"/>
        <v>0</v>
      </c>
      <c r="BW348" s="64">
        <f t="shared" si="630"/>
        <v>0</v>
      </c>
      <c r="BX348" s="64">
        <f t="shared" si="631"/>
        <v>0</v>
      </c>
      <c r="BY348" s="64">
        <f t="shared" si="632"/>
        <v>0</v>
      </c>
      <c r="BZ348" s="65">
        <f>SUBTOTAL(9,BQ348:BY348)</f>
        <v>3</v>
      </c>
      <c r="CA348" s="66">
        <f t="shared" si="633"/>
        <v>0</v>
      </c>
      <c r="CB348" s="67">
        <f t="shared" si="634"/>
        <v>0</v>
      </c>
      <c r="CC348" s="67">
        <v>0</v>
      </c>
      <c r="CD348" s="68">
        <f>IF(BZ348&gt;=25,4,IF(BZ348&gt;=18,3,IF(BZ348&gt;=12,2,IF(BZ348&gt;=4,1,0))))-BX348-2+2</f>
        <v>0</v>
      </c>
      <c r="CE348" s="69">
        <f t="shared" si="636"/>
        <v>0</v>
      </c>
      <c r="CF348" s="68">
        <f t="shared" si="637"/>
        <v>0</v>
      </c>
      <c r="CG348" s="70">
        <f t="shared" si="638"/>
        <v>0</v>
      </c>
      <c r="CH348" s="68">
        <f t="shared" si="639"/>
        <v>0</v>
      </c>
      <c r="CI348" s="71">
        <f>VLOOKUP(A348,[5]DATA!$A$6:$Q$660,17,0)</f>
        <v>150</v>
      </c>
      <c r="CJ348" s="71">
        <f t="shared" si="640"/>
        <v>0</v>
      </c>
      <c r="CK348" s="72">
        <f t="shared" si="641"/>
        <v>0</v>
      </c>
      <c r="CL348" s="73" t="e">
        <f t="shared" si="642"/>
        <v>#DIV/0!</v>
      </c>
      <c r="CM348" s="72">
        <f t="shared" si="643"/>
        <v>0</v>
      </c>
      <c r="CN348" s="74">
        <f t="shared" si="644"/>
        <v>3</v>
      </c>
    </row>
    <row r="349" spans="1:92" s="77" customFormat="1" ht="24.75" customHeight="1" outlineLevel="2" x14ac:dyDescent="0.25">
      <c r="A349" s="123">
        <f>COUNTA(A350:A374)</f>
        <v>25</v>
      </c>
      <c r="B349" s="132" t="s">
        <v>716</v>
      </c>
      <c r="C349" s="125"/>
      <c r="D349" s="125"/>
      <c r="E349" s="134"/>
      <c r="F349" s="127"/>
      <c r="G349" s="128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29"/>
      <c r="AO349" s="129"/>
      <c r="AP349" s="129"/>
      <c r="AQ349" s="129"/>
      <c r="AR349" s="129"/>
      <c r="AS349" s="129"/>
      <c r="AT349" s="129"/>
      <c r="AU349" s="129"/>
      <c r="AV349" s="129"/>
      <c r="AW349" s="129"/>
      <c r="AX349" s="129"/>
      <c r="AY349" s="129"/>
      <c r="AZ349" s="129"/>
      <c r="BA349" s="129"/>
      <c r="BB349" s="129"/>
      <c r="BC349" s="129"/>
      <c r="BD349" s="129"/>
      <c r="BE349" s="129"/>
      <c r="BF349" s="129"/>
      <c r="BG349" s="129"/>
      <c r="BH349" s="129"/>
      <c r="BI349" s="129"/>
      <c r="BJ349" s="129"/>
      <c r="BK349" s="129"/>
      <c r="BL349" s="129"/>
      <c r="BM349" s="129"/>
      <c r="BN349" s="129"/>
      <c r="BO349" s="129"/>
      <c r="BP349" s="130"/>
      <c r="BQ349" s="133">
        <f>SUM(BQ350:BQ374)</f>
        <v>20</v>
      </c>
      <c r="BR349" s="133">
        <f t="shared" ref="BR349:CM349" si="648">SUM(BR350:BR374)</f>
        <v>483</v>
      </c>
      <c r="BS349" s="133">
        <f t="shared" si="648"/>
        <v>0</v>
      </c>
      <c r="BT349" s="133">
        <f t="shared" si="648"/>
        <v>0</v>
      </c>
      <c r="BU349" s="133">
        <f t="shared" si="648"/>
        <v>0</v>
      </c>
      <c r="BV349" s="133">
        <f t="shared" si="648"/>
        <v>0</v>
      </c>
      <c r="BW349" s="133">
        <f t="shared" si="648"/>
        <v>0</v>
      </c>
      <c r="BX349" s="133">
        <f t="shared" si="648"/>
        <v>0</v>
      </c>
      <c r="BY349" s="133">
        <f t="shared" si="648"/>
        <v>22</v>
      </c>
      <c r="BZ349" s="133">
        <f t="shared" si="648"/>
        <v>525</v>
      </c>
      <c r="CA349" s="133">
        <f t="shared" si="648"/>
        <v>435</v>
      </c>
      <c r="CB349" s="133">
        <f t="shared" si="648"/>
        <v>90</v>
      </c>
      <c r="CC349" s="133">
        <f t="shared" si="648"/>
        <v>0</v>
      </c>
      <c r="CD349" s="133">
        <f t="shared" si="648"/>
        <v>34</v>
      </c>
      <c r="CE349" s="133">
        <f t="shared" si="648"/>
        <v>101</v>
      </c>
      <c r="CF349" s="133">
        <f t="shared" si="648"/>
        <v>3660</v>
      </c>
      <c r="CG349" s="133">
        <f t="shared" si="648"/>
        <v>73.5</v>
      </c>
      <c r="CH349" s="133">
        <f t="shared" si="648"/>
        <v>1616</v>
      </c>
      <c r="CI349" s="133">
        <f t="shared" si="648"/>
        <v>2470</v>
      </c>
      <c r="CJ349" s="133">
        <f t="shared" si="648"/>
        <v>525</v>
      </c>
      <c r="CK349" s="133">
        <f t="shared" si="648"/>
        <v>94</v>
      </c>
      <c r="CL349" s="133" t="e">
        <f t="shared" si="648"/>
        <v>#DIV/0!</v>
      </c>
      <c r="CM349" s="133">
        <f t="shared" si="648"/>
        <v>4</v>
      </c>
      <c r="CN349" s="74"/>
    </row>
    <row r="350" spans="1:92" s="77" customFormat="1" ht="24.75" customHeight="1" outlineLevel="3" x14ac:dyDescent="0.25">
      <c r="A350" s="55" t="s">
        <v>717</v>
      </c>
      <c r="B350" s="56" t="s">
        <v>718</v>
      </c>
      <c r="C350" s="57" t="s">
        <v>656</v>
      </c>
      <c r="D350" s="58">
        <v>7</v>
      </c>
      <c r="E350" s="59">
        <v>42116</v>
      </c>
      <c r="F350" s="60">
        <f>IFERROR(VLOOKUP(A350,'[5]PHEP NAM 2022'!$D$9:$AP$628,32,0),0)</f>
        <v>24.5</v>
      </c>
      <c r="G350" s="61" t="s">
        <v>9</v>
      </c>
      <c r="H350" s="62">
        <v>4</v>
      </c>
      <c r="I350" s="61" t="s">
        <v>10</v>
      </c>
      <c r="J350" s="62"/>
      <c r="K350" s="61" t="s">
        <v>10</v>
      </c>
      <c r="L350" s="62">
        <v>1.5</v>
      </c>
      <c r="M350" s="61" t="s">
        <v>10</v>
      </c>
      <c r="N350" s="62"/>
      <c r="O350" s="61" t="s">
        <v>10</v>
      </c>
      <c r="P350" s="62"/>
      <c r="Q350" s="63"/>
      <c r="R350" s="63"/>
      <c r="S350" s="61" t="s">
        <v>10</v>
      </c>
      <c r="T350" s="62"/>
      <c r="U350" s="61" t="s">
        <v>10</v>
      </c>
      <c r="V350" s="62"/>
      <c r="W350" s="61" t="s">
        <v>10</v>
      </c>
      <c r="X350" s="62"/>
      <c r="Y350" s="61" t="s">
        <v>10</v>
      </c>
      <c r="Z350" s="62">
        <v>4</v>
      </c>
      <c r="AA350" s="61" t="s">
        <v>10</v>
      </c>
      <c r="AB350" s="62">
        <v>4</v>
      </c>
      <c r="AC350" s="61" t="s">
        <v>10</v>
      </c>
      <c r="AD350" s="62"/>
      <c r="AE350" s="63"/>
      <c r="AF350" s="63">
        <v>8</v>
      </c>
      <c r="AG350" s="61" t="s">
        <v>10</v>
      </c>
      <c r="AH350" s="62"/>
      <c r="AI350" s="61" t="s">
        <v>10</v>
      </c>
      <c r="AJ350" s="62"/>
      <c r="AK350" s="61" t="s">
        <v>10</v>
      </c>
      <c r="AL350" s="62"/>
      <c r="AM350" s="61" t="s">
        <v>10</v>
      </c>
      <c r="AN350" s="62"/>
      <c r="AO350" s="61" t="s">
        <v>10</v>
      </c>
      <c r="AP350" s="62"/>
      <c r="AQ350" s="61" t="s">
        <v>9</v>
      </c>
      <c r="AR350" s="62">
        <v>4</v>
      </c>
      <c r="AS350" s="63"/>
      <c r="AT350" s="63"/>
      <c r="AU350" s="61" t="s">
        <v>10</v>
      </c>
      <c r="AV350" s="62">
        <v>4</v>
      </c>
      <c r="AW350" s="61" t="s">
        <v>10</v>
      </c>
      <c r="AX350" s="62">
        <v>4</v>
      </c>
      <c r="AY350" s="61" t="s">
        <v>10</v>
      </c>
      <c r="AZ350" s="62">
        <v>4</v>
      </c>
      <c r="BA350" s="61" t="s">
        <v>10</v>
      </c>
      <c r="BB350" s="62">
        <v>4</v>
      </c>
      <c r="BC350" s="61" t="s">
        <v>10</v>
      </c>
      <c r="BD350" s="62"/>
      <c r="BE350" s="61" t="s">
        <v>10</v>
      </c>
      <c r="BF350" s="62"/>
      <c r="BG350" s="63"/>
      <c r="BH350" s="63"/>
      <c r="BI350" s="61" t="s">
        <v>10</v>
      </c>
      <c r="BJ350" s="62">
        <v>4</v>
      </c>
      <c r="BK350" s="61" t="s">
        <v>10</v>
      </c>
      <c r="BL350" s="62">
        <v>4</v>
      </c>
      <c r="BM350" s="61" t="s">
        <v>10</v>
      </c>
      <c r="BN350" s="62"/>
      <c r="BO350" s="61" t="s">
        <v>10</v>
      </c>
      <c r="BP350" s="62">
        <v>4</v>
      </c>
      <c r="BQ350" s="64">
        <f t="shared" ref="BQ350:BQ374" si="649">COUNTIF($G350:$BP350,"a")+COUNTIF($G350:$BP350,"r0,a5")/2+COUNTIF($G350:$BP350,"p5,a5")/2+COUNTIF($G350:$BP350,"Ro,p5")/2+COUNTIF($G350:$BP350,"H5,A5")/2+COUNTIF($G350:$BP350,"p0,a5")/2</f>
        <v>2</v>
      </c>
      <c r="BR350" s="64">
        <f t="shared" ref="BR350:BR374" si="650">COUNTIF($G350:$BP350,"d")+COUNTIF($G350:$BP350,"r0,d5")/2+COUNTIF($G350:$BP350,"p5,d5")/2+COUNTIF($G350:$BP350,"Ro,P5")/2+COUNTIF($G350:$BP350,"H5,D5")/2+COUNTIF($G350:$BP350,"p0,d5")/2</f>
        <v>25</v>
      </c>
      <c r="BS350" s="64">
        <f t="shared" ref="BS350:BS374" si="651">COUNTIF($G350:$BP350,"b")+COUNTIF($G350:$BP350,"r0,b5")/2+COUNTIF($G350:$BP350,"p5,b5")/2+COUNTIF($G350:$BP350,"Ro,P5")/2+COUNTIF($G350:$BP350,"H5,B5")/2+COUNTIF($G350:$BP350,"p0,b5")/2</f>
        <v>0</v>
      </c>
      <c r="BT350" s="64">
        <f t="shared" ref="BT350:BT374" si="652">COUNTIF($G350:$BP350,"c")+COUNTIF($G350:$BP350,"r0,c5")/2+COUNTIF($G350:$BP350,"p5,c5")/2+COUNTIF($G350:$BP350,"Ro,P5")/2+COUNTIF($G350:$BP350,"H5,C5")/2+COUNTIF($G350:$BP350,"p0,c5")/2</f>
        <v>0</v>
      </c>
      <c r="BU350" s="64">
        <f t="shared" ref="BU350:BU374" si="653">COUNTIF($G350:$BP350,"KH")+COUNTIF($G350:$BP350,"TL")+COUNTIF($G350:$BP350,"L")</f>
        <v>0</v>
      </c>
      <c r="BV350" s="64">
        <f t="shared" ref="BV350:BV374" si="654">COUNTIF($G350:$BP350,"NL")</f>
        <v>0</v>
      </c>
      <c r="BW350" s="64">
        <f t="shared" ref="BW350:BW374" si="655">COUNTIF($G350:$BP350,"hh")+COUNTIF(G350:BP350,"H5,D5")/2</f>
        <v>0</v>
      </c>
      <c r="BX350" s="64">
        <f t="shared" ref="BX350:BX374" si="656">COUNTIF($G350:$BP350,"nt7")</f>
        <v>0</v>
      </c>
      <c r="BY350" s="64">
        <f t="shared" ref="BY350:BY374" si="657">COUNTIF($G350:$BP350,"P")+COUNTIF($G350:$BP350,"p5,a5")/2+COUNTIF($G350:$BP350,"p5,b5")/2+COUNTIF($G350:$BP350,"p5,c5")/2+COUNTIF($G350:$BP350,"p5,d5")/2+COUNTIF($G350:$BP350,"R0,P5")/2</f>
        <v>0</v>
      </c>
      <c r="BZ350" s="65">
        <f t="shared" ref="BZ350:BZ352" si="658">SUBTOTAL(9,BQ350:BY350)</f>
        <v>27</v>
      </c>
      <c r="CA350" s="66">
        <f t="shared" ref="CA350:CA374" si="659">SUM(H350,J350,L350,N350,P350,T350,V350,X350,Z350,AB350,AD350,AH350,AJ350,AL350,AN350,AP350,AR350,AV350,AX350,AZ350,BB350,BD350,BF350,BJ350,BL350,BN350,BP350)</f>
        <v>45.5</v>
      </c>
      <c r="CB350" s="67">
        <f t="shared" ref="CB350:CB374" si="660">SUM(R350,AF350,AT350,BH350)</f>
        <v>8</v>
      </c>
      <c r="CC350" s="67">
        <v>0</v>
      </c>
      <c r="CD350" s="68">
        <f t="shared" ref="CD350:CD372" si="661">IF(BZ350&gt;=25,4,IF(BZ350&gt;=18,3,IF(BZ350&gt;=12,2,IF(BZ350&gt;=4,1,0))))-BX350-2</f>
        <v>2</v>
      </c>
      <c r="CE350" s="69">
        <f t="shared" ref="CE350:CE374" si="662">COUNTIF(G350:P350,"&gt;=4")+COUNTIF(S350:AD350,"&gt;=4")+COUNTIF(AG350:AR350,"&gt;=4")+COUNTIF(AU350:BF350,"&gt;=4")+COUNTIF(BI350:BP350,"&gt;=4")+ROUND(IF(R350&gt;=12,1,0)+IF(AF350&gt;=12,1,0)+IF(AT350&gt;=12,1,0)+IF(BH350&gt;=12,1,0),0)</f>
        <v>11</v>
      </c>
      <c r="CF350" s="68">
        <f t="shared" ref="CF350:CF374" si="663">CD350*CI350</f>
        <v>300</v>
      </c>
      <c r="CG350" s="70">
        <f t="shared" ref="CG350:CG374" si="664">F350-BY350</f>
        <v>24.5</v>
      </c>
      <c r="CH350" s="68">
        <f t="shared" ref="CH350:CH374" si="665">CE350*16</f>
        <v>176</v>
      </c>
      <c r="CI350" s="71">
        <f>VLOOKUP(A350,[5]DATA!$A$6:$Q$660,17,0)</f>
        <v>150</v>
      </c>
      <c r="CJ350" s="71">
        <f t="shared" ref="CJ350:CJ374" si="666">SUM(CA350:CC350)</f>
        <v>53.5</v>
      </c>
      <c r="CK350" s="72">
        <f t="shared" ref="CK350:CK374" si="667">(SUM(IF(H350&gt;4,H350-4,0),IF(J350&gt;4,J350-4,0),IF(L350&gt;4,L350-4,0),IF(N350&gt;4,N350-4,0),IF(P350&gt;4,P350-4,0),IF(T350&gt;4,T350-4,0),IF(V350&gt;4,V350-4,0),IF(X350&gt;4,X350-4,0),IF(Z350&gt;4,Z350-4,0),IF(AB350&gt;4,AB350-4,0),IF(AD350&gt;4,AD350-4,0),IF(AH350&gt;4,AH350-4,0),IF(AJ350&gt;4,AJ350-4,0),IF(AL350&gt;4,AL350-4,0),IF(AN350&gt;4,AN350-4,0),IF(AP350&gt;4,AP350-4,0),IF(AR350&gt;4,AR350-4,0),IF(AV350&gt;4,AV350-4,0),IF(AX350&gt;4,AX350-4,0),IF(AZ350&gt;4,AZ350-4,0),IF(BB350&gt;4,BB350-4,0),IF(BD350&gt;4,BD350-4,0),IF(BF350&gt;4,BF350-4,0),IF(BJ350&gt;4,BJ350-4,0),IF(BL350&gt;4,BL350-4,0),IF(BN350&gt;4,BN350-4,0),IF(BP350&gt;4,BP350-4,0))+CB350+CC350)</f>
        <v>8</v>
      </c>
      <c r="CL350" s="73">
        <f t="shared" ref="CL350:CL374" si="668">CK350/CJ350</f>
        <v>0.14953271028037382</v>
      </c>
      <c r="CM350" s="72">
        <f t="shared" ref="CM350:CM374" si="669">(SUM(IF(H350&gt;4,H350-4,0),IF(J350&gt;4,J350-4,0),IF(L350&gt;4,L350-4,0),IF(N350&gt;4,N350-4,0),IF(P350&gt;4,P350-4,0),IF(T350&gt;4,T350-4,0),IF(V350&gt;4,V350-4,0),IF(X350&gt;4,X350-4,0),IF(Z350&gt;4,Z350-4,0),IF(AB350&gt;4,AB350-4,0),IF(AD350&gt;4,AD350-4,0),IF(AH350&gt;4,AH350-4,0),IF(AJ350&gt;4,AJ350-4,0),IF(AL350&gt;4,AL350-4,0),IF(AN350&gt;4,AN350-4,0),IF(AP350&gt;4,AP350-4,0),IF(AR350&gt;4,AR350-4,0),IF(AV350&gt;4,AV350-4,0),IF(AX350&gt;4,AX350-4,0),IF(AZ350&gt;4,AZ350-4,0),IF(BB350&gt;4,BB350-4,0),IF(BD350&gt;4,BD350-4,0),IF(BF350&gt;4,BF350-4,0),IF(BJ350&gt;4,BJ350-4,0),IF(BL350&gt;4,BL350-4,0),IF(BN350&gt;4,BN350-4,0),IF(BP350&gt;4,BP350-4,0))+CC350)</f>
        <v>0</v>
      </c>
      <c r="CN350" s="74">
        <f t="shared" ref="CN350:CN365" si="670">BQ350+BR350+BS350+BT350+BU350+BY350+BX350</f>
        <v>27</v>
      </c>
    </row>
    <row r="351" spans="1:92" s="77" customFormat="1" ht="24.75" customHeight="1" outlineLevel="3" x14ac:dyDescent="0.25">
      <c r="A351" s="55" t="s">
        <v>719</v>
      </c>
      <c r="B351" s="56" t="s">
        <v>720</v>
      </c>
      <c r="C351" s="57" t="s">
        <v>656</v>
      </c>
      <c r="D351" s="58">
        <v>10</v>
      </c>
      <c r="E351" s="59">
        <v>42822</v>
      </c>
      <c r="F351" s="60">
        <f>IFERROR(VLOOKUP(A351,'[5]PHEP NAM 2022'!$D$9:$AP$628,32,0),0)</f>
        <v>2</v>
      </c>
      <c r="G351" s="61" t="s">
        <v>10</v>
      </c>
      <c r="H351" s="62"/>
      <c r="I351" s="61" t="s">
        <v>10</v>
      </c>
      <c r="J351" s="62"/>
      <c r="K351" s="61" t="s">
        <v>10</v>
      </c>
      <c r="L351" s="62"/>
      <c r="M351" s="61" t="s">
        <v>10</v>
      </c>
      <c r="N351" s="62"/>
      <c r="O351" s="61" t="s">
        <v>10</v>
      </c>
      <c r="P351" s="62"/>
      <c r="Q351" s="63"/>
      <c r="R351" s="63"/>
      <c r="S351" s="61" t="s">
        <v>10</v>
      </c>
      <c r="T351" s="62">
        <v>4</v>
      </c>
      <c r="U351" s="61" t="s">
        <v>10</v>
      </c>
      <c r="V351" s="62"/>
      <c r="W351" s="61" t="s">
        <v>52</v>
      </c>
      <c r="X351" s="62"/>
      <c r="Y351" s="61" t="s">
        <v>10</v>
      </c>
      <c r="Z351" s="62"/>
      <c r="AA351" s="61" t="s">
        <v>10</v>
      </c>
      <c r="AB351" s="62"/>
      <c r="AC351" s="61" t="s">
        <v>10</v>
      </c>
      <c r="AD351" s="62"/>
      <c r="AE351" s="63"/>
      <c r="AF351" s="63">
        <v>7</v>
      </c>
      <c r="AG351" s="61" t="s">
        <v>124</v>
      </c>
      <c r="AH351" s="62"/>
      <c r="AI351" s="61" t="s">
        <v>10</v>
      </c>
      <c r="AJ351" s="62"/>
      <c r="AK351" s="61" t="s">
        <v>10</v>
      </c>
      <c r="AL351" s="62"/>
      <c r="AM351" s="61" t="s">
        <v>10</v>
      </c>
      <c r="AN351" s="62"/>
      <c r="AO351" s="61" t="s">
        <v>124</v>
      </c>
      <c r="AP351" s="62"/>
      <c r="AQ351" s="61" t="s">
        <v>124</v>
      </c>
      <c r="AR351" s="62"/>
      <c r="AS351" s="63"/>
      <c r="AT351" s="63"/>
      <c r="AU351" s="61" t="s">
        <v>10</v>
      </c>
      <c r="AV351" s="62"/>
      <c r="AW351" s="61" t="s">
        <v>10</v>
      </c>
      <c r="AX351" s="62"/>
      <c r="AY351" s="61" t="s">
        <v>10</v>
      </c>
      <c r="AZ351" s="62"/>
      <c r="BA351" s="61" t="s">
        <v>124</v>
      </c>
      <c r="BB351" s="62"/>
      <c r="BC351" s="61" t="s">
        <v>124</v>
      </c>
      <c r="BD351" s="62"/>
      <c r="BE351" s="61" t="s">
        <v>124</v>
      </c>
      <c r="BF351" s="62"/>
      <c r="BG351" s="63"/>
      <c r="BH351" s="63"/>
      <c r="BI351" s="61" t="s">
        <v>10</v>
      </c>
      <c r="BJ351" s="62"/>
      <c r="BK351" s="61" t="s">
        <v>10</v>
      </c>
      <c r="BL351" s="62"/>
      <c r="BM351" s="61" t="s">
        <v>10</v>
      </c>
      <c r="BN351" s="62"/>
      <c r="BO351" s="61" t="s">
        <v>10</v>
      </c>
      <c r="BP351" s="62"/>
      <c r="BQ351" s="64">
        <f t="shared" si="649"/>
        <v>0</v>
      </c>
      <c r="BR351" s="64">
        <f t="shared" si="650"/>
        <v>20</v>
      </c>
      <c r="BS351" s="64">
        <f t="shared" si="651"/>
        <v>0</v>
      </c>
      <c r="BT351" s="64">
        <f t="shared" si="652"/>
        <v>0</v>
      </c>
      <c r="BU351" s="64">
        <f t="shared" si="653"/>
        <v>0</v>
      </c>
      <c r="BV351" s="64">
        <f t="shared" si="654"/>
        <v>0</v>
      </c>
      <c r="BW351" s="64">
        <f t="shared" si="655"/>
        <v>0</v>
      </c>
      <c r="BX351" s="64">
        <f t="shared" si="656"/>
        <v>0</v>
      </c>
      <c r="BY351" s="64">
        <f t="shared" si="657"/>
        <v>1</v>
      </c>
      <c r="BZ351" s="65">
        <f t="shared" si="658"/>
        <v>21</v>
      </c>
      <c r="CA351" s="66">
        <f t="shared" si="659"/>
        <v>4</v>
      </c>
      <c r="CB351" s="67">
        <f t="shared" si="660"/>
        <v>7</v>
      </c>
      <c r="CC351" s="67">
        <v>0</v>
      </c>
      <c r="CD351" s="68">
        <f t="shared" si="661"/>
        <v>1</v>
      </c>
      <c r="CE351" s="69">
        <f t="shared" si="662"/>
        <v>1</v>
      </c>
      <c r="CF351" s="68">
        <f t="shared" si="663"/>
        <v>70</v>
      </c>
      <c r="CG351" s="70">
        <f t="shared" si="664"/>
        <v>1</v>
      </c>
      <c r="CH351" s="68">
        <f t="shared" si="665"/>
        <v>16</v>
      </c>
      <c r="CI351" s="71">
        <f>VLOOKUP(A351,[5]DATA!$A$6:$Q$660,17,0)</f>
        <v>70</v>
      </c>
      <c r="CJ351" s="71">
        <f t="shared" si="666"/>
        <v>11</v>
      </c>
      <c r="CK351" s="72">
        <f t="shared" si="667"/>
        <v>7</v>
      </c>
      <c r="CL351" s="73">
        <f t="shared" si="668"/>
        <v>0.63636363636363635</v>
      </c>
      <c r="CM351" s="72">
        <f t="shared" si="669"/>
        <v>0</v>
      </c>
      <c r="CN351" s="74">
        <f t="shared" si="670"/>
        <v>21</v>
      </c>
    </row>
    <row r="352" spans="1:92" s="77" customFormat="1" ht="24.75" customHeight="1" outlineLevel="3" x14ac:dyDescent="0.25">
      <c r="A352" s="55" t="s">
        <v>721</v>
      </c>
      <c r="B352" s="56" t="s">
        <v>722</v>
      </c>
      <c r="C352" s="57" t="s">
        <v>656</v>
      </c>
      <c r="D352" s="58">
        <v>8</v>
      </c>
      <c r="E352" s="75">
        <v>43246</v>
      </c>
      <c r="F352" s="60">
        <f>IFERROR(VLOOKUP(A352,'[5]PHEP NAM 2022'!$D$9:$AP$628,32,0),0)</f>
        <v>2.5</v>
      </c>
      <c r="G352" s="61" t="s">
        <v>9</v>
      </c>
      <c r="H352" s="62">
        <v>4</v>
      </c>
      <c r="I352" s="61" t="s">
        <v>10</v>
      </c>
      <c r="J352" s="62"/>
      <c r="K352" s="61" t="s">
        <v>10</v>
      </c>
      <c r="L352" s="62">
        <v>1.5</v>
      </c>
      <c r="M352" s="61" t="s">
        <v>10</v>
      </c>
      <c r="N352" s="62"/>
      <c r="O352" s="61" t="s">
        <v>10</v>
      </c>
      <c r="P352" s="62"/>
      <c r="Q352" s="63"/>
      <c r="R352" s="63"/>
      <c r="S352" s="61" t="s">
        <v>10</v>
      </c>
      <c r="T352" s="62"/>
      <c r="U352" s="61" t="s">
        <v>10</v>
      </c>
      <c r="V352" s="62"/>
      <c r="W352" s="61" t="s">
        <v>10</v>
      </c>
      <c r="X352" s="62"/>
      <c r="Y352" s="61" t="s">
        <v>10</v>
      </c>
      <c r="Z352" s="62"/>
      <c r="AA352" s="61" t="s">
        <v>10</v>
      </c>
      <c r="AB352" s="62"/>
      <c r="AC352" s="61" t="s">
        <v>10</v>
      </c>
      <c r="AD352" s="62"/>
      <c r="AE352" s="63"/>
      <c r="AF352" s="63">
        <v>8</v>
      </c>
      <c r="AG352" s="61" t="s">
        <v>10</v>
      </c>
      <c r="AH352" s="62"/>
      <c r="AI352" s="61" t="s">
        <v>10</v>
      </c>
      <c r="AJ352" s="62"/>
      <c r="AK352" s="61" t="s">
        <v>10</v>
      </c>
      <c r="AL352" s="62"/>
      <c r="AM352" s="61" t="s">
        <v>10</v>
      </c>
      <c r="AN352" s="62"/>
      <c r="AO352" s="61" t="s">
        <v>10</v>
      </c>
      <c r="AP352" s="62"/>
      <c r="AQ352" s="61" t="s">
        <v>10</v>
      </c>
      <c r="AR352" s="62"/>
      <c r="AS352" s="63"/>
      <c r="AT352" s="63"/>
      <c r="AU352" s="61" t="s">
        <v>10</v>
      </c>
      <c r="AV352" s="62">
        <v>4</v>
      </c>
      <c r="AW352" s="61" t="s">
        <v>10</v>
      </c>
      <c r="AX352" s="62">
        <v>4</v>
      </c>
      <c r="AY352" s="61" t="s">
        <v>10</v>
      </c>
      <c r="AZ352" s="62"/>
      <c r="BA352" s="61" t="s">
        <v>10</v>
      </c>
      <c r="BB352" s="62"/>
      <c r="BC352" s="61" t="s">
        <v>10</v>
      </c>
      <c r="BD352" s="62"/>
      <c r="BE352" s="61" t="s">
        <v>10</v>
      </c>
      <c r="BF352" s="62"/>
      <c r="BG352" s="63"/>
      <c r="BH352" s="63"/>
      <c r="BI352" s="61" t="s">
        <v>10</v>
      </c>
      <c r="BJ352" s="62"/>
      <c r="BK352" s="61" t="s">
        <v>10</v>
      </c>
      <c r="BL352" s="62"/>
      <c r="BM352" s="61" t="s">
        <v>10</v>
      </c>
      <c r="BN352" s="62"/>
      <c r="BO352" s="61" t="s">
        <v>10</v>
      </c>
      <c r="BP352" s="62">
        <v>4</v>
      </c>
      <c r="BQ352" s="64">
        <f t="shared" si="649"/>
        <v>1</v>
      </c>
      <c r="BR352" s="64">
        <f t="shared" si="650"/>
        <v>26</v>
      </c>
      <c r="BS352" s="64">
        <f t="shared" si="651"/>
        <v>0</v>
      </c>
      <c r="BT352" s="64">
        <f t="shared" si="652"/>
        <v>0</v>
      </c>
      <c r="BU352" s="64">
        <f t="shared" si="653"/>
        <v>0</v>
      </c>
      <c r="BV352" s="64">
        <f t="shared" si="654"/>
        <v>0</v>
      </c>
      <c r="BW352" s="64">
        <f t="shared" si="655"/>
        <v>0</v>
      </c>
      <c r="BX352" s="64">
        <f t="shared" si="656"/>
        <v>0</v>
      </c>
      <c r="BY352" s="64">
        <f t="shared" si="657"/>
        <v>0</v>
      </c>
      <c r="BZ352" s="65">
        <f t="shared" si="658"/>
        <v>27</v>
      </c>
      <c r="CA352" s="66">
        <f t="shared" si="659"/>
        <v>17.5</v>
      </c>
      <c r="CB352" s="67">
        <f t="shared" si="660"/>
        <v>8</v>
      </c>
      <c r="CC352" s="67">
        <v>0</v>
      </c>
      <c r="CD352" s="68">
        <f t="shared" si="661"/>
        <v>2</v>
      </c>
      <c r="CE352" s="69">
        <f t="shared" si="662"/>
        <v>4</v>
      </c>
      <c r="CF352" s="68">
        <f t="shared" si="663"/>
        <v>300</v>
      </c>
      <c r="CG352" s="70">
        <f t="shared" si="664"/>
        <v>2.5</v>
      </c>
      <c r="CH352" s="68">
        <f t="shared" si="665"/>
        <v>64</v>
      </c>
      <c r="CI352" s="71">
        <f>VLOOKUP(A352,[5]DATA!$A$6:$Q$660,17,0)</f>
        <v>150</v>
      </c>
      <c r="CJ352" s="71">
        <f t="shared" si="666"/>
        <v>25.5</v>
      </c>
      <c r="CK352" s="72">
        <f t="shared" si="667"/>
        <v>8</v>
      </c>
      <c r="CL352" s="73">
        <f t="shared" si="668"/>
        <v>0.31372549019607843</v>
      </c>
      <c r="CM352" s="72">
        <f t="shared" si="669"/>
        <v>0</v>
      </c>
      <c r="CN352" s="74">
        <f t="shared" si="670"/>
        <v>27</v>
      </c>
    </row>
    <row r="353" spans="1:92" s="77" customFormat="1" ht="24.75" customHeight="1" outlineLevel="3" x14ac:dyDescent="0.25">
      <c r="A353" s="55" t="s">
        <v>723</v>
      </c>
      <c r="B353" s="56" t="s">
        <v>724</v>
      </c>
      <c r="C353" s="57" t="s">
        <v>656</v>
      </c>
      <c r="D353" s="58">
        <v>8</v>
      </c>
      <c r="E353" s="59">
        <v>43902</v>
      </c>
      <c r="F353" s="60">
        <f>IFERROR(VLOOKUP(A353,'[5]PHEP NAM 2022'!$D$9:$AP$628,32,0),0)</f>
        <v>7.5</v>
      </c>
      <c r="G353" s="61" t="s">
        <v>10</v>
      </c>
      <c r="H353" s="62">
        <v>4</v>
      </c>
      <c r="I353" s="61" t="s">
        <v>10</v>
      </c>
      <c r="J353" s="62"/>
      <c r="K353" s="61" t="s">
        <v>10</v>
      </c>
      <c r="L353" s="62"/>
      <c r="M353" s="61" t="s">
        <v>10</v>
      </c>
      <c r="N353" s="62"/>
      <c r="O353" s="61" t="s">
        <v>10</v>
      </c>
      <c r="P353" s="62"/>
      <c r="Q353" s="63"/>
      <c r="R353" s="63"/>
      <c r="S353" s="61" t="s">
        <v>10</v>
      </c>
      <c r="T353" s="62"/>
      <c r="U353" s="61" t="s">
        <v>10</v>
      </c>
      <c r="V353" s="62"/>
      <c r="W353" s="61" t="s">
        <v>10</v>
      </c>
      <c r="X353" s="62"/>
      <c r="Y353" s="61" t="s">
        <v>10</v>
      </c>
      <c r="Z353" s="62">
        <v>4</v>
      </c>
      <c r="AA353" s="61" t="s">
        <v>10</v>
      </c>
      <c r="AB353" s="62"/>
      <c r="AC353" s="61" t="s">
        <v>10</v>
      </c>
      <c r="AD353" s="62"/>
      <c r="AE353" s="63"/>
      <c r="AF353" s="63">
        <v>8</v>
      </c>
      <c r="AG353" s="61" t="s">
        <v>10</v>
      </c>
      <c r="AH353" s="62"/>
      <c r="AI353" s="61" t="s">
        <v>10</v>
      </c>
      <c r="AJ353" s="62"/>
      <c r="AK353" s="61" t="s">
        <v>10</v>
      </c>
      <c r="AL353" s="62"/>
      <c r="AM353" s="61" t="s">
        <v>10</v>
      </c>
      <c r="AN353" s="62"/>
      <c r="AO353" s="61" t="s">
        <v>10</v>
      </c>
      <c r="AP353" s="62">
        <v>2</v>
      </c>
      <c r="AQ353" s="61" t="s">
        <v>10</v>
      </c>
      <c r="AR353" s="62"/>
      <c r="AS353" s="63"/>
      <c r="AT353" s="63"/>
      <c r="AU353" s="61" t="s">
        <v>10</v>
      </c>
      <c r="AV353" s="62"/>
      <c r="AW353" s="61" t="s">
        <v>10</v>
      </c>
      <c r="AX353" s="62"/>
      <c r="AY353" s="61" t="s">
        <v>10</v>
      </c>
      <c r="AZ353" s="62"/>
      <c r="BA353" s="61" t="s">
        <v>10</v>
      </c>
      <c r="BB353" s="62">
        <v>4</v>
      </c>
      <c r="BC353" s="61" t="s">
        <v>112</v>
      </c>
      <c r="BD353" s="62"/>
      <c r="BE353" s="61" t="s">
        <v>10</v>
      </c>
      <c r="BF353" s="62"/>
      <c r="BG353" s="63"/>
      <c r="BH353" s="63"/>
      <c r="BI353" s="61" t="s">
        <v>10</v>
      </c>
      <c r="BJ353" s="62"/>
      <c r="BK353" s="61" t="s">
        <v>10</v>
      </c>
      <c r="BL353" s="62"/>
      <c r="BM353" s="61" t="s">
        <v>10</v>
      </c>
      <c r="BN353" s="62"/>
      <c r="BO353" s="61" t="s">
        <v>10</v>
      </c>
      <c r="BP353" s="62">
        <v>4</v>
      </c>
      <c r="BQ353" s="64">
        <f t="shared" si="649"/>
        <v>0</v>
      </c>
      <c r="BR353" s="64">
        <f t="shared" si="650"/>
        <v>26.5</v>
      </c>
      <c r="BS353" s="64">
        <f t="shared" si="651"/>
        <v>0</v>
      </c>
      <c r="BT353" s="64">
        <f t="shared" si="652"/>
        <v>0</v>
      </c>
      <c r="BU353" s="64">
        <f t="shared" si="653"/>
        <v>0</v>
      </c>
      <c r="BV353" s="64">
        <f t="shared" si="654"/>
        <v>0</v>
      </c>
      <c r="BW353" s="64">
        <f t="shared" si="655"/>
        <v>0</v>
      </c>
      <c r="BX353" s="64">
        <f t="shared" si="656"/>
        <v>0</v>
      </c>
      <c r="BY353" s="64">
        <f t="shared" si="657"/>
        <v>0.5</v>
      </c>
      <c r="BZ353" s="65">
        <f>SUBTOTAL(9,BQ353:BY353)</f>
        <v>27</v>
      </c>
      <c r="CA353" s="66">
        <f t="shared" si="659"/>
        <v>18</v>
      </c>
      <c r="CB353" s="67">
        <f t="shared" si="660"/>
        <v>8</v>
      </c>
      <c r="CC353" s="67">
        <v>0</v>
      </c>
      <c r="CD353" s="68">
        <f t="shared" si="661"/>
        <v>2</v>
      </c>
      <c r="CE353" s="69">
        <f t="shared" si="662"/>
        <v>4</v>
      </c>
      <c r="CF353" s="68">
        <f t="shared" si="663"/>
        <v>300</v>
      </c>
      <c r="CG353" s="70">
        <f t="shared" si="664"/>
        <v>7</v>
      </c>
      <c r="CH353" s="68">
        <f t="shared" si="665"/>
        <v>64</v>
      </c>
      <c r="CI353" s="71">
        <f>VLOOKUP(A353,[5]DATA!$A$6:$Q$660,17,0)</f>
        <v>150</v>
      </c>
      <c r="CJ353" s="71">
        <f t="shared" si="666"/>
        <v>26</v>
      </c>
      <c r="CK353" s="72">
        <f t="shared" si="667"/>
        <v>8</v>
      </c>
      <c r="CL353" s="73">
        <f t="shared" si="668"/>
        <v>0.30769230769230771</v>
      </c>
      <c r="CM353" s="72">
        <f t="shared" si="669"/>
        <v>0</v>
      </c>
      <c r="CN353" s="74">
        <f t="shared" si="670"/>
        <v>27</v>
      </c>
    </row>
    <row r="354" spans="1:92" s="77" customFormat="1" ht="24.75" customHeight="1" outlineLevel="3" x14ac:dyDescent="0.25">
      <c r="A354" s="55" t="s">
        <v>725</v>
      </c>
      <c r="B354" s="56" t="s">
        <v>726</v>
      </c>
      <c r="C354" s="57" t="s">
        <v>656</v>
      </c>
      <c r="D354" s="58">
        <v>8</v>
      </c>
      <c r="E354" s="59">
        <v>43913</v>
      </c>
      <c r="F354" s="60">
        <f>IFERROR(VLOOKUP(A354,'[5]PHEP NAM 2022'!$D$9:$AP$628,32,0),0)</f>
        <v>2</v>
      </c>
      <c r="G354" s="61" t="s">
        <v>52</v>
      </c>
      <c r="H354" s="62"/>
      <c r="I354" s="61" t="s">
        <v>10</v>
      </c>
      <c r="J354" s="62"/>
      <c r="K354" s="61" t="s">
        <v>10</v>
      </c>
      <c r="L354" s="62"/>
      <c r="M354" s="61" t="s">
        <v>10</v>
      </c>
      <c r="N354" s="62"/>
      <c r="O354" s="61" t="s">
        <v>10</v>
      </c>
      <c r="P354" s="62"/>
      <c r="Q354" s="63"/>
      <c r="R354" s="63"/>
      <c r="S354" s="61" t="s">
        <v>10</v>
      </c>
      <c r="T354" s="62">
        <v>4</v>
      </c>
      <c r="U354" s="61" t="s">
        <v>10</v>
      </c>
      <c r="V354" s="62"/>
      <c r="W354" s="61" t="s">
        <v>10</v>
      </c>
      <c r="X354" s="62"/>
      <c r="Y354" s="61" t="s">
        <v>10</v>
      </c>
      <c r="Z354" s="62"/>
      <c r="AA354" s="61" t="s">
        <v>10</v>
      </c>
      <c r="AB354" s="62">
        <v>4</v>
      </c>
      <c r="AC354" s="61" t="s">
        <v>10</v>
      </c>
      <c r="AD354" s="62"/>
      <c r="AE354" s="63"/>
      <c r="AF354" s="63">
        <v>8</v>
      </c>
      <c r="AG354" s="61" t="s">
        <v>10</v>
      </c>
      <c r="AH354" s="62"/>
      <c r="AI354" s="61" t="s">
        <v>10</v>
      </c>
      <c r="AJ354" s="62"/>
      <c r="AK354" s="61" t="s">
        <v>10</v>
      </c>
      <c r="AL354" s="62"/>
      <c r="AM354" s="61" t="s">
        <v>10</v>
      </c>
      <c r="AN354" s="62">
        <v>1</v>
      </c>
      <c r="AO354" s="61" t="s">
        <v>10</v>
      </c>
      <c r="AP354" s="62">
        <v>2</v>
      </c>
      <c r="AQ354" s="61" t="s">
        <v>10</v>
      </c>
      <c r="AR354" s="62"/>
      <c r="AS354" s="63"/>
      <c r="AT354" s="63"/>
      <c r="AU354" s="61" t="s">
        <v>10</v>
      </c>
      <c r="AV354" s="62"/>
      <c r="AW354" s="61" t="s">
        <v>10</v>
      </c>
      <c r="AX354" s="62">
        <v>4</v>
      </c>
      <c r="AY354" s="61" t="s">
        <v>10</v>
      </c>
      <c r="AZ354" s="62"/>
      <c r="BA354" s="61" t="s">
        <v>10</v>
      </c>
      <c r="BB354" s="62"/>
      <c r="BC354" s="61" t="s">
        <v>10</v>
      </c>
      <c r="BD354" s="62"/>
      <c r="BE354" s="61" t="s">
        <v>10</v>
      </c>
      <c r="BF354" s="62"/>
      <c r="BG354" s="63"/>
      <c r="BH354" s="63"/>
      <c r="BI354" s="61" t="s">
        <v>10</v>
      </c>
      <c r="BJ354" s="62"/>
      <c r="BK354" s="61" t="s">
        <v>10</v>
      </c>
      <c r="BL354" s="62"/>
      <c r="BM354" s="61" t="s">
        <v>10</v>
      </c>
      <c r="BN354" s="62"/>
      <c r="BO354" s="61" t="s">
        <v>10</v>
      </c>
      <c r="BP354" s="62"/>
      <c r="BQ354" s="64">
        <f t="shared" si="649"/>
        <v>0</v>
      </c>
      <c r="BR354" s="64">
        <f t="shared" si="650"/>
        <v>26</v>
      </c>
      <c r="BS354" s="64">
        <f t="shared" si="651"/>
        <v>0</v>
      </c>
      <c r="BT354" s="64">
        <f t="shared" si="652"/>
        <v>0</v>
      </c>
      <c r="BU354" s="64">
        <f t="shared" si="653"/>
        <v>0</v>
      </c>
      <c r="BV354" s="64">
        <f t="shared" si="654"/>
        <v>0</v>
      </c>
      <c r="BW354" s="64">
        <f t="shared" si="655"/>
        <v>0</v>
      </c>
      <c r="BX354" s="64">
        <f t="shared" si="656"/>
        <v>0</v>
      </c>
      <c r="BY354" s="64">
        <f t="shared" si="657"/>
        <v>1</v>
      </c>
      <c r="BZ354" s="65">
        <f>SUBTOTAL(9,BQ354:BY354)</f>
        <v>27</v>
      </c>
      <c r="CA354" s="66">
        <f t="shared" si="659"/>
        <v>15</v>
      </c>
      <c r="CB354" s="67">
        <f t="shared" si="660"/>
        <v>8</v>
      </c>
      <c r="CC354" s="67">
        <v>0</v>
      </c>
      <c r="CD354" s="68">
        <f t="shared" si="661"/>
        <v>2</v>
      </c>
      <c r="CE354" s="69">
        <f t="shared" si="662"/>
        <v>3</v>
      </c>
      <c r="CF354" s="68">
        <f t="shared" si="663"/>
        <v>300</v>
      </c>
      <c r="CG354" s="70">
        <f t="shared" si="664"/>
        <v>1</v>
      </c>
      <c r="CH354" s="68">
        <f t="shared" si="665"/>
        <v>48</v>
      </c>
      <c r="CI354" s="71">
        <f>VLOOKUP(A354,[5]DATA!$A$6:$Q$660,17,0)</f>
        <v>150</v>
      </c>
      <c r="CJ354" s="71">
        <f t="shared" si="666"/>
        <v>23</v>
      </c>
      <c r="CK354" s="72">
        <f t="shared" si="667"/>
        <v>8</v>
      </c>
      <c r="CL354" s="73">
        <f t="shared" si="668"/>
        <v>0.34782608695652173</v>
      </c>
      <c r="CM354" s="72">
        <f t="shared" si="669"/>
        <v>0</v>
      </c>
      <c r="CN354" s="74">
        <f t="shared" si="670"/>
        <v>27</v>
      </c>
    </row>
    <row r="355" spans="1:92" s="77" customFormat="1" ht="24.75" customHeight="1" outlineLevel="3" x14ac:dyDescent="0.25">
      <c r="A355" s="55" t="s">
        <v>727</v>
      </c>
      <c r="B355" s="56" t="s">
        <v>728</v>
      </c>
      <c r="C355" s="57" t="s">
        <v>656</v>
      </c>
      <c r="D355" s="58">
        <v>8</v>
      </c>
      <c r="E355" s="59">
        <v>44027</v>
      </c>
      <c r="F355" s="60">
        <f>IFERROR(VLOOKUP(A355,'[5]PHEP NAM 2022'!$D$9:$AP$628,32,0),0)</f>
        <v>4.5</v>
      </c>
      <c r="G355" s="61" t="s">
        <v>10</v>
      </c>
      <c r="H355" s="62"/>
      <c r="I355" s="61" t="s">
        <v>10</v>
      </c>
      <c r="J355" s="62"/>
      <c r="K355" s="61" t="s">
        <v>10</v>
      </c>
      <c r="L355" s="62"/>
      <c r="M355" s="61" t="s">
        <v>10</v>
      </c>
      <c r="N355" s="62"/>
      <c r="O355" s="61" t="s">
        <v>10</v>
      </c>
      <c r="P355" s="62"/>
      <c r="Q355" s="63"/>
      <c r="R355" s="63"/>
      <c r="S355" s="61" t="s">
        <v>10</v>
      </c>
      <c r="T355" s="62">
        <v>4</v>
      </c>
      <c r="U355" s="61" t="s">
        <v>10</v>
      </c>
      <c r="V355" s="62"/>
      <c r="W355" s="61" t="s">
        <v>10</v>
      </c>
      <c r="X355" s="62"/>
      <c r="Y355" s="61" t="s">
        <v>10</v>
      </c>
      <c r="Z355" s="62"/>
      <c r="AA355" s="61" t="s">
        <v>10</v>
      </c>
      <c r="AB355" s="62"/>
      <c r="AC355" s="61" t="s">
        <v>10</v>
      </c>
      <c r="AD355" s="62"/>
      <c r="AE355" s="63"/>
      <c r="AF355" s="63">
        <v>8</v>
      </c>
      <c r="AG355" s="61" t="s">
        <v>10</v>
      </c>
      <c r="AH355" s="62"/>
      <c r="AI355" s="61" t="s">
        <v>10</v>
      </c>
      <c r="AJ355" s="62"/>
      <c r="AK355" s="61" t="s">
        <v>10</v>
      </c>
      <c r="AL355" s="62"/>
      <c r="AM355" s="61" t="s">
        <v>10</v>
      </c>
      <c r="AN355" s="62">
        <v>1</v>
      </c>
      <c r="AO355" s="61" t="s">
        <v>10</v>
      </c>
      <c r="AP355" s="62">
        <v>2</v>
      </c>
      <c r="AQ355" s="61" t="s">
        <v>10</v>
      </c>
      <c r="AR355" s="62"/>
      <c r="AS355" s="63"/>
      <c r="AT355" s="63"/>
      <c r="AU355" s="61" t="s">
        <v>52</v>
      </c>
      <c r="AV355" s="62"/>
      <c r="AW355" s="61" t="s">
        <v>10</v>
      </c>
      <c r="AX355" s="62"/>
      <c r="AY355" s="61" t="s">
        <v>10</v>
      </c>
      <c r="AZ355" s="62"/>
      <c r="BA355" s="61" t="s">
        <v>10</v>
      </c>
      <c r="BB355" s="62"/>
      <c r="BC355" s="61" t="s">
        <v>10</v>
      </c>
      <c r="BD355" s="62"/>
      <c r="BE355" s="61" t="s">
        <v>10</v>
      </c>
      <c r="BF355" s="62"/>
      <c r="BG355" s="63"/>
      <c r="BH355" s="63"/>
      <c r="BI355" s="61" t="s">
        <v>10</v>
      </c>
      <c r="BJ355" s="62"/>
      <c r="BK355" s="61" t="s">
        <v>10</v>
      </c>
      <c r="BL355" s="62"/>
      <c r="BM355" s="61" t="s">
        <v>10</v>
      </c>
      <c r="BN355" s="62"/>
      <c r="BO355" s="61" t="s">
        <v>10</v>
      </c>
      <c r="BP355" s="62"/>
      <c r="BQ355" s="64">
        <f t="shared" si="649"/>
        <v>0</v>
      </c>
      <c r="BR355" s="64">
        <f t="shared" si="650"/>
        <v>26</v>
      </c>
      <c r="BS355" s="64">
        <f t="shared" si="651"/>
        <v>0</v>
      </c>
      <c r="BT355" s="64">
        <f t="shared" si="652"/>
        <v>0</v>
      </c>
      <c r="BU355" s="64">
        <f t="shared" si="653"/>
        <v>0</v>
      </c>
      <c r="BV355" s="64">
        <f t="shared" si="654"/>
        <v>0</v>
      </c>
      <c r="BW355" s="64">
        <f t="shared" si="655"/>
        <v>0</v>
      </c>
      <c r="BX355" s="64">
        <f t="shared" si="656"/>
        <v>0</v>
      </c>
      <c r="BY355" s="64">
        <f t="shared" si="657"/>
        <v>1</v>
      </c>
      <c r="BZ355" s="65">
        <f t="shared" ref="BZ355:BZ365" si="671">SUBTOTAL(9,BQ355:BY355)</f>
        <v>27</v>
      </c>
      <c r="CA355" s="66">
        <f t="shared" si="659"/>
        <v>7</v>
      </c>
      <c r="CB355" s="67">
        <f t="shared" si="660"/>
        <v>8</v>
      </c>
      <c r="CC355" s="67">
        <v>0</v>
      </c>
      <c r="CD355" s="68">
        <f t="shared" si="661"/>
        <v>2</v>
      </c>
      <c r="CE355" s="69">
        <f t="shared" si="662"/>
        <v>1</v>
      </c>
      <c r="CF355" s="68">
        <f t="shared" si="663"/>
        <v>300</v>
      </c>
      <c r="CG355" s="70">
        <f t="shared" si="664"/>
        <v>3.5</v>
      </c>
      <c r="CH355" s="68">
        <f t="shared" si="665"/>
        <v>16</v>
      </c>
      <c r="CI355" s="71">
        <f>VLOOKUP(A355,[5]DATA!$A$6:$Q$660,17,0)</f>
        <v>150</v>
      </c>
      <c r="CJ355" s="71">
        <f t="shared" si="666"/>
        <v>15</v>
      </c>
      <c r="CK355" s="72">
        <f t="shared" si="667"/>
        <v>8</v>
      </c>
      <c r="CL355" s="73">
        <f t="shared" si="668"/>
        <v>0.53333333333333333</v>
      </c>
      <c r="CM355" s="72">
        <f t="shared" si="669"/>
        <v>0</v>
      </c>
      <c r="CN355" s="74">
        <f t="shared" si="670"/>
        <v>27</v>
      </c>
    </row>
    <row r="356" spans="1:92" s="77" customFormat="1" ht="24.75" customHeight="1" outlineLevel="3" x14ac:dyDescent="0.25">
      <c r="A356" s="55" t="s">
        <v>729</v>
      </c>
      <c r="B356" s="56" t="s">
        <v>730</v>
      </c>
      <c r="C356" s="57" t="s">
        <v>656</v>
      </c>
      <c r="D356" s="58">
        <v>8</v>
      </c>
      <c r="E356" s="59">
        <v>44027</v>
      </c>
      <c r="F356" s="60">
        <f>IFERROR(VLOOKUP(A356,'[5]PHEP NAM 2022'!$D$9:$AP$628,32,0),0)</f>
        <v>11</v>
      </c>
      <c r="G356" s="61" t="s">
        <v>9</v>
      </c>
      <c r="H356" s="62">
        <v>4</v>
      </c>
      <c r="I356" s="61" t="s">
        <v>10</v>
      </c>
      <c r="J356" s="62"/>
      <c r="K356" s="61" t="s">
        <v>10</v>
      </c>
      <c r="L356" s="62">
        <v>1.5</v>
      </c>
      <c r="M356" s="61" t="s">
        <v>10</v>
      </c>
      <c r="N356" s="62"/>
      <c r="O356" s="61" t="s">
        <v>10</v>
      </c>
      <c r="P356" s="62"/>
      <c r="Q356" s="63"/>
      <c r="R356" s="63"/>
      <c r="S356" s="61" t="s">
        <v>10</v>
      </c>
      <c r="T356" s="62"/>
      <c r="U356" s="61" t="s">
        <v>10</v>
      </c>
      <c r="V356" s="62"/>
      <c r="W356" s="61" t="s">
        <v>10</v>
      </c>
      <c r="X356" s="62"/>
      <c r="Y356" s="61" t="s">
        <v>10</v>
      </c>
      <c r="Z356" s="62">
        <v>4</v>
      </c>
      <c r="AA356" s="61" t="s">
        <v>10</v>
      </c>
      <c r="AB356" s="62"/>
      <c r="AC356" s="61" t="s">
        <v>52</v>
      </c>
      <c r="AD356" s="62"/>
      <c r="AE356" s="63"/>
      <c r="AF356" s="63"/>
      <c r="AG356" s="61" t="s">
        <v>10</v>
      </c>
      <c r="AH356" s="62"/>
      <c r="AI356" s="61" t="s">
        <v>10</v>
      </c>
      <c r="AJ356" s="62"/>
      <c r="AK356" s="61" t="s">
        <v>10</v>
      </c>
      <c r="AL356" s="62"/>
      <c r="AM356" s="61" t="s">
        <v>10</v>
      </c>
      <c r="AN356" s="62">
        <v>4</v>
      </c>
      <c r="AO356" s="61" t="s">
        <v>10</v>
      </c>
      <c r="AP356" s="62"/>
      <c r="AQ356" s="61" t="s">
        <v>9</v>
      </c>
      <c r="AR356" s="62">
        <v>4</v>
      </c>
      <c r="AS356" s="63"/>
      <c r="AT356" s="63"/>
      <c r="AU356" s="61" t="s">
        <v>10</v>
      </c>
      <c r="AV356" s="62">
        <v>4</v>
      </c>
      <c r="AW356" s="61" t="s">
        <v>10</v>
      </c>
      <c r="AX356" s="62">
        <v>4</v>
      </c>
      <c r="AY356" s="61" t="s">
        <v>10</v>
      </c>
      <c r="AZ356" s="62"/>
      <c r="BA356" s="61" t="s">
        <v>10</v>
      </c>
      <c r="BB356" s="62">
        <v>4</v>
      </c>
      <c r="BC356" s="61" t="s">
        <v>10</v>
      </c>
      <c r="BD356" s="62"/>
      <c r="BE356" s="61" t="s">
        <v>10</v>
      </c>
      <c r="BF356" s="62"/>
      <c r="BG356" s="63"/>
      <c r="BH356" s="63"/>
      <c r="BI356" s="61" t="s">
        <v>10</v>
      </c>
      <c r="BJ356" s="62">
        <v>4</v>
      </c>
      <c r="BK356" s="61" t="s">
        <v>10</v>
      </c>
      <c r="BL356" s="62">
        <v>4</v>
      </c>
      <c r="BM356" s="61" t="s">
        <v>10</v>
      </c>
      <c r="BN356" s="62"/>
      <c r="BO356" s="61" t="s">
        <v>10</v>
      </c>
      <c r="BP356" s="62">
        <v>4</v>
      </c>
      <c r="BQ356" s="64">
        <f t="shared" si="649"/>
        <v>2</v>
      </c>
      <c r="BR356" s="64">
        <f t="shared" si="650"/>
        <v>24</v>
      </c>
      <c r="BS356" s="64">
        <f t="shared" si="651"/>
        <v>0</v>
      </c>
      <c r="BT356" s="64">
        <f t="shared" si="652"/>
        <v>0</v>
      </c>
      <c r="BU356" s="64">
        <f t="shared" si="653"/>
        <v>0</v>
      </c>
      <c r="BV356" s="64">
        <f t="shared" si="654"/>
        <v>0</v>
      </c>
      <c r="BW356" s="64">
        <f t="shared" si="655"/>
        <v>0</v>
      </c>
      <c r="BX356" s="64">
        <f t="shared" si="656"/>
        <v>0</v>
      </c>
      <c r="BY356" s="64">
        <f t="shared" si="657"/>
        <v>1</v>
      </c>
      <c r="BZ356" s="65">
        <f t="shared" si="671"/>
        <v>27</v>
      </c>
      <c r="CA356" s="66">
        <f t="shared" si="659"/>
        <v>41.5</v>
      </c>
      <c r="CB356" s="67">
        <f t="shared" si="660"/>
        <v>0</v>
      </c>
      <c r="CC356" s="67">
        <v>0</v>
      </c>
      <c r="CD356" s="68">
        <f t="shared" si="661"/>
        <v>2</v>
      </c>
      <c r="CE356" s="69">
        <f t="shared" si="662"/>
        <v>10</v>
      </c>
      <c r="CF356" s="68">
        <f t="shared" si="663"/>
        <v>300</v>
      </c>
      <c r="CG356" s="70">
        <f t="shared" si="664"/>
        <v>10</v>
      </c>
      <c r="CH356" s="68">
        <f t="shared" si="665"/>
        <v>160</v>
      </c>
      <c r="CI356" s="71">
        <f>VLOOKUP(A356,[5]DATA!$A$6:$Q$660,17,0)</f>
        <v>150</v>
      </c>
      <c r="CJ356" s="71">
        <f t="shared" si="666"/>
        <v>41.5</v>
      </c>
      <c r="CK356" s="72">
        <f t="shared" si="667"/>
        <v>0</v>
      </c>
      <c r="CL356" s="73">
        <f t="shared" si="668"/>
        <v>0</v>
      </c>
      <c r="CM356" s="72">
        <f t="shared" si="669"/>
        <v>0</v>
      </c>
      <c r="CN356" s="74">
        <f t="shared" si="670"/>
        <v>27</v>
      </c>
    </row>
    <row r="357" spans="1:92" s="77" customFormat="1" ht="24.75" customHeight="1" outlineLevel="3" x14ac:dyDescent="0.25">
      <c r="A357" s="55" t="s">
        <v>731</v>
      </c>
      <c r="B357" s="56" t="s">
        <v>732</v>
      </c>
      <c r="C357" s="57" t="s">
        <v>656</v>
      </c>
      <c r="D357" s="58">
        <v>8</v>
      </c>
      <c r="E357" s="59">
        <v>44027</v>
      </c>
      <c r="F357" s="60">
        <f>IFERROR(VLOOKUP(A357,'[5]PHEP NAM 2022'!$D$9:$AP$628,32,0),0)</f>
        <v>5</v>
      </c>
      <c r="G357" s="61" t="s">
        <v>9</v>
      </c>
      <c r="H357" s="62">
        <v>4</v>
      </c>
      <c r="I357" s="61" t="s">
        <v>10</v>
      </c>
      <c r="J357" s="62"/>
      <c r="K357" s="61" t="s">
        <v>52</v>
      </c>
      <c r="L357" s="62"/>
      <c r="M357" s="61" t="s">
        <v>10</v>
      </c>
      <c r="N357" s="62"/>
      <c r="O357" s="61" t="s">
        <v>10</v>
      </c>
      <c r="P357" s="62"/>
      <c r="Q357" s="63"/>
      <c r="R357" s="63"/>
      <c r="S357" s="61" t="s">
        <v>10</v>
      </c>
      <c r="T357" s="62"/>
      <c r="U357" s="61" t="s">
        <v>10</v>
      </c>
      <c r="V357" s="62"/>
      <c r="W357" s="61" t="s">
        <v>10</v>
      </c>
      <c r="X357" s="62"/>
      <c r="Y357" s="61" t="s">
        <v>10</v>
      </c>
      <c r="Z357" s="62">
        <v>4</v>
      </c>
      <c r="AA357" s="61" t="s">
        <v>10</v>
      </c>
      <c r="AB357" s="62"/>
      <c r="AC357" s="61" t="s">
        <v>52</v>
      </c>
      <c r="AD357" s="62"/>
      <c r="AE357" s="63"/>
      <c r="AF357" s="63">
        <v>8</v>
      </c>
      <c r="AG357" s="61" t="s">
        <v>10</v>
      </c>
      <c r="AH357" s="62"/>
      <c r="AI357" s="61" t="s">
        <v>10</v>
      </c>
      <c r="AJ357" s="62"/>
      <c r="AK357" s="61" t="s">
        <v>10</v>
      </c>
      <c r="AL357" s="62"/>
      <c r="AM357" s="61" t="s">
        <v>10</v>
      </c>
      <c r="AN357" s="62"/>
      <c r="AO357" s="61" t="s">
        <v>10</v>
      </c>
      <c r="AP357" s="62"/>
      <c r="AQ357" s="61" t="s">
        <v>52</v>
      </c>
      <c r="AR357" s="62"/>
      <c r="AS357" s="63"/>
      <c r="AT357" s="63"/>
      <c r="AU357" s="61" t="s">
        <v>52</v>
      </c>
      <c r="AV357" s="62"/>
      <c r="AW357" s="61" t="s">
        <v>52</v>
      </c>
      <c r="AX357" s="62"/>
      <c r="AY357" s="61" t="s">
        <v>10</v>
      </c>
      <c r="AZ357" s="62"/>
      <c r="BA357" s="61" t="s">
        <v>10</v>
      </c>
      <c r="BB357" s="62">
        <v>4</v>
      </c>
      <c r="BC357" s="61" t="s">
        <v>124</v>
      </c>
      <c r="BD357" s="62"/>
      <c r="BE357" s="61" t="s">
        <v>10</v>
      </c>
      <c r="BF357" s="62"/>
      <c r="BG357" s="63"/>
      <c r="BH357" s="63"/>
      <c r="BI357" s="61" t="s">
        <v>10</v>
      </c>
      <c r="BJ357" s="62">
        <v>4</v>
      </c>
      <c r="BK357" s="61" t="s">
        <v>10</v>
      </c>
      <c r="BL357" s="62">
        <v>4</v>
      </c>
      <c r="BM357" s="61" t="s">
        <v>10</v>
      </c>
      <c r="BN357" s="62"/>
      <c r="BO357" s="61" t="s">
        <v>10</v>
      </c>
      <c r="BP357" s="62">
        <v>4</v>
      </c>
      <c r="BQ357" s="64">
        <f t="shared" si="649"/>
        <v>1</v>
      </c>
      <c r="BR357" s="64">
        <f t="shared" si="650"/>
        <v>20</v>
      </c>
      <c r="BS357" s="64">
        <f t="shared" si="651"/>
        <v>0</v>
      </c>
      <c r="BT357" s="64">
        <f t="shared" si="652"/>
        <v>0</v>
      </c>
      <c r="BU357" s="64">
        <f t="shared" si="653"/>
        <v>0</v>
      </c>
      <c r="BV357" s="64">
        <f t="shared" si="654"/>
        <v>0</v>
      </c>
      <c r="BW357" s="64">
        <f t="shared" si="655"/>
        <v>0</v>
      </c>
      <c r="BX357" s="64">
        <f t="shared" si="656"/>
        <v>0</v>
      </c>
      <c r="BY357" s="64">
        <f t="shared" si="657"/>
        <v>5</v>
      </c>
      <c r="BZ357" s="65">
        <f t="shared" si="671"/>
        <v>26</v>
      </c>
      <c r="CA357" s="66">
        <f t="shared" si="659"/>
        <v>24</v>
      </c>
      <c r="CB357" s="67">
        <f t="shared" si="660"/>
        <v>8</v>
      </c>
      <c r="CC357" s="67">
        <v>0</v>
      </c>
      <c r="CD357" s="68">
        <f t="shared" si="661"/>
        <v>2</v>
      </c>
      <c r="CE357" s="69">
        <f t="shared" si="662"/>
        <v>6</v>
      </c>
      <c r="CF357" s="68">
        <f t="shared" si="663"/>
        <v>300</v>
      </c>
      <c r="CG357" s="70">
        <f t="shared" si="664"/>
        <v>0</v>
      </c>
      <c r="CH357" s="68">
        <f t="shared" si="665"/>
        <v>96</v>
      </c>
      <c r="CI357" s="71">
        <f>VLOOKUP(A357,[5]DATA!$A$6:$Q$660,17,0)</f>
        <v>150</v>
      </c>
      <c r="CJ357" s="71">
        <f t="shared" si="666"/>
        <v>32</v>
      </c>
      <c r="CK357" s="72">
        <f t="shared" si="667"/>
        <v>8</v>
      </c>
      <c r="CL357" s="73">
        <f t="shared" si="668"/>
        <v>0.25</v>
      </c>
      <c r="CM357" s="72">
        <f t="shared" si="669"/>
        <v>0</v>
      </c>
      <c r="CN357" s="74">
        <f t="shared" si="670"/>
        <v>26</v>
      </c>
    </row>
    <row r="358" spans="1:92" s="77" customFormat="1" ht="24.75" customHeight="1" outlineLevel="3" x14ac:dyDescent="0.25">
      <c r="A358" s="55" t="s">
        <v>733</v>
      </c>
      <c r="B358" s="108" t="s">
        <v>734</v>
      </c>
      <c r="C358" s="57" t="s">
        <v>656</v>
      </c>
      <c r="D358" s="58">
        <v>10</v>
      </c>
      <c r="E358" s="59">
        <v>44062</v>
      </c>
      <c r="F358" s="60">
        <f>IFERROR(VLOOKUP(A358,'[5]PHEP NAM 2022'!$D$9:$AP$628,32,0),0)</f>
        <v>6</v>
      </c>
      <c r="G358" s="61" t="s">
        <v>10</v>
      </c>
      <c r="H358" s="62">
        <v>1</v>
      </c>
      <c r="I358" s="61" t="s">
        <v>10</v>
      </c>
      <c r="J358" s="62">
        <v>1</v>
      </c>
      <c r="K358" s="61" t="s">
        <v>10</v>
      </c>
      <c r="L358" s="62">
        <v>1</v>
      </c>
      <c r="M358" s="61" t="s">
        <v>10</v>
      </c>
      <c r="N358" s="62">
        <v>1</v>
      </c>
      <c r="O358" s="61" t="s">
        <v>10</v>
      </c>
      <c r="P358" s="62">
        <v>1</v>
      </c>
      <c r="Q358" s="63"/>
      <c r="R358" s="63"/>
      <c r="S358" s="61" t="s">
        <v>10</v>
      </c>
      <c r="T358" s="62">
        <v>1</v>
      </c>
      <c r="U358" s="61" t="s">
        <v>10</v>
      </c>
      <c r="V358" s="62">
        <v>1</v>
      </c>
      <c r="W358" s="61" t="s">
        <v>52</v>
      </c>
      <c r="X358" s="62"/>
      <c r="Y358" s="61" t="s">
        <v>10</v>
      </c>
      <c r="Z358" s="62">
        <v>1</v>
      </c>
      <c r="AA358" s="61" t="s">
        <v>10</v>
      </c>
      <c r="AB358" s="62">
        <v>5</v>
      </c>
      <c r="AC358" s="61" t="s">
        <v>10</v>
      </c>
      <c r="AD358" s="62">
        <v>1</v>
      </c>
      <c r="AE358" s="63"/>
      <c r="AF358" s="63">
        <v>7</v>
      </c>
      <c r="AG358" s="61" t="s">
        <v>52</v>
      </c>
      <c r="AH358" s="62"/>
      <c r="AI358" s="61" t="s">
        <v>52</v>
      </c>
      <c r="AJ358" s="62"/>
      <c r="AK358" s="61" t="s">
        <v>52</v>
      </c>
      <c r="AL358" s="62"/>
      <c r="AM358" s="61" t="s">
        <v>10</v>
      </c>
      <c r="AN358" s="62">
        <v>1</v>
      </c>
      <c r="AO358" s="61" t="s">
        <v>10</v>
      </c>
      <c r="AP358" s="62">
        <v>1</v>
      </c>
      <c r="AQ358" s="61" t="s">
        <v>52</v>
      </c>
      <c r="AR358" s="62"/>
      <c r="AS358" s="63"/>
      <c r="AT358" s="63"/>
      <c r="AU358" s="61" t="s">
        <v>10</v>
      </c>
      <c r="AV358" s="62">
        <v>1</v>
      </c>
      <c r="AW358" s="61" t="s">
        <v>10</v>
      </c>
      <c r="AX358" s="62">
        <v>5</v>
      </c>
      <c r="AY358" s="61" t="s">
        <v>10</v>
      </c>
      <c r="AZ358" s="62">
        <v>5</v>
      </c>
      <c r="BA358" s="61" t="s">
        <v>52</v>
      </c>
      <c r="BB358" s="62"/>
      <c r="BC358" s="61" t="s">
        <v>124</v>
      </c>
      <c r="BD358" s="62"/>
      <c r="BE358" s="61" t="s">
        <v>124</v>
      </c>
      <c r="BF358" s="62"/>
      <c r="BG358" s="63"/>
      <c r="BH358" s="63"/>
      <c r="BI358" s="61" t="s">
        <v>10</v>
      </c>
      <c r="BJ358" s="62">
        <v>1</v>
      </c>
      <c r="BK358" s="61" t="s">
        <v>10</v>
      </c>
      <c r="BL358" s="62">
        <v>1</v>
      </c>
      <c r="BM358" s="61" t="s">
        <v>10</v>
      </c>
      <c r="BN358" s="62">
        <v>1</v>
      </c>
      <c r="BO358" s="61" t="s">
        <v>10</v>
      </c>
      <c r="BP358" s="62">
        <v>5</v>
      </c>
      <c r="BQ358" s="64">
        <f t="shared" si="649"/>
        <v>0</v>
      </c>
      <c r="BR358" s="64">
        <f t="shared" si="650"/>
        <v>19</v>
      </c>
      <c r="BS358" s="64">
        <f t="shared" si="651"/>
        <v>0</v>
      </c>
      <c r="BT358" s="64">
        <f t="shared" si="652"/>
        <v>0</v>
      </c>
      <c r="BU358" s="64">
        <f t="shared" si="653"/>
        <v>0</v>
      </c>
      <c r="BV358" s="64">
        <f t="shared" si="654"/>
        <v>0</v>
      </c>
      <c r="BW358" s="64">
        <f t="shared" si="655"/>
        <v>0</v>
      </c>
      <c r="BX358" s="64">
        <f t="shared" si="656"/>
        <v>0</v>
      </c>
      <c r="BY358" s="64">
        <f t="shared" si="657"/>
        <v>6</v>
      </c>
      <c r="BZ358" s="65">
        <f t="shared" si="671"/>
        <v>25</v>
      </c>
      <c r="CA358" s="66">
        <f t="shared" si="659"/>
        <v>35</v>
      </c>
      <c r="CB358" s="67">
        <f t="shared" si="660"/>
        <v>7</v>
      </c>
      <c r="CC358" s="67">
        <v>0</v>
      </c>
      <c r="CD358" s="68">
        <f t="shared" si="661"/>
        <v>2</v>
      </c>
      <c r="CE358" s="69">
        <f t="shared" si="662"/>
        <v>4</v>
      </c>
      <c r="CF358" s="68">
        <f t="shared" si="663"/>
        <v>140</v>
      </c>
      <c r="CG358" s="70">
        <f t="shared" si="664"/>
        <v>0</v>
      </c>
      <c r="CH358" s="68">
        <f t="shared" si="665"/>
        <v>64</v>
      </c>
      <c r="CI358" s="71">
        <f>VLOOKUP(A358,[5]DATA!$A$6:$Q$660,17,0)</f>
        <v>70</v>
      </c>
      <c r="CJ358" s="71">
        <f t="shared" si="666"/>
        <v>42</v>
      </c>
      <c r="CK358" s="72">
        <f t="shared" si="667"/>
        <v>11</v>
      </c>
      <c r="CL358" s="73">
        <f t="shared" si="668"/>
        <v>0.26190476190476192</v>
      </c>
      <c r="CM358" s="72">
        <f t="shared" si="669"/>
        <v>4</v>
      </c>
      <c r="CN358" s="74">
        <f t="shared" si="670"/>
        <v>25</v>
      </c>
    </row>
    <row r="359" spans="1:92" s="77" customFormat="1" ht="24.75" customHeight="1" outlineLevel="3" x14ac:dyDescent="0.25">
      <c r="A359" s="55" t="s">
        <v>735</v>
      </c>
      <c r="B359" s="56" t="s">
        <v>736</v>
      </c>
      <c r="C359" s="57" t="s">
        <v>656</v>
      </c>
      <c r="D359" s="58">
        <v>10</v>
      </c>
      <c r="E359" s="59">
        <v>44095</v>
      </c>
      <c r="F359" s="60">
        <f>IFERROR(VLOOKUP(A359,'[5]PHEP NAM 2022'!$D$9:$AP$628,32,0),0)</f>
        <v>4.5</v>
      </c>
      <c r="G359" s="61" t="s">
        <v>9</v>
      </c>
      <c r="H359" s="62">
        <v>4</v>
      </c>
      <c r="I359" s="61" t="s">
        <v>10</v>
      </c>
      <c r="J359" s="62"/>
      <c r="K359" s="61" t="s">
        <v>10</v>
      </c>
      <c r="L359" s="62"/>
      <c r="M359" s="61" t="s">
        <v>10</v>
      </c>
      <c r="N359" s="62"/>
      <c r="O359" s="61" t="s">
        <v>10</v>
      </c>
      <c r="P359" s="62"/>
      <c r="Q359" s="63"/>
      <c r="R359" s="63"/>
      <c r="S359" s="61" t="s">
        <v>10</v>
      </c>
      <c r="T359" s="62"/>
      <c r="U359" s="61" t="s">
        <v>10</v>
      </c>
      <c r="V359" s="62"/>
      <c r="W359" s="61" t="s">
        <v>10</v>
      </c>
      <c r="X359" s="62"/>
      <c r="Y359" s="61" t="s">
        <v>10</v>
      </c>
      <c r="Z359" s="62">
        <v>4</v>
      </c>
      <c r="AA359" s="61" t="s">
        <v>10</v>
      </c>
      <c r="AB359" s="62">
        <v>4</v>
      </c>
      <c r="AC359" s="61" t="s">
        <v>10</v>
      </c>
      <c r="AD359" s="62"/>
      <c r="AE359" s="63"/>
      <c r="AF359" s="63">
        <v>8</v>
      </c>
      <c r="AG359" s="61" t="s">
        <v>10</v>
      </c>
      <c r="AH359" s="62">
        <v>4</v>
      </c>
      <c r="AI359" s="61" t="s">
        <v>10</v>
      </c>
      <c r="AJ359" s="62">
        <v>4</v>
      </c>
      <c r="AK359" s="61" t="s">
        <v>10</v>
      </c>
      <c r="AL359" s="62">
        <v>4</v>
      </c>
      <c r="AM359" s="61" t="s">
        <v>10</v>
      </c>
      <c r="AN359" s="62"/>
      <c r="AO359" s="61" t="s">
        <v>10</v>
      </c>
      <c r="AP359" s="62"/>
      <c r="AQ359" s="61" t="s">
        <v>10</v>
      </c>
      <c r="AR359" s="62"/>
      <c r="AS359" s="63"/>
      <c r="AT359" s="63"/>
      <c r="AU359" s="61" t="s">
        <v>10</v>
      </c>
      <c r="AV359" s="62"/>
      <c r="AW359" s="61" t="s">
        <v>10</v>
      </c>
      <c r="AX359" s="62">
        <v>4</v>
      </c>
      <c r="AY359" s="61" t="s">
        <v>10</v>
      </c>
      <c r="AZ359" s="62">
        <v>4</v>
      </c>
      <c r="BA359" s="61" t="s">
        <v>10</v>
      </c>
      <c r="BB359" s="62">
        <v>4</v>
      </c>
      <c r="BC359" s="61" t="s">
        <v>10</v>
      </c>
      <c r="BD359" s="62"/>
      <c r="BE359" s="61" t="s">
        <v>10</v>
      </c>
      <c r="BF359" s="62"/>
      <c r="BG359" s="63"/>
      <c r="BH359" s="63"/>
      <c r="BI359" s="61" t="s">
        <v>10</v>
      </c>
      <c r="BJ359" s="62"/>
      <c r="BK359" s="61" t="s">
        <v>10</v>
      </c>
      <c r="BL359" s="62"/>
      <c r="BM359" s="61" t="s">
        <v>10</v>
      </c>
      <c r="BN359" s="62"/>
      <c r="BO359" s="61" t="s">
        <v>10</v>
      </c>
      <c r="BP359" s="62">
        <v>4</v>
      </c>
      <c r="BQ359" s="64">
        <f t="shared" si="649"/>
        <v>1</v>
      </c>
      <c r="BR359" s="64">
        <f t="shared" si="650"/>
        <v>26</v>
      </c>
      <c r="BS359" s="64">
        <f t="shared" si="651"/>
        <v>0</v>
      </c>
      <c r="BT359" s="64">
        <f t="shared" si="652"/>
        <v>0</v>
      </c>
      <c r="BU359" s="64">
        <f t="shared" si="653"/>
        <v>0</v>
      </c>
      <c r="BV359" s="64">
        <f t="shared" si="654"/>
        <v>0</v>
      </c>
      <c r="BW359" s="64">
        <f t="shared" si="655"/>
        <v>0</v>
      </c>
      <c r="BX359" s="64">
        <f t="shared" si="656"/>
        <v>0</v>
      </c>
      <c r="BY359" s="64">
        <f t="shared" si="657"/>
        <v>0</v>
      </c>
      <c r="BZ359" s="65">
        <f t="shared" si="671"/>
        <v>27</v>
      </c>
      <c r="CA359" s="66">
        <f t="shared" si="659"/>
        <v>40</v>
      </c>
      <c r="CB359" s="67">
        <f t="shared" si="660"/>
        <v>8</v>
      </c>
      <c r="CC359" s="67">
        <v>0</v>
      </c>
      <c r="CD359" s="68">
        <f t="shared" si="661"/>
        <v>2</v>
      </c>
      <c r="CE359" s="69">
        <f t="shared" si="662"/>
        <v>10</v>
      </c>
      <c r="CF359" s="68">
        <f t="shared" si="663"/>
        <v>140</v>
      </c>
      <c r="CG359" s="70">
        <f t="shared" si="664"/>
        <v>4.5</v>
      </c>
      <c r="CH359" s="68">
        <f t="shared" si="665"/>
        <v>160</v>
      </c>
      <c r="CI359" s="71">
        <f>VLOOKUP(A359,[5]DATA!$A$6:$Q$660,17,0)</f>
        <v>70</v>
      </c>
      <c r="CJ359" s="71">
        <f t="shared" si="666"/>
        <v>48</v>
      </c>
      <c r="CK359" s="72">
        <f t="shared" si="667"/>
        <v>8</v>
      </c>
      <c r="CL359" s="73">
        <f t="shared" si="668"/>
        <v>0.16666666666666666</v>
      </c>
      <c r="CM359" s="72">
        <f t="shared" si="669"/>
        <v>0</v>
      </c>
      <c r="CN359" s="74">
        <f t="shared" si="670"/>
        <v>27</v>
      </c>
    </row>
    <row r="360" spans="1:92" s="77" customFormat="1" ht="24.75" customHeight="1" outlineLevel="3" x14ac:dyDescent="0.25">
      <c r="A360" s="55" t="s">
        <v>737</v>
      </c>
      <c r="B360" s="56" t="s">
        <v>670</v>
      </c>
      <c r="C360" s="57" t="s">
        <v>656</v>
      </c>
      <c r="D360" s="58">
        <v>10</v>
      </c>
      <c r="E360" s="75">
        <v>44259</v>
      </c>
      <c r="F360" s="60">
        <f>IFERROR(VLOOKUP(A360,'[5]PHEP NAM 2022'!$D$9:$AP$628,32,0),0)</f>
        <v>6</v>
      </c>
      <c r="G360" s="61" t="s">
        <v>9</v>
      </c>
      <c r="H360" s="62">
        <v>4</v>
      </c>
      <c r="I360" s="61" t="s">
        <v>10</v>
      </c>
      <c r="J360" s="62"/>
      <c r="K360" s="61" t="s">
        <v>10</v>
      </c>
      <c r="L360" s="62">
        <v>1.5</v>
      </c>
      <c r="M360" s="61" t="s">
        <v>10</v>
      </c>
      <c r="N360" s="62"/>
      <c r="O360" s="61" t="s">
        <v>10</v>
      </c>
      <c r="P360" s="62"/>
      <c r="Q360" s="63"/>
      <c r="R360" s="63"/>
      <c r="S360" s="61" t="s">
        <v>10</v>
      </c>
      <c r="T360" s="62"/>
      <c r="U360" s="61" t="s">
        <v>10</v>
      </c>
      <c r="V360" s="62"/>
      <c r="W360" s="61" t="s">
        <v>10</v>
      </c>
      <c r="X360" s="62"/>
      <c r="Y360" s="61" t="s">
        <v>10</v>
      </c>
      <c r="Z360" s="62">
        <v>4</v>
      </c>
      <c r="AA360" s="61" t="s">
        <v>10</v>
      </c>
      <c r="AB360" s="62"/>
      <c r="AC360" s="61" t="s">
        <v>10</v>
      </c>
      <c r="AD360" s="62"/>
      <c r="AE360" s="63"/>
      <c r="AF360" s="63">
        <v>8</v>
      </c>
      <c r="AG360" s="61" t="s">
        <v>10</v>
      </c>
      <c r="AH360" s="62"/>
      <c r="AI360" s="61" t="s">
        <v>10</v>
      </c>
      <c r="AJ360" s="62"/>
      <c r="AK360" s="61" t="s">
        <v>10</v>
      </c>
      <c r="AL360" s="62"/>
      <c r="AM360" s="61" t="s">
        <v>10</v>
      </c>
      <c r="AN360" s="62">
        <v>4</v>
      </c>
      <c r="AO360" s="61" t="s">
        <v>10</v>
      </c>
      <c r="AP360" s="62"/>
      <c r="AQ360" s="61" t="s">
        <v>10</v>
      </c>
      <c r="AR360" s="62"/>
      <c r="AS360" s="63"/>
      <c r="AT360" s="63"/>
      <c r="AU360" s="61" t="s">
        <v>10</v>
      </c>
      <c r="AV360" s="62">
        <v>4</v>
      </c>
      <c r="AW360" s="61" t="s">
        <v>10</v>
      </c>
      <c r="AX360" s="62"/>
      <c r="AY360" s="61" t="s">
        <v>10</v>
      </c>
      <c r="AZ360" s="62"/>
      <c r="BA360" s="61" t="s">
        <v>10</v>
      </c>
      <c r="BB360" s="62">
        <v>4</v>
      </c>
      <c r="BC360" s="61" t="s">
        <v>10</v>
      </c>
      <c r="BD360" s="62"/>
      <c r="BE360" s="61" t="s">
        <v>10</v>
      </c>
      <c r="BF360" s="62"/>
      <c r="BG360" s="63"/>
      <c r="BH360" s="63"/>
      <c r="BI360" s="61" t="s">
        <v>10</v>
      </c>
      <c r="BJ360" s="62">
        <v>4</v>
      </c>
      <c r="BK360" s="61" t="s">
        <v>10</v>
      </c>
      <c r="BL360" s="62">
        <v>4</v>
      </c>
      <c r="BM360" s="61" t="s">
        <v>10</v>
      </c>
      <c r="BN360" s="62"/>
      <c r="BO360" s="61" t="s">
        <v>10</v>
      </c>
      <c r="BP360" s="62">
        <v>4</v>
      </c>
      <c r="BQ360" s="64">
        <f t="shared" si="649"/>
        <v>1</v>
      </c>
      <c r="BR360" s="64">
        <f t="shared" si="650"/>
        <v>26</v>
      </c>
      <c r="BS360" s="64">
        <f t="shared" si="651"/>
        <v>0</v>
      </c>
      <c r="BT360" s="64">
        <f t="shared" si="652"/>
        <v>0</v>
      </c>
      <c r="BU360" s="64">
        <f t="shared" si="653"/>
        <v>0</v>
      </c>
      <c r="BV360" s="64">
        <f t="shared" si="654"/>
        <v>0</v>
      </c>
      <c r="BW360" s="64">
        <f t="shared" si="655"/>
        <v>0</v>
      </c>
      <c r="BX360" s="64">
        <f t="shared" si="656"/>
        <v>0</v>
      </c>
      <c r="BY360" s="64">
        <f t="shared" si="657"/>
        <v>0</v>
      </c>
      <c r="BZ360" s="65">
        <f t="shared" si="671"/>
        <v>27</v>
      </c>
      <c r="CA360" s="66">
        <f t="shared" si="659"/>
        <v>33.5</v>
      </c>
      <c r="CB360" s="67">
        <f t="shared" si="660"/>
        <v>8</v>
      </c>
      <c r="CC360" s="67">
        <v>0</v>
      </c>
      <c r="CD360" s="68">
        <f t="shared" si="661"/>
        <v>2</v>
      </c>
      <c r="CE360" s="69">
        <f t="shared" si="662"/>
        <v>8</v>
      </c>
      <c r="CF360" s="68">
        <f t="shared" si="663"/>
        <v>140</v>
      </c>
      <c r="CG360" s="70">
        <f t="shared" si="664"/>
        <v>6</v>
      </c>
      <c r="CH360" s="68">
        <f t="shared" si="665"/>
        <v>128</v>
      </c>
      <c r="CI360" s="71">
        <f>VLOOKUP(A360,[5]DATA!$A$6:$Q$660,17,0)</f>
        <v>70</v>
      </c>
      <c r="CJ360" s="71">
        <f t="shared" si="666"/>
        <v>41.5</v>
      </c>
      <c r="CK360" s="72">
        <f t="shared" si="667"/>
        <v>8</v>
      </c>
      <c r="CL360" s="73">
        <f t="shared" si="668"/>
        <v>0.19277108433734941</v>
      </c>
      <c r="CM360" s="72">
        <f t="shared" si="669"/>
        <v>0</v>
      </c>
      <c r="CN360" s="74">
        <f t="shared" si="670"/>
        <v>27</v>
      </c>
    </row>
    <row r="361" spans="1:92" s="77" customFormat="1" ht="24.75" customHeight="1" outlineLevel="3" x14ac:dyDescent="0.25">
      <c r="A361" s="55" t="s">
        <v>738</v>
      </c>
      <c r="B361" s="56" t="s">
        <v>739</v>
      </c>
      <c r="C361" s="57" t="s">
        <v>656</v>
      </c>
      <c r="D361" s="58">
        <v>10</v>
      </c>
      <c r="E361" s="75">
        <v>44263</v>
      </c>
      <c r="F361" s="60">
        <f>IFERROR(VLOOKUP(A361,'[5]PHEP NAM 2022'!$D$9:$AP$628,32,0),0)</f>
        <v>9.5</v>
      </c>
      <c r="G361" s="61" t="s">
        <v>10</v>
      </c>
      <c r="H361" s="62">
        <v>4</v>
      </c>
      <c r="I361" s="61" t="s">
        <v>10</v>
      </c>
      <c r="J361" s="62">
        <v>4</v>
      </c>
      <c r="K361" s="61" t="s">
        <v>52</v>
      </c>
      <c r="L361" s="62"/>
      <c r="M361" s="61" t="s">
        <v>10</v>
      </c>
      <c r="N361" s="62"/>
      <c r="O361" s="61" t="s">
        <v>10</v>
      </c>
      <c r="P361" s="62"/>
      <c r="Q361" s="63"/>
      <c r="R361" s="63"/>
      <c r="S361" s="61" t="s">
        <v>10</v>
      </c>
      <c r="T361" s="62"/>
      <c r="U361" s="61" t="s">
        <v>10</v>
      </c>
      <c r="V361" s="62"/>
      <c r="W361" s="61" t="s">
        <v>10</v>
      </c>
      <c r="X361" s="62"/>
      <c r="Y361" s="61" t="s">
        <v>10</v>
      </c>
      <c r="Z361" s="62"/>
      <c r="AA361" s="61" t="s">
        <v>10</v>
      </c>
      <c r="AB361" s="62"/>
      <c r="AC361" s="61" t="s">
        <v>10</v>
      </c>
      <c r="AD361" s="62"/>
      <c r="AE361" s="63"/>
      <c r="AF361" s="63"/>
      <c r="AG361" s="61" t="s">
        <v>10</v>
      </c>
      <c r="AH361" s="62"/>
      <c r="AI361" s="61" t="s">
        <v>10</v>
      </c>
      <c r="AJ361" s="62"/>
      <c r="AK361" s="61" t="s">
        <v>10</v>
      </c>
      <c r="AL361" s="62"/>
      <c r="AM361" s="61" t="s">
        <v>10</v>
      </c>
      <c r="AN361" s="62"/>
      <c r="AO361" s="61" t="s">
        <v>10</v>
      </c>
      <c r="AP361" s="62"/>
      <c r="AQ361" s="61" t="s">
        <v>10</v>
      </c>
      <c r="AR361" s="62"/>
      <c r="AS361" s="63"/>
      <c r="AT361" s="63"/>
      <c r="AU361" s="61" t="s">
        <v>10</v>
      </c>
      <c r="AV361" s="62"/>
      <c r="AW361" s="61" t="s">
        <v>10</v>
      </c>
      <c r="AX361" s="62"/>
      <c r="AY361" s="61" t="s">
        <v>10</v>
      </c>
      <c r="AZ361" s="62">
        <v>4</v>
      </c>
      <c r="BA361" s="61" t="s">
        <v>10</v>
      </c>
      <c r="BB361" s="62">
        <v>4</v>
      </c>
      <c r="BC361" s="61" t="s">
        <v>10</v>
      </c>
      <c r="BD361" s="62"/>
      <c r="BE361" s="61" t="s">
        <v>10</v>
      </c>
      <c r="BF361" s="62"/>
      <c r="BG361" s="63"/>
      <c r="BH361" s="63"/>
      <c r="BI361" s="61" t="s">
        <v>10</v>
      </c>
      <c r="BJ361" s="62"/>
      <c r="BK361" s="61" t="s">
        <v>10</v>
      </c>
      <c r="BL361" s="62"/>
      <c r="BM361" s="61" t="s">
        <v>10</v>
      </c>
      <c r="BN361" s="62"/>
      <c r="BO361" s="61" t="s">
        <v>10</v>
      </c>
      <c r="BP361" s="62">
        <v>4</v>
      </c>
      <c r="BQ361" s="64">
        <f t="shared" si="649"/>
        <v>0</v>
      </c>
      <c r="BR361" s="64">
        <f t="shared" si="650"/>
        <v>26</v>
      </c>
      <c r="BS361" s="64">
        <f t="shared" si="651"/>
        <v>0</v>
      </c>
      <c r="BT361" s="64">
        <f t="shared" si="652"/>
        <v>0</v>
      </c>
      <c r="BU361" s="64">
        <f t="shared" si="653"/>
        <v>0</v>
      </c>
      <c r="BV361" s="64">
        <f t="shared" si="654"/>
        <v>0</v>
      </c>
      <c r="BW361" s="64">
        <f t="shared" si="655"/>
        <v>0</v>
      </c>
      <c r="BX361" s="64">
        <f t="shared" si="656"/>
        <v>0</v>
      </c>
      <c r="BY361" s="64">
        <f t="shared" si="657"/>
        <v>1</v>
      </c>
      <c r="BZ361" s="65">
        <f t="shared" si="671"/>
        <v>27</v>
      </c>
      <c r="CA361" s="66">
        <f t="shared" si="659"/>
        <v>20</v>
      </c>
      <c r="CB361" s="67">
        <f t="shared" si="660"/>
        <v>0</v>
      </c>
      <c r="CC361" s="67">
        <v>0</v>
      </c>
      <c r="CD361" s="68">
        <f t="shared" si="661"/>
        <v>2</v>
      </c>
      <c r="CE361" s="69">
        <f t="shared" si="662"/>
        <v>5</v>
      </c>
      <c r="CF361" s="68">
        <f t="shared" si="663"/>
        <v>140</v>
      </c>
      <c r="CG361" s="70">
        <f t="shared" si="664"/>
        <v>8.5</v>
      </c>
      <c r="CH361" s="68">
        <f t="shared" si="665"/>
        <v>80</v>
      </c>
      <c r="CI361" s="71">
        <f>VLOOKUP(A361,[5]DATA!$A$6:$Q$660,17,0)</f>
        <v>70</v>
      </c>
      <c r="CJ361" s="71">
        <f t="shared" si="666"/>
        <v>20</v>
      </c>
      <c r="CK361" s="72">
        <f t="shared" si="667"/>
        <v>0</v>
      </c>
      <c r="CL361" s="73">
        <f t="shared" si="668"/>
        <v>0</v>
      </c>
      <c r="CM361" s="72">
        <f t="shared" si="669"/>
        <v>0</v>
      </c>
      <c r="CN361" s="74">
        <f t="shared" si="670"/>
        <v>27</v>
      </c>
    </row>
    <row r="362" spans="1:92" s="77" customFormat="1" ht="24.75" customHeight="1" outlineLevel="3" x14ac:dyDescent="0.25">
      <c r="A362" s="55" t="s">
        <v>740</v>
      </c>
      <c r="B362" s="96" t="s">
        <v>741</v>
      </c>
      <c r="C362" s="57" t="s">
        <v>656</v>
      </c>
      <c r="D362" s="58">
        <v>10</v>
      </c>
      <c r="E362" s="75">
        <v>44123</v>
      </c>
      <c r="F362" s="60">
        <f>IFERROR(VLOOKUP(A362,'[5]PHEP NAM 2022'!$D$9:$AP$628,32,0),0)</f>
        <v>0</v>
      </c>
      <c r="G362" s="61" t="s">
        <v>10</v>
      </c>
      <c r="H362" s="62">
        <v>4</v>
      </c>
      <c r="I362" s="61" t="s">
        <v>10</v>
      </c>
      <c r="J362" s="62"/>
      <c r="K362" s="61" t="s">
        <v>10</v>
      </c>
      <c r="L362" s="62"/>
      <c r="M362" s="61" t="s">
        <v>10</v>
      </c>
      <c r="N362" s="62"/>
      <c r="O362" s="61" t="s">
        <v>10</v>
      </c>
      <c r="P362" s="62"/>
      <c r="Q362" s="63"/>
      <c r="R362" s="63"/>
      <c r="S362" s="61" t="s">
        <v>10</v>
      </c>
      <c r="T362" s="62"/>
      <c r="U362" s="61" t="s">
        <v>10</v>
      </c>
      <c r="V362" s="62"/>
      <c r="W362" s="61" t="s">
        <v>10</v>
      </c>
      <c r="X362" s="62"/>
      <c r="Y362" s="61" t="s">
        <v>10</v>
      </c>
      <c r="Z362" s="62">
        <v>4</v>
      </c>
      <c r="AA362" s="61" t="s">
        <v>124</v>
      </c>
      <c r="AB362" s="62"/>
      <c r="AC362" s="61" t="s">
        <v>124</v>
      </c>
      <c r="AD362" s="62"/>
      <c r="AE362" s="63"/>
      <c r="AF362" s="63"/>
      <c r="AG362" s="61" t="s">
        <v>124</v>
      </c>
      <c r="AH362" s="62"/>
      <c r="AI362" s="61" t="s">
        <v>124</v>
      </c>
      <c r="AJ362" s="62"/>
      <c r="AK362" s="61" t="s">
        <v>124</v>
      </c>
      <c r="AL362" s="62"/>
      <c r="AM362" s="61" t="s">
        <v>10</v>
      </c>
      <c r="AN362" s="62"/>
      <c r="AO362" s="61" t="s">
        <v>10</v>
      </c>
      <c r="AP362" s="62"/>
      <c r="AQ362" s="61" t="s">
        <v>10</v>
      </c>
      <c r="AR362" s="62"/>
      <c r="AS362" s="63"/>
      <c r="AT362" s="63"/>
      <c r="AU362" s="61" t="s">
        <v>10</v>
      </c>
      <c r="AV362" s="62"/>
      <c r="AW362" s="196" t="s">
        <v>223</v>
      </c>
      <c r="AX362" s="197"/>
      <c r="AY362" s="197"/>
      <c r="AZ362" s="197"/>
      <c r="BA362" s="197"/>
      <c r="BB362" s="197"/>
      <c r="BC362" s="197"/>
      <c r="BD362" s="197"/>
      <c r="BE362" s="197"/>
      <c r="BF362" s="197"/>
      <c r="BG362" s="197"/>
      <c r="BH362" s="197"/>
      <c r="BI362" s="197"/>
      <c r="BJ362" s="197"/>
      <c r="BK362" s="197"/>
      <c r="BL362" s="197"/>
      <c r="BM362" s="197"/>
      <c r="BN362" s="197"/>
      <c r="BO362" s="197"/>
      <c r="BP362" s="198"/>
      <c r="BQ362" s="64">
        <f t="shared" si="649"/>
        <v>0</v>
      </c>
      <c r="BR362" s="64">
        <f t="shared" si="650"/>
        <v>13</v>
      </c>
      <c r="BS362" s="64">
        <f t="shared" si="651"/>
        <v>0</v>
      </c>
      <c r="BT362" s="64">
        <f t="shared" si="652"/>
        <v>0</v>
      </c>
      <c r="BU362" s="64">
        <f t="shared" si="653"/>
        <v>0</v>
      </c>
      <c r="BV362" s="64">
        <f t="shared" si="654"/>
        <v>0</v>
      </c>
      <c r="BW362" s="64">
        <f t="shared" si="655"/>
        <v>0</v>
      </c>
      <c r="BX362" s="64">
        <f t="shared" si="656"/>
        <v>0</v>
      </c>
      <c r="BY362" s="64">
        <f t="shared" si="657"/>
        <v>0</v>
      </c>
      <c r="BZ362" s="65">
        <f t="shared" si="671"/>
        <v>13</v>
      </c>
      <c r="CA362" s="66">
        <f t="shared" si="659"/>
        <v>8</v>
      </c>
      <c r="CB362" s="67">
        <f t="shared" si="660"/>
        <v>0</v>
      </c>
      <c r="CC362" s="67">
        <v>0</v>
      </c>
      <c r="CD362" s="68">
        <f t="shared" si="661"/>
        <v>0</v>
      </c>
      <c r="CE362" s="69">
        <f t="shared" si="662"/>
        <v>2</v>
      </c>
      <c r="CF362" s="68">
        <f t="shared" si="663"/>
        <v>0</v>
      </c>
      <c r="CG362" s="70">
        <f t="shared" si="664"/>
        <v>0</v>
      </c>
      <c r="CH362" s="68">
        <f t="shared" si="665"/>
        <v>32</v>
      </c>
      <c r="CI362" s="71">
        <f>VLOOKUP(A362,[5]DATA!$A$6:$Q$660,17,0)</f>
        <v>70</v>
      </c>
      <c r="CJ362" s="71">
        <f t="shared" si="666"/>
        <v>8</v>
      </c>
      <c r="CK362" s="72">
        <f t="shared" si="667"/>
        <v>0</v>
      </c>
      <c r="CL362" s="73">
        <f t="shared" si="668"/>
        <v>0</v>
      </c>
      <c r="CM362" s="72">
        <f t="shared" si="669"/>
        <v>0</v>
      </c>
      <c r="CN362" s="74">
        <f t="shared" si="670"/>
        <v>13</v>
      </c>
    </row>
    <row r="363" spans="1:92" s="77" customFormat="1" ht="24.75" customHeight="1" outlineLevel="3" x14ac:dyDescent="0.25">
      <c r="A363" s="55" t="s">
        <v>742</v>
      </c>
      <c r="B363" s="56" t="s">
        <v>743</v>
      </c>
      <c r="C363" s="57" t="s">
        <v>656</v>
      </c>
      <c r="D363" s="58">
        <v>10</v>
      </c>
      <c r="E363" s="75">
        <v>44319</v>
      </c>
      <c r="F363" s="60">
        <f>IFERROR(VLOOKUP(A363,'[5]PHEP NAM 2022'!$D$9:$AP$628,32,0),0)</f>
        <v>1</v>
      </c>
      <c r="G363" s="61" t="s">
        <v>10</v>
      </c>
      <c r="H363" s="62">
        <v>4</v>
      </c>
      <c r="I363" s="61" t="s">
        <v>10</v>
      </c>
      <c r="J363" s="62"/>
      <c r="K363" s="61" t="s">
        <v>10</v>
      </c>
      <c r="L363" s="62"/>
      <c r="M363" s="61" t="s">
        <v>10</v>
      </c>
      <c r="N363" s="62"/>
      <c r="O363" s="61" t="s">
        <v>10</v>
      </c>
      <c r="P363" s="62"/>
      <c r="Q363" s="63"/>
      <c r="R363" s="63"/>
      <c r="S363" s="61" t="s">
        <v>10</v>
      </c>
      <c r="T363" s="62"/>
      <c r="U363" s="61" t="s">
        <v>10</v>
      </c>
      <c r="V363" s="62"/>
      <c r="W363" s="61" t="s">
        <v>10</v>
      </c>
      <c r="X363" s="62"/>
      <c r="Y363" s="61" t="s">
        <v>10</v>
      </c>
      <c r="Z363" s="62"/>
      <c r="AA363" s="61" t="s">
        <v>10</v>
      </c>
      <c r="AB363" s="62"/>
      <c r="AC363" s="61" t="s">
        <v>10</v>
      </c>
      <c r="AD363" s="62"/>
      <c r="AE363" s="63"/>
      <c r="AF363" s="63"/>
      <c r="AG363" s="61" t="s">
        <v>10</v>
      </c>
      <c r="AH363" s="62"/>
      <c r="AI363" s="61" t="s">
        <v>10</v>
      </c>
      <c r="AJ363" s="62"/>
      <c r="AK363" s="61" t="s">
        <v>10</v>
      </c>
      <c r="AL363" s="62"/>
      <c r="AM363" s="61" t="s">
        <v>10</v>
      </c>
      <c r="AN363" s="62"/>
      <c r="AO363" s="61" t="s">
        <v>10</v>
      </c>
      <c r="AP363" s="62"/>
      <c r="AQ363" s="61" t="s">
        <v>10</v>
      </c>
      <c r="AR363" s="62"/>
      <c r="AS363" s="63"/>
      <c r="AT363" s="63"/>
      <c r="AU363" s="61" t="s">
        <v>10</v>
      </c>
      <c r="AV363" s="62"/>
      <c r="AW363" s="61" t="s">
        <v>10</v>
      </c>
      <c r="AX363" s="62"/>
      <c r="AY363" s="61" t="s">
        <v>112</v>
      </c>
      <c r="AZ363" s="62"/>
      <c r="BA363" s="61" t="s">
        <v>10</v>
      </c>
      <c r="BB363" s="62">
        <v>4</v>
      </c>
      <c r="BC363" s="61" t="s">
        <v>10</v>
      </c>
      <c r="BD363" s="62"/>
      <c r="BE363" s="61" t="s">
        <v>10</v>
      </c>
      <c r="BF363" s="62"/>
      <c r="BG363" s="63"/>
      <c r="BH363" s="63"/>
      <c r="BI363" s="61" t="s">
        <v>10</v>
      </c>
      <c r="BJ363" s="62"/>
      <c r="BK363" s="61" t="s">
        <v>10</v>
      </c>
      <c r="BL363" s="62"/>
      <c r="BM363" s="61" t="s">
        <v>10</v>
      </c>
      <c r="BN363" s="62"/>
      <c r="BO363" s="61" t="s">
        <v>10</v>
      </c>
      <c r="BP363" s="62">
        <v>4</v>
      </c>
      <c r="BQ363" s="64">
        <f t="shared" si="649"/>
        <v>0</v>
      </c>
      <c r="BR363" s="64">
        <f t="shared" si="650"/>
        <v>26.5</v>
      </c>
      <c r="BS363" s="64">
        <f t="shared" si="651"/>
        <v>0</v>
      </c>
      <c r="BT363" s="64">
        <f t="shared" si="652"/>
        <v>0</v>
      </c>
      <c r="BU363" s="64">
        <f t="shared" si="653"/>
        <v>0</v>
      </c>
      <c r="BV363" s="64">
        <f t="shared" si="654"/>
        <v>0</v>
      </c>
      <c r="BW363" s="64">
        <f t="shared" si="655"/>
        <v>0</v>
      </c>
      <c r="BX363" s="64">
        <f t="shared" si="656"/>
        <v>0</v>
      </c>
      <c r="BY363" s="64">
        <f t="shared" si="657"/>
        <v>0.5</v>
      </c>
      <c r="BZ363" s="65">
        <f t="shared" si="671"/>
        <v>27</v>
      </c>
      <c r="CA363" s="66">
        <f t="shared" si="659"/>
        <v>12</v>
      </c>
      <c r="CB363" s="67">
        <f t="shared" si="660"/>
        <v>0</v>
      </c>
      <c r="CC363" s="67">
        <v>0</v>
      </c>
      <c r="CD363" s="68">
        <f t="shared" si="661"/>
        <v>2</v>
      </c>
      <c r="CE363" s="69">
        <f t="shared" si="662"/>
        <v>3</v>
      </c>
      <c r="CF363" s="68">
        <f t="shared" si="663"/>
        <v>140</v>
      </c>
      <c r="CG363" s="70">
        <f t="shared" si="664"/>
        <v>0.5</v>
      </c>
      <c r="CH363" s="68">
        <f t="shared" si="665"/>
        <v>48</v>
      </c>
      <c r="CI363" s="71">
        <f>VLOOKUP(A363,[5]DATA!$A$6:$Q$660,17,0)</f>
        <v>70</v>
      </c>
      <c r="CJ363" s="71">
        <f t="shared" si="666"/>
        <v>12</v>
      </c>
      <c r="CK363" s="72">
        <f t="shared" si="667"/>
        <v>0</v>
      </c>
      <c r="CL363" s="73">
        <f t="shared" si="668"/>
        <v>0</v>
      </c>
      <c r="CM363" s="72">
        <f t="shared" si="669"/>
        <v>0</v>
      </c>
      <c r="CN363" s="74">
        <f t="shared" si="670"/>
        <v>27</v>
      </c>
    </row>
    <row r="364" spans="1:92" s="77" customFormat="1" ht="24.75" customHeight="1" outlineLevel="3" x14ac:dyDescent="0.25">
      <c r="A364" s="55" t="s">
        <v>744</v>
      </c>
      <c r="B364" s="56" t="s">
        <v>745</v>
      </c>
      <c r="C364" s="57" t="s">
        <v>656</v>
      </c>
      <c r="D364" s="58">
        <v>10</v>
      </c>
      <c r="E364" s="75">
        <v>44333</v>
      </c>
      <c r="F364" s="60">
        <f>IFERROR(VLOOKUP(A364,'[5]PHEP NAM 2022'!$D$9:$AP$628,32,0),0)</f>
        <v>3.5</v>
      </c>
      <c r="G364" s="61" t="s">
        <v>10</v>
      </c>
      <c r="H364" s="62"/>
      <c r="I364" s="61" t="s">
        <v>10</v>
      </c>
      <c r="J364" s="62"/>
      <c r="K364" s="61" t="s">
        <v>10</v>
      </c>
      <c r="L364" s="62"/>
      <c r="M364" s="61" t="s">
        <v>10</v>
      </c>
      <c r="N364" s="62"/>
      <c r="O364" s="61" t="s">
        <v>10</v>
      </c>
      <c r="P364" s="62"/>
      <c r="Q364" s="63"/>
      <c r="R364" s="63"/>
      <c r="S364" s="61" t="s">
        <v>10</v>
      </c>
      <c r="T364" s="62"/>
      <c r="U364" s="61" t="s">
        <v>10</v>
      </c>
      <c r="V364" s="62"/>
      <c r="W364" s="61" t="s">
        <v>10</v>
      </c>
      <c r="X364" s="62"/>
      <c r="Y364" s="61" t="s">
        <v>10</v>
      </c>
      <c r="Z364" s="62"/>
      <c r="AA364" s="61" t="s">
        <v>10</v>
      </c>
      <c r="AB364" s="62"/>
      <c r="AC364" s="61" t="s">
        <v>52</v>
      </c>
      <c r="AD364" s="62"/>
      <c r="AE364" s="63"/>
      <c r="AF364" s="63"/>
      <c r="AG364" s="61" t="s">
        <v>10</v>
      </c>
      <c r="AH364" s="62">
        <v>4</v>
      </c>
      <c r="AI364" s="61" t="s">
        <v>10</v>
      </c>
      <c r="AJ364" s="62">
        <v>4</v>
      </c>
      <c r="AK364" s="61" t="s">
        <v>10</v>
      </c>
      <c r="AL364" s="62">
        <v>4</v>
      </c>
      <c r="AM364" s="61" t="s">
        <v>10</v>
      </c>
      <c r="AN364" s="62"/>
      <c r="AO364" s="61" t="s">
        <v>10</v>
      </c>
      <c r="AP364" s="62"/>
      <c r="AQ364" s="61" t="s">
        <v>10</v>
      </c>
      <c r="AR364" s="62"/>
      <c r="AS364" s="63"/>
      <c r="AT364" s="63"/>
      <c r="AU364" s="61" t="s">
        <v>10</v>
      </c>
      <c r="AV364" s="62"/>
      <c r="AW364" s="61" t="s">
        <v>10</v>
      </c>
      <c r="AX364" s="62"/>
      <c r="AY364" s="61" t="s">
        <v>10</v>
      </c>
      <c r="AZ364" s="62">
        <v>4</v>
      </c>
      <c r="BA364" s="61" t="s">
        <v>10</v>
      </c>
      <c r="BB364" s="62">
        <v>4</v>
      </c>
      <c r="BC364" s="61" t="s">
        <v>10</v>
      </c>
      <c r="BD364" s="62"/>
      <c r="BE364" s="61" t="s">
        <v>10</v>
      </c>
      <c r="BF364" s="62"/>
      <c r="BG364" s="63"/>
      <c r="BH364" s="63"/>
      <c r="BI364" s="61" t="s">
        <v>10</v>
      </c>
      <c r="BJ364" s="62"/>
      <c r="BK364" s="61" t="s">
        <v>10</v>
      </c>
      <c r="BL364" s="62"/>
      <c r="BM364" s="61" t="s">
        <v>10</v>
      </c>
      <c r="BN364" s="62"/>
      <c r="BO364" s="61" t="s">
        <v>52</v>
      </c>
      <c r="BP364" s="62"/>
      <c r="BQ364" s="64">
        <f t="shared" si="649"/>
        <v>0</v>
      </c>
      <c r="BR364" s="64">
        <f t="shared" si="650"/>
        <v>25</v>
      </c>
      <c r="BS364" s="64">
        <f t="shared" si="651"/>
        <v>0</v>
      </c>
      <c r="BT364" s="64">
        <f t="shared" si="652"/>
        <v>0</v>
      </c>
      <c r="BU364" s="64">
        <f t="shared" si="653"/>
        <v>0</v>
      </c>
      <c r="BV364" s="64">
        <f t="shared" si="654"/>
        <v>0</v>
      </c>
      <c r="BW364" s="64">
        <f t="shared" si="655"/>
        <v>0</v>
      </c>
      <c r="BX364" s="64">
        <f t="shared" si="656"/>
        <v>0</v>
      </c>
      <c r="BY364" s="64">
        <f t="shared" si="657"/>
        <v>2</v>
      </c>
      <c r="BZ364" s="65">
        <f t="shared" si="671"/>
        <v>27</v>
      </c>
      <c r="CA364" s="66">
        <f t="shared" si="659"/>
        <v>20</v>
      </c>
      <c r="CB364" s="67">
        <f t="shared" si="660"/>
        <v>0</v>
      </c>
      <c r="CC364" s="67">
        <v>0</v>
      </c>
      <c r="CD364" s="68">
        <f t="shared" si="661"/>
        <v>2</v>
      </c>
      <c r="CE364" s="69">
        <f t="shared" si="662"/>
        <v>5</v>
      </c>
      <c r="CF364" s="68">
        <f t="shared" si="663"/>
        <v>140</v>
      </c>
      <c r="CG364" s="70">
        <f t="shared" si="664"/>
        <v>1.5</v>
      </c>
      <c r="CH364" s="68">
        <f t="shared" si="665"/>
        <v>80</v>
      </c>
      <c r="CI364" s="71">
        <f>VLOOKUP(A364,[5]DATA!$A$6:$Q$660,17,0)</f>
        <v>70</v>
      </c>
      <c r="CJ364" s="71">
        <f t="shared" si="666"/>
        <v>20</v>
      </c>
      <c r="CK364" s="72">
        <f t="shared" si="667"/>
        <v>0</v>
      </c>
      <c r="CL364" s="73">
        <f t="shared" si="668"/>
        <v>0</v>
      </c>
      <c r="CM364" s="72">
        <f t="shared" si="669"/>
        <v>0</v>
      </c>
      <c r="CN364" s="74">
        <f t="shared" si="670"/>
        <v>27</v>
      </c>
    </row>
    <row r="365" spans="1:92" s="77" customFormat="1" ht="24.75" customHeight="1" outlineLevel="3" x14ac:dyDescent="0.25">
      <c r="A365" s="55" t="s">
        <v>746</v>
      </c>
      <c r="B365" s="56" t="s">
        <v>747</v>
      </c>
      <c r="C365" s="57" t="s">
        <v>656</v>
      </c>
      <c r="D365" s="58">
        <v>7</v>
      </c>
      <c r="E365" s="75">
        <v>44538</v>
      </c>
      <c r="F365" s="60">
        <f>IFERROR(VLOOKUP(A365,'[5]PHEP NAM 2022'!$D$9:$AP$628,32,0),0)</f>
        <v>1</v>
      </c>
      <c r="G365" s="61" t="s">
        <v>9</v>
      </c>
      <c r="H365" s="62"/>
      <c r="I365" s="61" t="s">
        <v>10</v>
      </c>
      <c r="J365" s="62"/>
      <c r="K365" s="61" t="s">
        <v>10</v>
      </c>
      <c r="L365" s="62"/>
      <c r="M365" s="61" t="s">
        <v>10</v>
      </c>
      <c r="N365" s="62"/>
      <c r="O365" s="61" t="s">
        <v>10</v>
      </c>
      <c r="P365" s="62"/>
      <c r="Q365" s="63"/>
      <c r="R365" s="63"/>
      <c r="S365" s="61" t="s">
        <v>10</v>
      </c>
      <c r="T365" s="62"/>
      <c r="U365" s="61" t="s">
        <v>10</v>
      </c>
      <c r="V365" s="62"/>
      <c r="W365" s="61" t="s">
        <v>10</v>
      </c>
      <c r="X365" s="62"/>
      <c r="Y365" s="61" t="s">
        <v>10</v>
      </c>
      <c r="Z365" s="62">
        <v>4</v>
      </c>
      <c r="AA365" s="61" t="s">
        <v>10</v>
      </c>
      <c r="AB365" s="62">
        <v>4</v>
      </c>
      <c r="AC365" s="61" t="s">
        <v>10</v>
      </c>
      <c r="AD365" s="62"/>
      <c r="AE365" s="63"/>
      <c r="AF365" s="63"/>
      <c r="AG365" s="61" t="s">
        <v>10</v>
      </c>
      <c r="AH365" s="62"/>
      <c r="AI365" s="61" t="s">
        <v>10</v>
      </c>
      <c r="AJ365" s="62"/>
      <c r="AK365" s="61" t="s">
        <v>10</v>
      </c>
      <c r="AL365" s="62"/>
      <c r="AM365" s="61" t="s">
        <v>10</v>
      </c>
      <c r="AN365" s="62">
        <v>4</v>
      </c>
      <c r="AO365" s="61" t="s">
        <v>10</v>
      </c>
      <c r="AP365" s="62"/>
      <c r="AQ365" s="61" t="s">
        <v>10</v>
      </c>
      <c r="AR365" s="62"/>
      <c r="AS365" s="63"/>
      <c r="AT365" s="63"/>
      <c r="AU365" s="61" t="s">
        <v>10</v>
      </c>
      <c r="AV365" s="62">
        <v>4</v>
      </c>
      <c r="AW365" s="61" t="s">
        <v>10</v>
      </c>
      <c r="AX365" s="62"/>
      <c r="AY365" s="61" t="s">
        <v>124</v>
      </c>
      <c r="AZ365" s="62"/>
      <c r="BA365" s="61" t="s">
        <v>124</v>
      </c>
      <c r="BB365" s="62"/>
      <c r="BC365" s="61" t="s">
        <v>124</v>
      </c>
      <c r="BD365" s="62"/>
      <c r="BE365" s="61" t="s">
        <v>124</v>
      </c>
      <c r="BF365" s="62"/>
      <c r="BG365" s="63"/>
      <c r="BH365" s="63"/>
      <c r="BI365" s="61" t="s">
        <v>10</v>
      </c>
      <c r="BJ365" s="62"/>
      <c r="BK365" s="61" t="s">
        <v>10</v>
      </c>
      <c r="BL365" s="62">
        <v>4</v>
      </c>
      <c r="BM365" s="61" t="s">
        <v>10</v>
      </c>
      <c r="BN365" s="62"/>
      <c r="BO365" s="61" t="s">
        <v>10</v>
      </c>
      <c r="BP365" s="62">
        <v>4</v>
      </c>
      <c r="BQ365" s="64">
        <f t="shared" si="649"/>
        <v>1</v>
      </c>
      <c r="BR365" s="64">
        <f t="shared" si="650"/>
        <v>22</v>
      </c>
      <c r="BS365" s="64">
        <f t="shared" si="651"/>
        <v>0</v>
      </c>
      <c r="BT365" s="64">
        <f t="shared" si="652"/>
        <v>0</v>
      </c>
      <c r="BU365" s="64">
        <f t="shared" si="653"/>
        <v>0</v>
      </c>
      <c r="BV365" s="64">
        <f t="shared" si="654"/>
        <v>0</v>
      </c>
      <c r="BW365" s="64">
        <f t="shared" si="655"/>
        <v>0</v>
      </c>
      <c r="BX365" s="64">
        <f t="shared" si="656"/>
        <v>0</v>
      </c>
      <c r="BY365" s="64">
        <f t="shared" si="657"/>
        <v>0</v>
      </c>
      <c r="BZ365" s="65">
        <f t="shared" si="671"/>
        <v>23</v>
      </c>
      <c r="CA365" s="66">
        <f t="shared" si="659"/>
        <v>24</v>
      </c>
      <c r="CB365" s="67">
        <f t="shared" si="660"/>
        <v>0</v>
      </c>
      <c r="CC365" s="67">
        <v>0</v>
      </c>
      <c r="CD365" s="68">
        <f>IF(BZ365&gt;=25,4,IF(BZ365&gt;=18,3,IF(BZ365&gt;=12,2,IF(BZ365&gt;=4,1,0))))-BX365-2+1</f>
        <v>2</v>
      </c>
      <c r="CE365" s="69">
        <f t="shared" si="662"/>
        <v>6</v>
      </c>
      <c r="CF365" s="68">
        <f t="shared" si="663"/>
        <v>300</v>
      </c>
      <c r="CG365" s="70">
        <f t="shared" si="664"/>
        <v>1</v>
      </c>
      <c r="CH365" s="68">
        <f t="shared" si="665"/>
        <v>96</v>
      </c>
      <c r="CI365" s="71">
        <f>VLOOKUP(A365,[5]DATA!$A$6:$Q$660,17,0)</f>
        <v>150</v>
      </c>
      <c r="CJ365" s="71">
        <f t="shared" si="666"/>
        <v>24</v>
      </c>
      <c r="CK365" s="72">
        <f t="shared" si="667"/>
        <v>0</v>
      </c>
      <c r="CL365" s="73">
        <f t="shared" si="668"/>
        <v>0</v>
      </c>
      <c r="CM365" s="72">
        <f t="shared" si="669"/>
        <v>0</v>
      </c>
      <c r="CN365" s="74">
        <f t="shared" si="670"/>
        <v>23</v>
      </c>
    </row>
    <row r="366" spans="1:92" s="77" customFormat="1" ht="24.75" customHeight="1" outlineLevel="3" x14ac:dyDescent="0.25">
      <c r="A366" s="55" t="s">
        <v>748</v>
      </c>
      <c r="B366" s="56" t="s">
        <v>749</v>
      </c>
      <c r="C366" s="57" t="s">
        <v>656</v>
      </c>
      <c r="D366" s="58">
        <v>10</v>
      </c>
      <c r="E366" s="75">
        <v>44545</v>
      </c>
      <c r="F366" s="60">
        <f>IFERROR(VLOOKUP(A366,'[5]PHEP NAM 2022'!$D$9:$AP$628,32,0),0)</f>
        <v>2</v>
      </c>
      <c r="G366" s="61" t="s">
        <v>10</v>
      </c>
      <c r="H366" s="62">
        <v>4</v>
      </c>
      <c r="I366" s="61" t="s">
        <v>10</v>
      </c>
      <c r="J366" s="62"/>
      <c r="K366" s="61" t="s">
        <v>10</v>
      </c>
      <c r="L366" s="62"/>
      <c r="M366" s="61" t="s">
        <v>10</v>
      </c>
      <c r="N366" s="62"/>
      <c r="O366" s="61" t="s">
        <v>10</v>
      </c>
      <c r="P366" s="62"/>
      <c r="Q366" s="63"/>
      <c r="R366" s="63"/>
      <c r="S366" s="61" t="s">
        <v>10</v>
      </c>
      <c r="T366" s="62"/>
      <c r="U366" s="61" t="s">
        <v>10</v>
      </c>
      <c r="V366" s="62"/>
      <c r="W366" s="61" t="s">
        <v>10</v>
      </c>
      <c r="X366" s="62"/>
      <c r="Y366" s="61" t="s">
        <v>10</v>
      </c>
      <c r="Z366" s="62"/>
      <c r="AA366" s="61" t="s">
        <v>10</v>
      </c>
      <c r="AB366" s="62"/>
      <c r="AC366" s="61" t="s">
        <v>10</v>
      </c>
      <c r="AD366" s="62"/>
      <c r="AE366" s="63"/>
      <c r="AF366" s="63"/>
      <c r="AG366" s="61" t="s">
        <v>10</v>
      </c>
      <c r="AH366" s="62"/>
      <c r="AI366" s="61" t="s">
        <v>10</v>
      </c>
      <c r="AJ366" s="62"/>
      <c r="AK366" s="61" t="s">
        <v>10</v>
      </c>
      <c r="AL366" s="62"/>
      <c r="AM366" s="61" t="s">
        <v>10</v>
      </c>
      <c r="AN366" s="62"/>
      <c r="AO366" s="61" t="s">
        <v>10</v>
      </c>
      <c r="AP366" s="62"/>
      <c r="AQ366" s="61" t="s">
        <v>10</v>
      </c>
      <c r="AR366" s="62"/>
      <c r="AS366" s="63"/>
      <c r="AT366" s="63"/>
      <c r="AU366" s="61" t="s">
        <v>10</v>
      </c>
      <c r="AV366" s="62"/>
      <c r="AW366" s="61" t="s">
        <v>10</v>
      </c>
      <c r="AX366" s="62">
        <v>4</v>
      </c>
      <c r="AY366" s="61" t="s">
        <v>10</v>
      </c>
      <c r="AZ366" s="62">
        <v>4</v>
      </c>
      <c r="BA366" s="61" t="s">
        <v>10</v>
      </c>
      <c r="BB366" s="62">
        <v>4</v>
      </c>
      <c r="BC366" s="61" t="s">
        <v>10</v>
      </c>
      <c r="BD366" s="62"/>
      <c r="BE366" s="61" t="s">
        <v>10</v>
      </c>
      <c r="BF366" s="62"/>
      <c r="BG366" s="63"/>
      <c r="BH366" s="63"/>
      <c r="BI366" s="61" t="s">
        <v>10</v>
      </c>
      <c r="BJ366" s="62"/>
      <c r="BK366" s="61" t="s">
        <v>10</v>
      </c>
      <c r="BL366" s="62"/>
      <c r="BM366" s="61" t="s">
        <v>10</v>
      </c>
      <c r="BN366" s="62"/>
      <c r="BO366" s="61" t="s">
        <v>10</v>
      </c>
      <c r="BP366" s="62">
        <v>4</v>
      </c>
      <c r="BQ366" s="64">
        <f t="shared" si="649"/>
        <v>0</v>
      </c>
      <c r="BR366" s="64">
        <f t="shared" si="650"/>
        <v>27</v>
      </c>
      <c r="BS366" s="64">
        <f t="shared" si="651"/>
        <v>0</v>
      </c>
      <c r="BT366" s="64">
        <f t="shared" si="652"/>
        <v>0</v>
      </c>
      <c r="BU366" s="64">
        <f t="shared" si="653"/>
        <v>0</v>
      </c>
      <c r="BV366" s="64">
        <f t="shared" si="654"/>
        <v>0</v>
      </c>
      <c r="BW366" s="64">
        <f t="shared" si="655"/>
        <v>0</v>
      </c>
      <c r="BX366" s="64">
        <f t="shared" si="656"/>
        <v>0</v>
      </c>
      <c r="BY366" s="64">
        <f t="shared" si="657"/>
        <v>0</v>
      </c>
      <c r="BZ366" s="65">
        <f>SUBTOTAL(9,BQ366:BY366)</f>
        <v>27</v>
      </c>
      <c r="CA366" s="66">
        <f t="shared" si="659"/>
        <v>20</v>
      </c>
      <c r="CB366" s="67">
        <f t="shared" si="660"/>
        <v>0</v>
      </c>
      <c r="CC366" s="67">
        <v>0</v>
      </c>
      <c r="CD366" s="68">
        <f t="shared" si="661"/>
        <v>2</v>
      </c>
      <c r="CE366" s="69">
        <f t="shared" si="662"/>
        <v>5</v>
      </c>
      <c r="CF366" s="68">
        <f t="shared" si="663"/>
        <v>140</v>
      </c>
      <c r="CG366" s="70">
        <f t="shared" si="664"/>
        <v>2</v>
      </c>
      <c r="CH366" s="68">
        <f t="shared" si="665"/>
        <v>80</v>
      </c>
      <c r="CI366" s="71">
        <f>VLOOKUP(A366,[5]DATA!$A$6:$Q$660,17,0)</f>
        <v>70</v>
      </c>
      <c r="CJ366" s="71">
        <f t="shared" si="666"/>
        <v>20</v>
      </c>
      <c r="CK366" s="72">
        <f t="shared" si="667"/>
        <v>0</v>
      </c>
      <c r="CL366" s="73">
        <f t="shared" si="668"/>
        <v>0</v>
      </c>
      <c r="CM366" s="72">
        <f t="shared" si="669"/>
        <v>0</v>
      </c>
      <c r="CN366" s="74">
        <f>BQ366+BR366+BS366+BT366+BU366+BY366+BX366</f>
        <v>27</v>
      </c>
    </row>
    <row r="367" spans="1:92" s="77" customFormat="1" ht="24.75" customHeight="1" outlineLevel="3" x14ac:dyDescent="0.25">
      <c r="A367" s="55" t="s">
        <v>750</v>
      </c>
      <c r="B367" s="56" t="s">
        <v>751</v>
      </c>
      <c r="C367" s="57" t="s">
        <v>656</v>
      </c>
      <c r="D367" s="58">
        <v>10</v>
      </c>
      <c r="E367" s="75">
        <v>44609</v>
      </c>
      <c r="F367" s="60">
        <f>IFERROR(VLOOKUP(A367,'[5]PHEP NAM 2022'!$D$9:$AP$628,32,0),0)</f>
        <v>3</v>
      </c>
      <c r="G367" s="61" t="s">
        <v>10</v>
      </c>
      <c r="H367" s="62"/>
      <c r="I367" s="61" t="s">
        <v>10</v>
      </c>
      <c r="J367" s="62"/>
      <c r="K367" s="61" t="s">
        <v>10</v>
      </c>
      <c r="L367" s="62"/>
      <c r="M367" s="61" t="s">
        <v>10</v>
      </c>
      <c r="N367" s="62"/>
      <c r="O367" s="61" t="s">
        <v>10</v>
      </c>
      <c r="P367" s="62"/>
      <c r="Q367" s="63"/>
      <c r="R367" s="63"/>
      <c r="S367" s="61" t="s">
        <v>10</v>
      </c>
      <c r="T367" s="62"/>
      <c r="U367" s="61" t="s">
        <v>10</v>
      </c>
      <c r="V367" s="62"/>
      <c r="W367" s="61" t="s">
        <v>10</v>
      </c>
      <c r="X367" s="62"/>
      <c r="Y367" s="61" t="s">
        <v>10</v>
      </c>
      <c r="Z367" s="62"/>
      <c r="AA367" s="61" t="s">
        <v>52</v>
      </c>
      <c r="AB367" s="62"/>
      <c r="AC367" s="61" t="s">
        <v>10</v>
      </c>
      <c r="AD367" s="62"/>
      <c r="AE367" s="63"/>
      <c r="AF367" s="63"/>
      <c r="AG367" s="61" t="s">
        <v>10</v>
      </c>
      <c r="AH367" s="62"/>
      <c r="AI367" s="61" t="s">
        <v>10</v>
      </c>
      <c r="AJ367" s="62"/>
      <c r="AK367" s="61" t="s">
        <v>52</v>
      </c>
      <c r="AL367" s="62"/>
      <c r="AM367" s="61" t="s">
        <v>10</v>
      </c>
      <c r="AN367" s="62"/>
      <c r="AO367" s="61" t="s">
        <v>10</v>
      </c>
      <c r="AP367" s="62"/>
      <c r="AQ367" s="61" t="s">
        <v>10</v>
      </c>
      <c r="AR367" s="62"/>
      <c r="AS367" s="63"/>
      <c r="AT367" s="63"/>
      <c r="AU367" s="61" t="s">
        <v>10</v>
      </c>
      <c r="AV367" s="62"/>
      <c r="AW367" s="61" t="s">
        <v>10</v>
      </c>
      <c r="AX367" s="62"/>
      <c r="AY367" s="61" t="s">
        <v>10</v>
      </c>
      <c r="AZ367" s="62">
        <v>4</v>
      </c>
      <c r="BA367" s="61" t="s">
        <v>10</v>
      </c>
      <c r="BB367" s="62"/>
      <c r="BC367" s="61" t="s">
        <v>10</v>
      </c>
      <c r="BD367" s="62"/>
      <c r="BE367" s="61" t="s">
        <v>52</v>
      </c>
      <c r="BF367" s="62"/>
      <c r="BG367" s="63"/>
      <c r="BH367" s="63"/>
      <c r="BI367" s="61" t="s">
        <v>10</v>
      </c>
      <c r="BJ367" s="62"/>
      <c r="BK367" s="61" t="s">
        <v>10</v>
      </c>
      <c r="BL367" s="62"/>
      <c r="BM367" s="61" t="s">
        <v>10</v>
      </c>
      <c r="BN367" s="62"/>
      <c r="BO367" s="61" t="s">
        <v>124</v>
      </c>
      <c r="BP367" s="62"/>
      <c r="BQ367" s="64">
        <f t="shared" si="649"/>
        <v>0</v>
      </c>
      <c r="BR367" s="64">
        <f t="shared" si="650"/>
        <v>23</v>
      </c>
      <c r="BS367" s="64">
        <f t="shared" si="651"/>
        <v>0</v>
      </c>
      <c r="BT367" s="64">
        <f t="shared" si="652"/>
        <v>0</v>
      </c>
      <c r="BU367" s="64">
        <f t="shared" si="653"/>
        <v>0</v>
      </c>
      <c r="BV367" s="64">
        <f t="shared" si="654"/>
        <v>0</v>
      </c>
      <c r="BW367" s="64">
        <f t="shared" si="655"/>
        <v>0</v>
      </c>
      <c r="BX367" s="64">
        <f t="shared" si="656"/>
        <v>0</v>
      </c>
      <c r="BY367" s="64">
        <f t="shared" si="657"/>
        <v>3</v>
      </c>
      <c r="BZ367" s="65">
        <f t="shared" ref="BZ367:BZ374" si="672">SUBTOTAL(9,BQ367:BY367)</f>
        <v>26</v>
      </c>
      <c r="CA367" s="66">
        <f t="shared" si="659"/>
        <v>4</v>
      </c>
      <c r="CB367" s="67">
        <f t="shared" si="660"/>
        <v>0</v>
      </c>
      <c r="CC367" s="67">
        <v>0</v>
      </c>
      <c r="CD367" s="68">
        <f t="shared" si="661"/>
        <v>2</v>
      </c>
      <c r="CE367" s="69">
        <f t="shared" si="662"/>
        <v>1</v>
      </c>
      <c r="CF367" s="68">
        <f t="shared" si="663"/>
        <v>140</v>
      </c>
      <c r="CG367" s="70">
        <f t="shared" si="664"/>
        <v>0</v>
      </c>
      <c r="CH367" s="68">
        <f t="shared" si="665"/>
        <v>16</v>
      </c>
      <c r="CI367" s="71">
        <f>VLOOKUP(A367,[5]DATA!$A$6:$Q$660,17,0)</f>
        <v>70</v>
      </c>
      <c r="CJ367" s="71">
        <f t="shared" si="666"/>
        <v>4</v>
      </c>
      <c r="CK367" s="72">
        <f t="shared" si="667"/>
        <v>0</v>
      </c>
      <c r="CL367" s="73">
        <f t="shared" si="668"/>
        <v>0</v>
      </c>
      <c r="CM367" s="72">
        <f t="shared" si="669"/>
        <v>0</v>
      </c>
      <c r="CN367" s="74">
        <f t="shared" ref="CN367:CN374" si="673">BQ367+BR367+BS367+BT367+BU367+BY367+BX367</f>
        <v>26</v>
      </c>
    </row>
    <row r="368" spans="1:92" s="77" customFormat="1" ht="24.75" customHeight="1" outlineLevel="3" x14ac:dyDescent="0.25">
      <c r="A368" s="82" t="s">
        <v>752</v>
      </c>
      <c r="B368" s="83" t="s">
        <v>753</v>
      </c>
      <c r="C368" s="57" t="s">
        <v>656</v>
      </c>
      <c r="D368" s="58">
        <v>10</v>
      </c>
      <c r="E368" s="75">
        <v>44631</v>
      </c>
      <c r="F368" s="60">
        <f>IFERROR(VLOOKUP(A368,'[5]PHEP NAM 2022'!$D$9:$AP$628,32,0),0)</f>
        <v>0</v>
      </c>
      <c r="G368" s="84"/>
      <c r="H368" s="85"/>
      <c r="I368" s="84"/>
      <c r="J368" s="85"/>
      <c r="K368" s="84"/>
      <c r="L368" s="85"/>
      <c r="M368" s="84"/>
      <c r="N368" s="85"/>
      <c r="O368" s="84"/>
      <c r="P368" s="85"/>
      <c r="Q368" s="87"/>
      <c r="R368" s="87"/>
      <c r="S368" s="84"/>
      <c r="T368" s="85"/>
      <c r="U368" s="84"/>
      <c r="V368" s="85"/>
      <c r="W368" s="84"/>
      <c r="X368" s="85"/>
      <c r="Y368" s="84"/>
      <c r="Z368" s="85"/>
      <c r="AA368" s="61" t="s">
        <v>10</v>
      </c>
      <c r="AB368" s="62"/>
      <c r="AC368" s="196" t="s">
        <v>223</v>
      </c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  <c r="AV368" s="197"/>
      <c r="AW368" s="197"/>
      <c r="AX368" s="197"/>
      <c r="AY368" s="197"/>
      <c r="AZ368" s="197"/>
      <c r="BA368" s="197"/>
      <c r="BB368" s="197"/>
      <c r="BC368" s="197"/>
      <c r="BD368" s="197"/>
      <c r="BE368" s="197"/>
      <c r="BF368" s="197"/>
      <c r="BG368" s="197"/>
      <c r="BH368" s="197"/>
      <c r="BI368" s="197"/>
      <c r="BJ368" s="197"/>
      <c r="BK368" s="197"/>
      <c r="BL368" s="197"/>
      <c r="BM368" s="197"/>
      <c r="BN368" s="197"/>
      <c r="BO368" s="197"/>
      <c r="BP368" s="198"/>
      <c r="BQ368" s="64">
        <f t="shared" si="649"/>
        <v>0</v>
      </c>
      <c r="BR368" s="64">
        <f t="shared" si="650"/>
        <v>1</v>
      </c>
      <c r="BS368" s="64">
        <f t="shared" si="651"/>
        <v>0</v>
      </c>
      <c r="BT368" s="64">
        <f t="shared" si="652"/>
        <v>0</v>
      </c>
      <c r="BU368" s="64">
        <f t="shared" si="653"/>
        <v>0</v>
      </c>
      <c r="BV368" s="64">
        <f t="shared" si="654"/>
        <v>0</v>
      </c>
      <c r="BW368" s="64">
        <f t="shared" si="655"/>
        <v>0</v>
      </c>
      <c r="BX368" s="64">
        <f t="shared" si="656"/>
        <v>0</v>
      </c>
      <c r="BY368" s="64">
        <f t="shared" si="657"/>
        <v>0</v>
      </c>
      <c r="BZ368" s="65">
        <f t="shared" si="672"/>
        <v>1</v>
      </c>
      <c r="CA368" s="66">
        <f t="shared" si="659"/>
        <v>0</v>
      </c>
      <c r="CB368" s="67">
        <f t="shared" si="660"/>
        <v>0</v>
      </c>
      <c r="CC368" s="67">
        <v>0</v>
      </c>
      <c r="CD368" s="68">
        <f>IF(BZ368&gt;=25,4,IF(BZ368&gt;=18,3,IF(BZ368&gt;=12,2,IF(BZ368&gt;=4,1,0))))-BX368-2+2</f>
        <v>0</v>
      </c>
      <c r="CE368" s="69">
        <f t="shared" si="662"/>
        <v>0</v>
      </c>
      <c r="CF368" s="68">
        <f t="shared" si="663"/>
        <v>0</v>
      </c>
      <c r="CG368" s="70">
        <f t="shared" si="664"/>
        <v>0</v>
      </c>
      <c r="CH368" s="68">
        <f t="shared" si="665"/>
        <v>0</v>
      </c>
      <c r="CI368" s="71">
        <f>VLOOKUP(A368,[5]DATA!$A$6:$Q$660,17,0)</f>
        <v>70</v>
      </c>
      <c r="CJ368" s="71">
        <f t="shared" si="666"/>
        <v>0</v>
      </c>
      <c r="CK368" s="72">
        <f t="shared" si="667"/>
        <v>0</v>
      </c>
      <c r="CL368" s="73" t="e">
        <f t="shared" si="668"/>
        <v>#DIV/0!</v>
      </c>
      <c r="CM368" s="72">
        <f t="shared" si="669"/>
        <v>0</v>
      </c>
      <c r="CN368" s="74">
        <f t="shared" si="673"/>
        <v>1</v>
      </c>
    </row>
    <row r="369" spans="1:92" s="77" customFormat="1" ht="24.75" customHeight="1" outlineLevel="3" x14ac:dyDescent="0.25">
      <c r="A369" s="82" t="s">
        <v>754</v>
      </c>
      <c r="B369" s="86" t="s">
        <v>755</v>
      </c>
      <c r="C369" s="57" t="s">
        <v>656</v>
      </c>
      <c r="D369" s="58">
        <v>10</v>
      </c>
      <c r="E369" s="75">
        <v>44631</v>
      </c>
      <c r="F369" s="60">
        <f>IFERROR(VLOOKUP(A369,'[5]PHEP NAM 2022'!$D$9:$AP$628,32,0),0)</f>
        <v>0</v>
      </c>
      <c r="G369" s="84"/>
      <c r="H369" s="85"/>
      <c r="I369" s="84"/>
      <c r="J369" s="85"/>
      <c r="K369" s="84"/>
      <c r="L369" s="85"/>
      <c r="M369" s="84"/>
      <c r="N369" s="85"/>
      <c r="O369" s="84"/>
      <c r="P369" s="85"/>
      <c r="Q369" s="87"/>
      <c r="R369" s="87"/>
      <c r="S369" s="84"/>
      <c r="T369" s="85"/>
      <c r="U369" s="84"/>
      <c r="V369" s="85"/>
      <c r="W369" s="84"/>
      <c r="X369" s="85"/>
      <c r="Y369" s="84"/>
      <c r="Z369" s="85"/>
      <c r="AA369" s="61" t="s">
        <v>10</v>
      </c>
      <c r="AB369" s="62"/>
      <c r="AC369" s="61" t="s">
        <v>10</v>
      </c>
      <c r="AD369" s="62"/>
      <c r="AE369" s="63"/>
      <c r="AF369" s="63"/>
      <c r="AG369" s="61" t="s">
        <v>10</v>
      </c>
      <c r="AH369" s="62"/>
      <c r="AI369" s="61" t="s">
        <v>10</v>
      </c>
      <c r="AJ369" s="62"/>
      <c r="AK369" s="61" t="s">
        <v>10</v>
      </c>
      <c r="AL369" s="62"/>
      <c r="AM369" s="61" t="s">
        <v>10</v>
      </c>
      <c r="AN369" s="62"/>
      <c r="AO369" s="61" t="s">
        <v>10</v>
      </c>
      <c r="AP369" s="62"/>
      <c r="AQ369" s="61" t="s">
        <v>10</v>
      </c>
      <c r="AR369" s="62"/>
      <c r="AS369" s="63"/>
      <c r="AT369" s="63"/>
      <c r="AU369" s="61" t="s">
        <v>10</v>
      </c>
      <c r="AV369" s="62"/>
      <c r="AW369" s="61" t="s">
        <v>10</v>
      </c>
      <c r="AX369" s="62"/>
      <c r="AY369" s="61" t="s">
        <v>10</v>
      </c>
      <c r="AZ369" s="62"/>
      <c r="BA369" s="61" t="s">
        <v>10</v>
      </c>
      <c r="BB369" s="62"/>
      <c r="BC369" s="61" t="s">
        <v>10</v>
      </c>
      <c r="BD369" s="62"/>
      <c r="BE369" s="61" t="s">
        <v>10</v>
      </c>
      <c r="BF369" s="62"/>
      <c r="BG369" s="63"/>
      <c r="BH369" s="63"/>
      <c r="BI369" s="61" t="s">
        <v>10</v>
      </c>
      <c r="BJ369" s="62"/>
      <c r="BK369" s="61" t="s">
        <v>10</v>
      </c>
      <c r="BL369" s="62"/>
      <c r="BM369" s="61" t="s">
        <v>10</v>
      </c>
      <c r="BN369" s="62"/>
      <c r="BO369" s="61" t="s">
        <v>10</v>
      </c>
      <c r="BP369" s="62"/>
      <c r="BQ369" s="64">
        <f t="shared" si="649"/>
        <v>0</v>
      </c>
      <c r="BR369" s="64">
        <f t="shared" si="650"/>
        <v>18</v>
      </c>
      <c r="BS369" s="64">
        <f t="shared" si="651"/>
        <v>0</v>
      </c>
      <c r="BT369" s="64">
        <f t="shared" si="652"/>
        <v>0</v>
      </c>
      <c r="BU369" s="64">
        <f t="shared" si="653"/>
        <v>0</v>
      </c>
      <c r="BV369" s="64">
        <f t="shared" si="654"/>
        <v>0</v>
      </c>
      <c r="BW369" s="64">
        <f t="shared" si="655"/>
        <v>0</v>
      </c>
      <c r="BX369" s="64">
        <f t="shared" si="656"/>
        <v>0</v>
      </c>
      <c r="BY369" s="64">
        <f t="shared" si="657"/>
        <v>0</v>
      </c>
      <c r="BZ369" s="65">
        <f t="shared" si="672"/>
        <v>18</v>
      </c>
      <c r="CA369" s="66">
        <f t="shared" si="659"/>
        <v>0</v>
      </c>
      <c r="CB369" s="67">
        <f t="shared" si="660"/>
        <v>0</v>
      </c>
      <c r="CC369" s="67">
        <v>0</v>
      </c>
      <c r="CD369" s="68">
        <f t="shared" si="661"/>
        <v>1</v>
      </c>
      <c r="CE369" s="69">
        <f t="shared" si="662"/>
        <v>0</v>
      </c>
      <c r="CF369" s="68">
        <f t="shared" si="663"/>
        <v>70</v>
      </c>
      <c r="CG369" s="70">
        <f t="shared" si="664"/>
        <v>0</v>
      </c>
      <c r="CH369" s="68">
        <f t="shared" si="665"/>
        <v>0</v>
      </c>
      <c r="CI369" s="71">
        <f>VLOOKUP(A369,[5]DATA!$A$6:$Q$660,17,0)</f>
        <v>70</v>
      </c>
      <c r="CJ369" s="71">
        <f t="shared" si="666"/>
        <v>0</v>
      </c>
      <c r="CK369" s="72">
        <f t="shared" si="667"/>
        <v>0</v>
      </c>
      <c r="CL369" s="73" t="e">
        <f t="shared" si="668"/>
        <v>#DIV/0!</v>
      </c>
      <c r="CM369" s="72">
        <f t="shared" si="669"/>
        <v>0</v>
      </c>
      <c r="CN369" s="74">
        <f t="shared" si="673"/>
        <v>18</v>
      </c>
    </row>
    <row r="370" spans="1:92" s="77" customFormat="1" ht="24.75" customHeight="1" outlineLevel="3" x14ac:dyDescent="0.25">
      <c r="A370" s="82" t="s">
        <v>756</v>
      </c>
      <c r="B370" s="86" t="s">
        <v>757</v>
      </c>
      <c r="C370" s="57" t="s">
        <v>656</v>
      </c>
      <c r="D370" s="58">
        <v>10</v>
      </c>
      <c r="E370" s="75">
        <v>44631</v>
      </c>
      <c r="F370" s="60">
        <f>IFERROR(VLOOKUP(A370,'[5]PHEP NAM 2022'!$D$9:$AP$628,32,0),0)</f>
        <v>0</v>
      </c>
      <c r="G370" s="84"/>
      <c r="H370" s="85"/>
      <c r="I370" s="84"/>
      <c r="J370" s="85"/>
      <c r="K370" s="84"/>
      <c r="L370" s="85"/>
      <c r="M370" s="84"/>
      <c r="N370" s="85"/>
      <c r="O370" s="84"/>
      <c r="P370" s="85"/>
      <c r="Q370" s="87"/>
      <c r="R370" s="87"/>
      <c r="S370" s="84"/>
      <c r="T370" s="85"/>
      <c r="U370" s="84"/>
      <c r="V370" s="85"/>
      <c r="W370" s="84"/>
      <c r="X370" s="85"/>
      <c r="Y370" s="84"/>
      <c r="Z370" s="85"/>
      <c r="AA370" s="61" t="s">
        <v>10</v>
      </c>
      <c r="AB370" s="62"/>
      <c r="AC370" s="61" t="s">
        <v>10</v>
      </c>
      <c r="AD370" s="62"/>
      <c r="AE370" s="63"/>
      <c r="AF370" s="63"/>
      <c r="AG370" s="61" t="s">
        <v>10</v>
      </c>
      <c r="AH370" s="62"/>
      <c r="AI370" s="61" t="s">
        <v>10</v>
      </c>
      <c r="AJ370" s="62"/>
      <c r="AK370" s="61" t="s">
        <v>10</v>
      </c>
      <c r="AL370" s="62"/>
      <c r="AM370" s="61" t="s">
        <v>10</v>
      </c>
      <c r="AN370" s="62"/>
      <c r="AO370" s="61" t="s">
        <v>10</v>
      </c>
      <c r="AP370" s="62"/>
      <c r="AQ370" s="61" t="s">
        <v>124</v>
      </c>
      <c r="AR370" s="62"/>
      <c r="AS370" s="63"/>
      <c r="AT370" s="63"/>
      <c r="AU370" s="61" t="s">
        <v>10</v>
      </c>
      <c r="AV370" s="62"/>
      <c r="AW370" s="61" t="s">
        <v>10</v>
      </c>
      <c r="AX370" s="62"/>
      <c r="AY370" s="61" t="s">
        <v>10</v>
      </c>
      <c r="AZ370" s="62"/>
      <c r="BA370" s="61" t="s">
        <v>10</v>
      </c>
      <c r="BB370" s="62"/>
      <c r="BC370" s="61" t="s">
        <v>10</v>
      </c>
      <c r="BD370" s="62"/>
      <c r="BE370" s="61" t="s">
        <v>10</v>
      </c>
      <c r="BF370" s="62"/>
      <c r="BG370" s="63"/>
      <c r="BH370" s="63"/>
      <c r="BI370" s="61" t="s">
        <v>10</v>
      </c>
      <c r="BJ370" s="62"/>
      <c r="BK370" s="61" t="s">
        <v>10</v>
      </c>
      <c r="BL370" s="62"/>
      <c r="BM370" s="61" t="s">
        <v>124</v>
      </c>
      <c r="BN370" s="62"/>
      <c r="BO370" s="61" t="s">
        <v>124</v>
      </c>
      <c r="BP370" s="62"/>
      <c r="BQ370" s="64">
        <f t="shared" si="649"/>
        <v>0</v>
      </c>
      <c r="BR370" s="64">
        <f t="shared" si="650"/>
        <v>15</v>
      </c>
      <c r="BS370" s="64">
        <f t="shared" si="651"/>
        <v>0</v>
      </c>
      <c r="BT370" s="64">
        <f t="shared" si="652"/>
        <v>0</v>
      </c>
      <c r="BU370" s="64">
        <f t="shared" si="653"/>
        <v>0</v>
      </c>
      <c r="BV370" s="64">
        <f t="shared" si="654"/>
        <v>0</v>
      </c>
      <c r="BW370" s="64">
        <f t="shared" si="655"/>
        <v>0</v>
      </c>
      <c r="BX370" s="64">
        <f t="shared" si="656"/>
        <v>0</v>
      </c>
      <c r="BY370" s="64">
        <f t="shared" si="657"/>
        <v>0</v>
      </c>
      <c r="BZ370" s="65">
        <f t="shared" si="672"/>
        <v>15</v>
      </c>
      <c r="CA370" s="66">
        <f t="shared" si="659"/>
        <v>0</v>
      </c>
      <c r="CB370" s="67">
        <f t="shared" si="660"/>
        <v>0</v>
      </c>
      <c r="CC370" s="67">
        <v>0</v>
      </c>
      <c r="CD370" s="68">
        <f t="shared" si="661"/>
        <v>0</v>
      </c>
      <c r="CE370" s="69">
        <f t="shared" si="662"/>
        <v>0</v>
      </c>
      <c r="CF370" s="68">
        <f t="shared" si="663"/>
        <v>0</v>
      </c>
      <c r="CG370" s="70">
        <f t="shared" si="664"/>
        <v>0</v>
      </c>
      <c r="CH370" s="68">
        <f t="shared" si="665"/>
        <v>0</v>
      </c>
      <c r="CI370" s="71">
        <f>VLOOKUP(A370,[5]DATA!$A$6:$Q$660,17,0)</f>
        <v>70</v>
      </c>
      <c r="CJ370" s="71">
        <f t="shared" si="666"/>
        <v>0</v>
      </c>
      <c r="CK370" s="72">
        <f t="shared" si="667"/>
        <v>0</v>
      </c>
      <c r="CL370" s="73" t="e">
        <f t="shared" si="668"/>
        <v>#DIV/0!</v>
      </c>
      <c r="CM370" s="72">
        <f t="shared" si="669"/>
        <v>0</v>
      </c>
      <c r="CN370" s="74">
        <f t="shared" si="673"/>
        <v>15</v>
      </c>
    </row>
    <row r="371" spans="1:92" s="77" customFormat="1" ht="24.75" customHeight="1" outlineLevel="3" x14ac:dyDescent="0.25">
      <c r="A371" s="82" t="s">
        <v>758</v>
      </c>
      <c r="B371" s="83" t="s">
        <v>759</v>
      </c>
      <c r="C371" s="57" t="s">
        <v>656</v>
      </c>
      <c r="D371" s="58">
        <v>10</v>
      </c>
      <c r="E371" s="75">
        <v>44631</v>
      </c>
      <c r="F371" s="60">
        <f>IFERROR(VLOOKUP(A371,'[5]PHEP NAM 2022'!$D$9:$AP$628,32,0),0)</f>
        <v>0</v>
      </c>
      <c r="G371" s="84"/>
      <c r="H371" s="85"/>
      <c r="I371" s="84"/>
      <c r="J371" s="85"/>
      <c r="K371" s="84"/>
      <c r="L371" s="85"/>
      <c r="M371" s="84"/>
      <c r="N371" s="85"/>
      <c r="O371" s="84"/>
      <c r="P371" s="85"/>
      <c r="Q371" s="87"/>
      <c r="R371" s="87"/>
      <c r="S371" s="84"/>
      <c r="T371" s="85"/>
      <c r="U371" s="84"/>
      <c r="V371" s="85"/>
      <c r="W371" s="84"/>
      <c r="X371" s="85"/>
      <c r="Y371" s="84"/>
      <c r="Z371" s="85"/>
      <c r="AA371" s="61" t="s">
        <v>10</v>
      </c>
      <c r="AB371" s="62"/>
      <c r="AC371" s="196" t="s">
        <v>223</v>
      </c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  <c r="AV371" s="197"/>
      <c r="AW371" s="197"/>
      <c r="AX371" s="197"/>
      <c r="AY371" s="197"/>
      <c r="AZ371" s="197"/>
      <c r="BA371" s="197"/>
      <c r="BB371" s="197"/>
      <c r="BC371" s="197"/>
      <c r="BD371" s="197"/>
      <c r="BE371" s="197"/>
      <c r="BF371" s="197"/>
      <c r="BG371" s="197"/>
      <c r="BH371" s="197"/>
      <c r="BI371" s="197"/>
      <c r="BJ371" s="197"/>
      <c r="BK371" s="197"/>
      <c r="BL371" s="197"/>
      <c r="BM371" s="197"/>
      <c r="BN371" s="197"/>
      <c r="BO371" s="197"/>
      <c r="BP371" s="198"/>
      <c r="BQ371" s="64">
        <f t="shared" si="649"/>
        <v>0</v>
      </c>
      <c r="BR371" s="64">
        <f t="shared" si="650"/>
        <v>1</v>
      </c>
      <c r="BS371" s="64">
        <f t="shared" si="651"/>
        <v>0</v>
      </c>
      <c r="BT371" s="64">
        <f t="shared" si="652"/>
        <v>0</v>
      </c>
      <c r="BU371" s="64">
        <f t="shared" si="653"/>
        <v>0</v>
      </c>
      <c r="BV371" s="64">
        <f t="shared" si="654"/>
        <v>0</v>
      </c>
      <c r="BW371" s="64">
        <f t="shared" si="655"/>
        <v>0</v>
      </c>
      <c r="BX371" s="64">
        <f t="shared" si="656"/>
        <v>0</v>
      </c>
      <c r="BY371" s="64">
        <f t="shared" si="657"/>
        <v>0</v>
      </c>
      <c r="BZ371" s="65">
        <f t="shared" si="672"/>
        <v>1</v>
      </c>
      <c r="CA371" s="66">
        <f t="shared" si="659"/>
        <v>0</v>
      </c>
      <c r="CB371" s="67">
        <f t="shared" si="660"/>
        <v>0</v>
      </c>
      <c r="CC371" s="67">
        <v>0</v>
      </c>
      <c r="CD371" s="68">
        <f>IF(BZ371&gt;=25,4,IF(BZ371&gt;=18,3,IF(BZ371&gt;=12,2,IF(BZ371&gt;=4,1,0))))-BX371-2+2</f>
        <v>0</v>
      </c>
      <c r="CE371" s="69">
        <f t="shared" si="662"/>
        <v>0</v>
      </c>
      <c r="CF371" s="68">
        <f t="shared" si="663"/>
        <v>0</v>
      </c>
      <c r="CG371" s="70">
        <f t="shared" si="664"/>
        <v>0</v>
      </c>
      <c r="CH371" s="68">
        <f t="shared" si="665"/>
        <v>0</v>
      </c>
      <c r="CI371" s="71">
        <f>VLOOKUP(A371,[5]DATA!$A$6:$Q$660,17,0)</f>
        <v>70</v>
      </c>
      <c r="CJ371" s="71">
        <f t="shared" si="666"/>
        <v>0</v>
      </c>
      <c r="CK371" s="72">
        <f t="shared" si="667"/>
        <v>0</v>
      </c>
      <c r="CL371" s="73" t="e">
        <f t="shared" si="668"/>
        <v>#DIV/0!</v>
      </c>
      <c r="CM371" s="72">
        <f t="shared" si="669"/>
        <v>0</v>
      </c>
      <c r="CN371" s="74">
        <f t="shared" si="673"/>
        <v>1</v>
      </c>
    </row>
    <row r="372" spans="1:92" s="77" customFormat="1" ht="24.75" customHeight="1" outlineLevel="3" x14ac:dyDescent="0.25">
      <c r="A372" s="82" t="s">
        <v>760</v>
      </c>
      <c r="B372" s="86" t="s">
        <v>761</v>
      </c>
      <c r="C372" s="57" t="s">
        <v>656</v>
      </c>
      <c r="D372" s="58">
        <v>8</v>
      </c>
      <c r="E372" s="75">
        <v>44636</v>
      </c>
      <c r="F372" s="60">
        <f>IFERROR(VLOOKUP(A372,'[5]PHEP NAM 2022'!$D$9:$AP$628,32,0),0)</f>
        <v>0</v>
      </c>
      <c r="G372" s="84"/>
      <c r="H372" s="85"/>
      <c r="I372" s="84"/>
      <c r="J372" s="85"/>
      <c r="K372" s="84"/>
      <c r="L372" s="85"/>
      <c r="M372" s="84"/>
      <c r="N372" s="85"/>
      <c r="O372" s="84"/>
      <c r="P372" s="85"/>
      <c r="Q372" s="87"/>
      <c r="R372" s="87"/>
      <c r="S372" s="84"/>
      <c r="T372" s="85"/>
      <c r="U372" s="84"/>
      <c r="V372" s="85"/>
      <c r="W372" s="84"/>
      <c r="X372" s="85"/>
      <c r="Y372" s="84"/>
      <c r="Z372" s="85"/>
      <c r="AA372" s="84"/>
      <c r="AB372" s="85"/>
      <c r="AC372" s="84"/>
      <c r="AD372" s="85"/>
      <c r="AE372" s="87"/>
      <c r="AF372" s="87"/>
      <c r="AG372" s="84"/>
      <c r="AH372" s="85"/>
      <c r="AI372" s="84"/>
      <c r="AJ372" s="85"/>
      <c r="AK372" s="61" t="s">
        <v>10</v>
      </c>
      <c r="AL372" s="62">
        <v>2</v>
      </c>
      <c r="AM372" s="61" t="s">
        <v>9</v>
      </c>
      <c r="AN372" s="62">
        <v>4</v>
      </c>
      <c r="AO372" s="61" t="s">
        <v>9</v>
      </c>
      <c r="AP372" s="62">
        <v>4</v>
      </c>
      <c r="AQ372" s="61" t="s">
        <v>9</v>
      </c>
      <c r="AR372" s="62">
        <v>4</v>
      </c>
      <c r="AS372" s="63"/>
      <c r="AT372" s="63">
        <v>12</v>
      </c>
      <c r="AU372" s="61" t="s">
        <v>9</v>
      </c>
      <c r="AV372" s="62">
        <v>4</v>
      </c>
      <c r="AW372" s="61" t="s">
        <v>9</v>
      </c>
      <c r="AX372" s="62">
        <v>4</v>
      </c>
      <c r="AY372" s="61" t="s">
        <v>9</v>
      </c>
      <c r="AZ372" s="62">
        <v>4</v>
      </c>
      <c r="BA372" s="61" t="s">
        <v>9</v>
      </c>
      <c r="BB372" s="62">
        <v>4</v>
      </c>
      <c r="BC372" s="61" t="s">
        <v>10</v>
      </c>
      <c r="BD372" s="62"/>
      <c r="BE372" s="61" t="s">
        <v>10</v>
      </c>
      <c r="BF372" s="62"/>
      <c r="BG372" s="63"/>
      <c r="BH372" s="63"/>
      <c r="BI372" s="61" t="s">
        <v>9</v>
      </c>
      <c r="BJ372" s="62">
        <v>4</v>
      </c>
      <c r="BK372" s="61" t="s">
        <v>9</v>
      </c>
      <c r="BL372" s="62">
        <v>4</v>
      </c>
      <c r="BM372" s="61" t="s">
        <v>9</v>
      </c>
      <c r="BN372" s="62">
        <v>4</v>
      </c>
      <c r="BO372" s="61" t="s">
        <v>9</v>
      </c>
      <c r="BP372" s="62">
        <v>4</v>
      </c>
      <c r="BQ372" s="64">
        <f t="shared" si="649"/>
        <v>11</v>
      </c>
      <c r="BR372" s="64">
        <f t="shared" si="650"/>
        <v>3</v>
      </c>
      <c r="BS372" s="64">
        <f t="shared" si="651"/>
        <v>0</v>
      </c>
      <c r="BT372" s="64">
        <f t="shared" si="652"/>
        <v>0</v>
      </c>
      <c r="BU372" s="64">
        <f t="shared" si="653"/>
        <v>0</v>
      </c>
      <c r="BV372" s="64">
        <f t="shared" si="654"/>
        <v>0</v>
      </c>
      <c r="BW372" s="64">
        <f t="shared" si="655"/>
        <v>0</v>
      </c>
      <c r="BX372" s="64">
        <f t="shared" si="656"/>
        <v>0</v>
      </c>
      <c r="BY372" s="64">
        <f t="shared" si="657"/>
        <v>0</v>
      </c>
      <c r="BZ372" s="65">
        <f t="shared" si="672"/>
        <v>14</v>
      </c>
      <c r="CA372" s="66">
        <f t="shared" si="659"/>
        <v>46</v>
      </c>
      <c r="CB372" s="67">
        <f t="shared" si="660"/>
        <v>12</v>
      </c>
      <c r="CC372" s="67">
        <v>0</v>
      </c>
      <c r="CD372" s="68">
        <f t="shared" si="661"/>
        <v>0</v>
      </c>
      <c r="CE372" s="69">
        <f t="shared" si="662"/>
        <v>12</v>
      </c>
      <c r="CF372" s="68">
        <f t="shared" si="663"/>
        <v>0</v>
      </c>
      <c r="CG372" s="70">
        <f t="shared" si="664"/>
        <v>0</v>
      </c>
      <c r="CH372" s="68">
        <f t="shared" si="665"/>
        <v>192</v>
      </c>
      <c r="CI372" s="71">
        <f>VLOOKUP(A372,[5]DATA!$A$6:$Q$660,17,0)</f>
        <v>150</v>
      </c>
      <c r="CJ372" s="71">
        <f t="shared" si="666"/>
        <v>58</v>
      </c>
      <c r="CK372" s="72">
        <f t="shared" si="667"/>
        <v>12</v>
      </c>
      <c r="CL372" s="73">
        <f t="shared" si="668"/>
        <v>0.20689655172413793</v>
      </c>
      <c r="CM372" s="72">
        <f t="shared" si="669"/>
        <v>0</v>
      </c>
      <c r="CN372" s="74">
        <f t="shared" si="673"/>
        <v>14</v>
      </c>
    </row>
    <row r="373" spans="1:92" s="77" customFormat="1" ht="24.75" customHeight="1" outlineLevel="3" x14ac:dyDescent="0.25">
      <c r="A373" s="82" t="s">
        <v>762</v>
      </c>
      <c r="B373" s="86" t="s">
        <v>763</v>
      </c>
      <c r="C373" s="57" t="s">
        <v>656</v>
      </c>
      <c r="D373" s="58">
        <v>10</v>
      </c>
      <c r="E373" s="75">
        <v>44641</v>
      </c>
      <c r="F373" s="60">
        <f>IFERROR(VLOOKUP(A373,'[5]PHEP NAM 2022'!$D$9:$AP$628,32,0),0)</f>
        <v>0</v>
      </c>
      <c r="G373" s="84"/>
      <c r="H373" s="85"/>
      <c r="I373" s="84"/>
      <c r="J373" s="85"/>
      <c r="K373" s="84"/>
      <c r="L373" s="85"/>
      <c r="M373" s="84"/>
      <c r="N373" s="85"/>
      <c r="O373" s="84"/>
      <c r="P373" s="85"/>
      <c r="Q373" s="87"/>
      <c r="R373" s="87"/>
      <c r="S373" s="84"/>
      <c r="T373" s="85"/>
      <c r="U373" s="84"/>
      <c r="V373" s="85"/>
      <c r="W373" s="84"/>
      <c r="X373" s="85"/>
      <c r="Y373" s="84"/>
      <c r="Z373" s="85"/>
      <c r="AA373" s="84"/>
      <c r="AB373" s="85"/>
      <c r="AC373" s="84"/>
      <c r="AD373" s="85"/>
      <c r="AE373" s="87"/>
      <c r="AF373" s="87"/>
      <c r="AG373" s="84"/>
      <c r="AH373" s="85"/>
      <c r="AI373" s="84"/>
      <c r="AJ373" s="85"/>
      <c r="AK373" s="84"/>
      <c r="AL373" s="85"/>
      <c r="AM373" s="84"/>
      <c r="AN373" s="85"/>
      <c r="AO373" s="84"/>
      <c r="AP373" s="85"/>
      <c r="AQ373" s="84"/>
      <c r="AR373" s="85"/>
      <c r="AS373" s="87"/>
      <c r="AT373" s="87"/>
      <c r="AU373" s="61" t="s">
        <v>10</v>
      </c>
      <c r="AV373" s="62"/>
      <c r="AW373" s="61" t="s">
        <v>10</v>
      </c>
      <c r="AX373" s="62"/>
      <c r="AY373" s="61" t="s">
        <v>10</v>
      </c>
      <c r="AZ373" s="62"/>
      <c r="BA373" s="61" t="s">
        <v>10</v>
      </c>
      <c r="BB373" s="62"/>
      <c r="BC373" s="61" t="s">
        <v>10</v>
      </c>
      <c r="BD373" s="62"/>
      <c r="BE373" s="61" t="s">
        <v>10</v>
      </c>
      <c r="BF373" s="62"/>
      <c r="BG373" s="63"/>
      <c r="BH373" s="63"/>
      <c r="BI373" s="61" t="s">
        <v>10</v>
      </c>
      <c r="BJ373" s="62"/>
      <c r="BK373" s="61" t="s">
        <v>10</v>
      </c>
      <c r="BL373" s="62"/>
      <c r="BM373" s="61" t="s">
        <v>10</v>
      </c>
      <c r="BN373" s="62"/>
      <c r="BO373" s="61" t="s">
        <v>10</v>
      </c>
      <c r="BP373" s="62"/>
      <c r="BQ373" s="64">
        <f t="shared" si="649"/>
        <v>0</v>
      </c>
      <c r="BR373" s="64">
        <f t="shared" si="650"/>
        <v>10</v>
      </c>
      <c r="BS373" s="64">
        <f t="shared" si="651"/>
        <v>0</v>
      </c>
      <c r="BT373" s="64">
        <f t="shared" si="652"/>
        <v>0</v>
      </c>
      <c r="BU373" s="64">
        <f t="shared" si="653"/>
        <v>0</v>
      </c>
      <c r="BV373" s="64">
        <f t="shared" si="654"/>
        <v>0</v>
      </c>
      <c r="BW373" s="64">
        <f t="shared" si="655"/>
        <v>0</v>
      </c>
      <c r="BX373" s="64">
        <f t="shared" si="656"/>
        <v>0</v>
      </c>
      <c r="BY373" s="64">
        <f t="shared" si="657"/>
        <v>0</v>
      </c>
      <c r="BZ373" s="65">
        <f t="shared" si="672"/>
        <v>10</v>
      </c>
      <c r="CA373" s="66">
        <f t="shared" si="659"/>
        <v>0</v>
      </c>
      <c r="CB373" s="67">
        <f t="shared" si="660"/>
        <v>0</v>
      </c>
      <c r="CC373" s="67">
        <v>0</v>
      </c>
      <c r="CD373" s="68">
        <f t="shared" ref="CD373:CD374" si="674">IF(BZ373&gt;=25,4,IF(BZ373&gt;=18,3,IF(BZ373&gt;=12,2,IF(BZ373&gt;=4,1,0))))-BX373-2+1</f>
        <v>0</v>
      </c>
      <c r="CE373" s="69">
        <f t="shared" si="662"/>
        <v>0</v>
      </c>
      <c r="CF373" s="68">
        <f t="shared" si="663"/>
        <v>0</v>
      </c>
      <c r="CG373" s="70">
        <f t="shared" si="664"/>
        <v>0</v>
      </c>
      <c r="CH373" s="68">
        <f t="shared" si="665"/>
        <v>0</v>
      </c>
      <c r="CI373" s="71">
        <f>VLOOKUP(A373,[5]DATA!$A$6:$Q$660,17,0)</f>
        <v>70</v>
      </c>
      <c r="CJ373" s="71">
        <f t="shared" si="666"/>
        <v>0</v>
      </c>
      <c r="CK373" s="72">
        <f t="shared" si="667"/>
        <v>0</v>
      </c>
      <c r="CL373" s="73" t="e">
        <f t="shared" si="668"/>
        <v>#DIV/0!</v>
      </c>
      <c r="CM373" s="72">
        <f t="shared" si="669"/>
        <v>0</v>
      </c>
      <c r="CN373" s="74">
        <f t="shared" si="673"/>
        <v>10</v>
      </c>
    </row>
    <row r="374" spans="1:92" s="77" customFormat="1" ht="24.75" customHeight="1" outlineLevel="3" x14ac:dyDescent="0.25">
      <c r="A374" s="82" t="s">
        <v>764</v>
      </c>
      <c r="B374" s="86" t="s">
        <v>765</v>
      </c>
      <c r="C374" s="57" t="s">
        <v>656</v>
      </c>
      <c r="D374" s="58">
        <v>10</v>
      </c>
      <c r="E374" s="75">
        <v>44643</v>
      </c>
      <c r="F374" s="60">
        <f>IFERROR(VLOOKUP(A374,'[5]PHEP NAM 2022'!$D$9:$AP$628,32,0),0)</f>
        <v>0</v>
      </c>
      <c r="G374" s="84"/>
      <c r="H374" s="85"/>
      <c r="I374" s="84"/>
      <c r="J374" s="85"/>
      <c r="K374" s="84"/>
      <c r="L374" s="85"/>
      <c r="M374" s="84"/>
      <c r="N374" s="85"/>
      <c r="O374" s="84"/>
      <c r="P374" s="85"/>
      <c r="Q374" s="87"/>
      <c r="R374" s="87"/>
      <c r="S374" s="84"/>
      <c r="T374" s="85"/>
      <c r="U374" s="84"/>
      <c r="V374" s="85"/>
      <c r="W374" s="84"/>
      <c r="X374" s="85"/>
      <c r="Y374" s="84"/>
      <c r="Z374" s="85"/>
      <c r="AA374" s="84"/>
      <c r="AB374" s="85"/>
      <c r="AC374" s="84"/>
      <c r="AD374" s="85"/>
      <c r="AE374" s="87"/>
      <c r="AF374" s="87"/>
      <c r="AG374" s="84"/>
      <c r="AH374" s="85"/>
      <c r="AI374" s="84"/>
      <c r="AJ374" s="85"/>
      <c r="AK374" s="84"/>
      <c r="AL374" s="85"/>
      <c r="AM374" s="84"/>
      <c r="AN374" s="85"/>
      <c r="AO374" s="84"/>
      <c r="AP374" s="85"/>
      <c r="AQ374" s="84"/>
      <c r="AR374" s="85"/>
      <c r="AS374" s="87"/>
      <c r="AT374" s="87"/>
      <c r="AU374" s="84"/>
      <c r="AV374" s="85"/>
      <c r="AW374" s="84"/>
      <c r="AX374" s="85"/>
      <c r="AY374" s="61" t="s">
        <v>10</v>
      </c>
      <c r="AZ374" s="62"/>
      <c r="BA374" s="61" t="s">
        <v>10</v>
      </c>
      <c r="BB374" s="62"/>
      <c r="BC374" s="61" t="s">
        <v>10</v>
      </c>
      <c r="BD374" s="62"/>
      <c r="BE374" s="61" t="s">
        <v>10</v>
      </c>
      <c r="BF374" s="62"/>
      <c r="BG374" s="63"/>
      <c r="BH374" s="63"/>
      <c r="BI374" s="61" t="s">
        <v>10</v>
      </c>
      <c r="BJ374" s="62"/>
      <c r="BK374" s="61" t="s">
        <v>10</v>
      </c>
      <c r="BL374" s="62"/>
      <c r="BM374" s="61" t="s">
        <v>10</v>
      </c>
      <c r="BN374" s="62"/>
      <c r="BO374" s="61" t="s">
        <v>10</v>
      </c>
      <c r="BP374" s="62"/>
      <c r="BQ374" s="64">
        <f t="shared" si="649"/>
        <v>0</v>
      </c>
      <c r="BR374" s="64">
        <f t="shared" si="650"/>
        <v>8</v>
      </c>
      <c r="BS374" s="64">
        <f t="shared" si="651"/>
        <v>0</v>
      </c>
      <c r="BT374" s="64">
        <f t="shared" si="652"/>
        <v>0</v>
      </c>
      <c r="BU374" s="64">
        <f t="shared" si="653"/>
        <v>0</v>
      </c>
      <c r="BV374" s="64">
        <f t="shared" si="654"/>
        <v>0</v>
      </c>
      <c r="BW374" s="64">
        <f t="shared" si="655"/>
        <v>0</v>
      </c>
      <c r="BX374" s="64">
        <f t="shared" si="656"/>
        <v>0</v>
      </c>
      <c r="BY374" s="64">
        <f t="shared" si="657"/>
        <v>0</v>
      </c>
      <c r="BZ374" s="65">
        <f t="shared" si="672"/>
        <v>8</v>
      </c>
      <c r="CA374" s="66">
        <f t="shared" si="659"/>
        <v>0</v>
      </c>
      <c r="CB374" s="67">
        <f t="shared" si="660"/>
        <v>0</v>
      </c>
      <c r="CC374" s="67">
        <v>0</v>
      </c>
      <c r="CD374" s="68">
        <f t="shared" si="674"/>
        <v>0</v>
      </c>
      <c r="CE374" s="69">
        <f t="shared" si="662"/>
        <v>0</v>
      </c>
      <c r="CF374" s="68">
        <f t="shared" si="663"/>
        <v>0</v>
      </c>
      <c r="CG374" s="70">
        <f t="shared" si="664"/>
        <v>0</v>
      </c>
      <c r="CH374" s="68">
        <f t="shared" si="665"/>
        <v>0</v>
      </c>
      <c r="CI374" s="71">
        <f>VLOOKUP(A374,[5]DATA!$A$6:$Q$660,17,0)</f>
        <v>70</v>
      </c>
      <c r="CJ374" s="71">
        <f t="shared" si="666"/>
        <v>0</v>
      </c>
      <c r="CK374" s="72">
        <f t="shared" si="667"/>
        <v>0</v>
      </c>
      <c r="CL374" s="73" t="e">
        <f t="shared" si="668"/>
        <v>#DIV/0!</v>
      </c>
      <c r="CM374" s="72">
        <f t="shared" si="669"/>
        <v>0</v>
      </c>
      <c r="CN374" s="74">
        <f t="shared" si="673"/>
        <v>8</v>
      </c>
    </row>
    <row r="375" spans="1:92" s="77" customFormat="1" ht="24.75" customHeight="1" outlineLevel="1" x14ac:dyDescent="0.2">
      <c r="A375" s="135">
        <f>COUNTA(A376:A393)</f>
        <v>18</v>
      </c>
      <c r="B375" s="136" t="s">
        <v>766</v>
      </c>
      <c r="C375" s="122"/>
      <c r="D375" s="122"/>
      <c r="E375" s="122"/>
      <c r="F375" s="122"/>
      <c r="G375" s="104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/>
      <c r="AS375" s="105"/>
      <c r="AT375" s="105"/>
      <c r="AU375" s="105"/>
      <c r="AV375" s="105"/>
      <c r="AW375" s="105"/>
      <c r="AX375" s="105"/>
      <c r="AY375" s="105"/>
      <c r="AZ375" s="105"/>
      <c r="BA375" s="105"/>
      <c r="BB375" s="105"/>
      <c r="BC375" s="105"/>
      <c r="BD375" s="105"/>
      <c r="BE375" s="105"/>
      <c r="BF375" s="105"/>
      <c r="BG375" s="105"/>
      <c r="BH375" s="105"/>
      <c r="BI375" s="105"/>
      <c r="BJ375" s="105"/>
      <c r="BK375" s="105"/>
      <c r="BL375" s="105"/>
      <c r="BM375" s="105"/>
      <c r="BN375" s="105"/>
      <c r="BO375" s="105"/>
      <c r="BP375" s="106"/>
      <c r="BQ375" s="107">
        <f>SUM(BQ376:BQ393)</f>
        <v>409</v>
      </c>
      <c r="BR375" s="107">
        <f t="shared" ref="BR375:CM375" si="675">SUM(BR376:BR393)</f>
        <v>22.5</v>
      </c>
      <c r="BS375" s="107">
        <f t="shared" si="675"/>
        <v>0</v>
      </c>
      <c r="BT375" s="107">
        <f t="shared" si="675"/>
        <v>0</v>
      </c>
      <c r="BU375" s="107">
        <f t="shared" si="675"/>
        <v>0</v>
      </c>
      <c r="BV375" s="107">
        <f t="shared" si="675"/>
        <v>0</v>
      </c>
      <c r="BW375" s="107">
        <f t="shared" si="675"/>
        <v>0</v>
      </c>
      <c r="BX375" s="107">
        <f t="shared" si="675"/>
        <v>2</v>
      </c>
      <c r="BY375" s="107">
        <f t="shared" si="675"/>
        <v>20</v>
      </c>
      <c r="BZ375" s="107">
        <f t="shared" si="675"/>
        <v>453.5</v>
      </c>
      <c r="CA375" s="107">
        <f t="shared" si="675"/>
        <v>2092.5</v>
      </c>
      <c r="CB375" s="107">
        <f t="shared" si="675"/>
        <v>366</v>
      </c>
      <c r="CC375" s="107">
        <f t="shared" si="675"/>
        <v>0</v>
      </c>
      <c r="CD375" s="107">
        <f t="shared" si="675"/>
        <v>31</v>
      </c>
      <c r="CE375" s="107">
        <f t="shared" si="675"/>
        <v>417</v>
      </c>
      <c r="CF375" s="107">
        <f t="shared" si="675"/>
        <v>2170</v>
      </c>
      <c r="CG375" s="107">
        <f t="shared" si="675"/>
        <v>63.5</v>
      </c>
      <c r="CH375" s="107">
        <f t="shared" si="675"/>
        <v>6672</v>
      </c>
      <c r="CI375" s="107">
        <f t="shared" si="675"/>
        <v>1340</v>
      </c>
      <c r="CJ375" s="107">
        <f t="shared" si="675"/>
        <v>2458.5</v>
      </c>
      <c r="CK375" s="107">
        <f t="shared" si="675"/>
        <v>850</v>
      </c>
      <c r="CL375" s="107" t="e">
        <f t="shared" si="675"/>
        <v>#DIV/0!</v>
      </c>
      <c r="CM375" s="107">
        <f t="shared" si="675"/>
        <v>484</v>
      </c>
    </row>
    <row r="376" spans="1:92" s="77" customFormat="1" ht="24.75" customHeight="1" outlineLevel="2" x14ac:dyDescent="0.25">
      <c r="A376" s="55" t="s">
        <v>767</v>
      </c>
      <c r="B376" s="56" t="s">
        <v>768</v>
      </c>
      <c r="C376" s="57" t="s">
        <v>769</v>
      </c>
      <c r="D376" s="58">
        <v>6</v>
      </c>
      <c r="E376" s="75">
        <v>44095</v>
      </c>
      <c r="F376" s="60">
        <f>IFERROR(VLOOKUP(A376,'[5]PHEP NAM 2022'!$D$9:$AP$628,32,0),0)</f>
        <v>4</v>
      </c>
      <c r="G376" s="61" t="s">
        <v>10</v>
      </c>
      <c r="H376" s="62"/>
      <c r="I376" s="61" t="s">
        <v>10</v>
      </c>
      <c r="J376" s="62"/>
      <c r="K376" s="61" t="s">
        <v>52</v>
      </c>
      <c r="L376" s="62"/>
      <c r="M376" s="61" t="s">
        <v>10</v>
      </c>
      <c r="N376" s="62"/>
      <c r="O376" s="61" t="s">
        <v>112</v>
      </c>
      <c r="P376" s="62"/>
      <c r="Q376" s="63"/>
      <c r="R376" s="63"/>
      <c r="S376" s="61" t="s">
        <v>10</v>
      </c>
      <c r="T376" s="62"/>
      <c r="U376" s="61" t="s">
        <v>10</v>
      </c>
      <c r="V376" s="62"/>
      <c r="W376" s="61" t="s">
        <v>10</v>
      </c>
      <c r="X376" s="62"/>
      <c r="Y376" s="61" t="s">
        <v>10</v>
      </c>
      <c r="Z376" s="62"/>
      <c r="AA376" s="61" t="s">
        <v>10</v>
      </c>
      <c r="AB376" s="62"/>
      <c r="AC376" s="61" t="s">
        <v>49</v>
      </c>
      <c r="AD376" s="62"/>
      <c r="AE376" s="63"/>
      <c r="AF376" s="63"/>
      <c r="AG376" s="61" t="s">
        <v>10</v>
      </c>
      <c r="AH376" s="62"/>
      <c r="AI376" s="61" t="s">
        <v>10</v>
      </c>
      <c r="AJ376" s="62"/>
      <c r="AK376" s="61" t="s">
        <v>10</v>
      </c>
      <c r="AL376" s="62"/>
      <c r="AM376" s="61" t="s">
        <v>10</v>
      </c>
      <c r="AN376" s="62"/>
      <c r="AO376" s="61" t="s">
        <v>10</v>
      </c>
      <c r="AP376" s="62"/>
      <c r="AQ376" s="61" t="s">
        <v>112</v>
      </c>
      <c r="AR376" s="62"/>
      <c r="AS376" s="63"/>
      <c r="AT376" s="63"/>
      <c r="AU376" s="61" t="s">
        <v>10</v>
      </c>
      <c r="AV376" s="62"/>
      <c r="AW376" s="61" t="s">
        <v>10</v>
      </c>
      <c r="AX376" s="62"/>
      <c r="AY376" s="61" t="s">
        <v>10</v>
      </c>
      <c r="AZ376" s="62"/>
      <c r="BA376" s="61" t="s">
        <v>10</v>
      </c>
      <c r="BB376" s="62"/>
      <c r="BC376" s="61" t="s">
        <v>10</v>
      </c>
      <c r="BD376" s="62"/>
      <c r="BE376" s="61" t="s">
        <v>49</v>
      </c>
      <c r="BF376" s="62"/>
      <c r="BG376" s="63"/>
      <c r="BH376" s="63"/>
      <c r="BI376" s="61" t="s">
        <v>10</v>
      </c>
      <c r="BJ376" s="62"/>
      <c r="BK376" s="61" t="s">
        <v>52</v>
      </c>
      <c r="BL376" s="62"/>
      <c r="BM376" s="61" t="s">
        <v>10</v>
      </c>
      <c r="BN376" s="62"/>
      <c r="BO376" s="61" t="s">
        <v>10</v>
      </c>
      <c r="BP376" s="62"/>
      <c r="BQ376" s="64">
        <f t="shared" ref="BQ376:BQ393" si="676">COUNTIF($G376:$BP376,"a")+COUNTIF($G376:$BP376,"r0,a5")/2+COUNTIF($G376:$BP376,"p5,a5")/2+COUNTIF($G376:$BP376,"Ro,p5")/2+COUNTIF($G376:$BP376,"H5,A5")/2+COUNTIF($G376:$BP376,"p0,a5")/2</f>
        <v>0</v>
      </c>
      <c r="BR376" s="64">
        <f t="shared" ref="BR376:BR393" si="677">COUNTIF($G376:$BP376,"d")+COUNTIF($G376:$BP376,"r0,d5")/2+COUNTIF($G376:$BP376,"p5,d5")/2+COUNTIF($G376:$BP376,"Ro,P5")/2+COUNTIF($G376:$BP376,"H5,D5")/2+COUNTIF($G376:$BP376,"p0,d5")/2</f>
        <v>22</v>
      </c>
      <c r="BS376" s="64">
        <f t="shared" ref="BS376:BS393" si="678">COUNTIF($G376:$BP376,"b")+COUNTIF($G376:$BP376,"r0,b5")/2+COUNTIF($G376:$BP376,"p5,b5")/2+COUNTIF($G376:$BP376,"Ro,P5")/2+COUNTIF($G376:$BP376,"H5,B5")/2+COUNTIF($G376:$BP376,"p0,b5")/2</f>
        <v>0</v>
      </c>
      <c r="BT376" s="64">
        <f t="shared" ref="BT376:BT393" si="679">COUNTIF($G376:$BP376,"c")+COUNTIF($G376:$BP376,"r0,c5")/2+COUNTIF($G376:$BP376,"p5,c5")/2+COUNTIF($G376:$BP376,"Ro,P5")/2+COUNTIF($G376:$BP376,"H5,C5")/2+COUNTIF($G376:$BP376,"p0,c5")/2</f>
        <v>0</v>
      </c>
      <c r="BU376" s="64">
        <f t="shared" ref="BU376:BU393" si="680">COUNTIF($G376:$BP376,"KH")+COUNTIF($G376:$BP376,"TL")+COUNTIF($G376:$BP376,"L")</f>
        <v>0</v>
      </c>
      <c r="BV376" s="64">
        <f t="shared" ref="BV376:BV393" si="681">COUNTIF($G376:$BP376,"NL")</f>
        <v>0</v>
      </c>
      <c r="BW376" s="64">
        <f t="shared" ref="BW376:BW393" si="682">COUNTIF($G376:$BP376,"hh")+COUNTIF(G376:BP376,"H5,D5")/2</f>
        <v>0</v>
      </c>
      <c r="BX376" s="64">
        <f t="shared" ref="BX376:BX393" si="683">COUNTIF($G376:$BP376,"nt7")</f>
        <v>2</v>
      </c>
      <c r="BY376" s="64">
        <f t="shared" ref="BY376:BY393" si="684">COUNTIF($G376:$BP376,"P")+COUNTIF($G376:$BP376,"p5,a5")/2+COUNTIF($G376:$BP376,"p5,b5")/2+COUNTIF($G376:$BP376,"p5,c5")/2+COUNTIF($G376:$BP376,"p5,d5")/2+COUNTIF($G376:$BP376,"R0,P5")/2</f>
        <v>3</v>
      </c>
      <c r="BZ376" s="65">
        <f t="shared" ref="BZ376:BZ393" si="685">SUBTOTAL(9,BQ376:BY376)</f>
        <v>27</v>
      </c>
      <c r="CA376" s="66">
        <f t="shared" ref="CA376:CA393" si="686">SUM(H376,J376,L376,N376,P376,T376,V376,X376,Z376,AB376,AD376,AH376,AJ376,AL376,AN376,AP376,AR376,AV376,AX376,AZ376,BB376,BD376,BF376,BJ376,BL376,BN376,BP376)</f>
        <v>0</v>
      </c>
      <c r="CB376" s="67">
        <f t="shared" ref="CB376:CB393" si="687">SUM(R376,AF376,AT376,BH376)</f>
        <v>0</v>
      </c>
      <c r="CC376" s="67">
        <v>0</v>
      </c>
      <c r="CD376" s="68">
        <f>IF(BZ376&gt;=25,4,IF(BZ376&gt;=18,3,IF(BZ376&gt;=12,2,IF(BZ376&gt;=4,1,0))))-BX376-2</f>
        <v>0</v>
      </c>
      <c r="CE376" s="69">
        <f>COUNTIF(G376:P376,"&gt;=4")+COUNTIF(S376:AD376,"&gt;=4")+COUNTIF(AG376:AR376,"&gt;=4")+COUNTIF(AU376:BF376,"&gt;=4")+COUNTIF(BI376:BP376,"&gt;=4")+ROUND(IF(R376&gt;=12,1,0)+IF(AF376&gt;=12,1,0)+IF(AT376&gt;=12,1,0)+IF(BH376&gt;=12,1,0),0)</f>
        <v>0</v>
      </c>
      <c r="CF376" s="68">
        <f>CD376*CI376</f>
        <v>0</v>
      </c>
      <c r="CG376" s="70">
        <f>F376-BY376</f>
        <v>1</v>
      </c>
      <c r="CH376" s="68">
        <f>CE376*16</f>
        <v>0</v>
      </c>
      <c r="CI376" s="71">
        <f>VLOOKUP(A376,[5]DATA!$A$6:$Q$660,17,0)</f>
        <v>150</v>
      </c>
      <c r="CJ376" s="71">
        <f>SUM(CA376:CC376)</f>
        <v>0</v>
      </c>
      <c r="CK376" s="72">
        <f>(SUM(IF(H376&gt;4,H376-4,0),IF(J376&gt;4,J376-4,0),IF(L376&gt;4,L376-4,0),IF(N376&gt;4,N376-4,0),IF(P376&gt;4,P376-4,0),IF(T376&gt;4,T376-4,0),IF(V376&gt;4,V376-4,0),IF(X376&gt;4,X376-4,0),IF(Z376&gt;4,Z376-4,0),IF(AB376&gt;4,AB376-4,0),IF(AD376&gt;4,AD376-4,0),IF(AH376&gt;4,AH376-4,0),IF(AJ376&gt;4,AJ376-4,0),IF(AL376&gt;4,AL376-4,0),IF(AN376&gt;4,AN376-4,0),IF(AP376&gt;4,AP376-4,0),IF(AR376&gt;4,AR376-4,0),IF(AV376&gt;4,AV376-4,0),IF(AX376&gt;4,AX376-4,0),IF(AZ376&gt;4,AZ376-4,0),IF(BB376&gt;4,BB376-4,0),IF(BD376&gt;4,BD376-4,0),IF(BF376&gt;4,BF376-4,0),IF(BJ376&gt;4,BJ376-4,0),IF(BL376&gt;4,BL376-4,0),IF(BN376&gt;4,BN376-4,0),IF(BP376&gt;4,BP376-4,0))+CB376+CC376)</f>
        <v>0</v>
      </c>
      <c r="CL376" s="73" t="e">
        <f>CK376/CJ376</f>
        <v>#DIV/0!</v>
      </c>
      <c r="CM376" s="72">
        <f>(SUM(IF(H376&gt;4,H376-4,0),IF(J376&gt;4,J376-4,0),IF(L376&gt;4,L376-4,0),IF(N376&gt;4,N376-4,0),IF(P376&gt;4,P376-4,0),IF(T376&gt;4,T376-4,0),IF(V376&gt;4,V376-4,0),IF(X376&gt;4,X376-4,0),IF(Z376&gt;4,Z376-4,0),IF(AB376&gt;4,AB376-4,0),IF(AD376&gt;4,AD376-4,0),IF(AH376&gt;4,AH376-4,0),IF(AJ376&gt;4,AJ376-4,0),IF(AL376&gt;4,AL376-4,0),IF(AN376&gt;4,AN376-4,0),IF(AP376&gt;4,AP376-4,0),IF(AR376&gt;4,AR376-4,0),IF(AV376&gt;4,AV376-4,0),IF(AX376&gt;4,AX376-4,0),IF(AZ376&gt;4,AZ376-4,0),IF(BB376&gt;4,BB376-4,0),IF(BD376&gt;4,BD376-4,0),IF(BF376&gt;4,BF376-4,0),IF(BJ376&gt;4,BJ376-4,0),IF(BL376&gt;4,BL376-4,0),IF(BN376&gt;4,BN376-4,0),IF(BP376&gt;4,BP376-4,0))+CC376)</f>
        <v>0</v>
      </c>
      <c r="CN376" s="74">
        <f>BQ376+BR376+BS376+BT376+BU376+BY376+BX376</f>
        <v>27</v>
      </c>
    </row>
    <row r="377" spans="1:92" s="77" customFormat="1" ht="24.75" customHeight="1" outlineLevel="2" x14ac:dyDescent="0.25">
      <c r="A377" s="55" t="s">
        <v>770</v>
      </c>
      <c r="B377" s="56" t="s">
        <v>771</v>
      </c>
      <c r="C377" s="57" t="s">
        <v>769</v>
      </c>
      <c r="D377" s="58">
        <v>9</v>
      </c>
      <c r="E377" s="59">
        <v>40294</v>
      </c>
      <c r="F377" s="60">
        <f>IFERROR(VLOOKUP(A377,'[5]PHEP NAM 2022'!$D$9:$AP$628,32,0),0)</f>
        <v>23</v>
      </c>
      <c r="G377" s="61" t="s">
        <v>9</v>
      </c>
      <c r="H377" s="62">
        <v>8</v>
      </c>
      <c r="I377" s="61" t="s">
        <v>9</v>
      </c>
      <c r="J377" s="62">
        <v>8</v>
      </c>
      <c r="K377" s="61" t="s">
        <v>9</v>
      </c>
      <c r="L377" s="62">
        <v>7</v>
      </c>
      <c r="M377" s="61" t="s">
        <v>9</v>
      </c>
      <c r="N377" s="62">
        <v>7</v>
      </c>
      <c r="O377" s="61" t="s">
        <v>9</v>
      </c>
      <c r="P377" s="62">
        <v>6</v>
      </c>
      <c r="Q377" s="63"/>
      <c r="R377" s="63">
        <v>14</v>
      </c>
      <c r="S377" s="61" t="s">
        <v>9</v>
      </c>
      <c r="T377" s="62">
        <v>8</v>
      </c>
      <c r="U377" s="61" t="s">
        <v>9</v>
      </c>
      <c r="V377" s="62">
        <v>6</v>
      </c>
      <c r="W377" s="61" t="s">
        <v>9</v>
      </c>
      <c r="X377" s="62">
        <v>7</v>
      </c>
      <c r="Y377" s="61" t="s">
        <v>9</v>
      </c>
      <c r="Z377" s="62">
        <v>7</v>
      </c>
      <c r="AA377" s="61" t="s">
        <v>9</v>
      </c>
      <c r="AB377" s="62">
        <v>7</v>
      </c>
      <c r="AC377" s="61" t="s">
        <v>9</v>
      </c>
      <c r="AD377" s="62">
        <v>4</v>
      </c>
      <c r="AE377" s="63"/>
      <c r="AF377" s="63">
        <v>8</v>
      </c>
      <c r="AG377" s="61" t="s">
        <v>9</v>
      </c>
      <c r="AH377" s="62">
        <v>7</v>
      </c>
      <c r="AI377" s="61" t="s">
        <v>9</v>
      </c>
      <c r="AJ377" s="62">
        <v>8</v>
      </c>
      <c r="AK377" s="61" t="s">
        <v>9</v>
      </c>
      <c r="AL377" s="62">
        <v>7</v>
      </c>
      <c r="AM377" s="61" t="s">
        <v>9</v>
      </c>
      <c r="AN377" s="62">
        <v>4</v>
      </c>
      <c r="AO377" s="61" t="s">
        <v>9</v>
      </c>
      <c r="AP377" s="62">
        <v>8</v>
      </c>
      <c r="AQ377" s="61" t="s">
        <v>9</v>
      </c>
      <c r="AR377" s="62">
        <v>9</v>
      </c>
      <c r="AS377" s="63"/>
      <c r="AT377" s="63">
        <v>12</v>
      </c>
      <c r="AU377" s="61" t="s">
        <v>9</v>
      </c>
      <c r="AV377" s="62">
        <v>8</v>
      </c>
      <c r="AW377" s="61" t="s">
        <v>9</v>
      </c>
      <c r="AX377" s="62">
        <v>6</v>
      </c>
      <c r="AY377" s="61" t="s">
        <v>9</v>
      </c>
      <c r="AZ377" s="62">
        <v>7</v>
      </c>
      <c r="BA377" s="61" t="s">
        <v>9</v>
      </c>
      <c r="BB377" s="62">
        <v>3</v>
      </c>
      <c r="BC377" s="61" t="s">
        <v>9</v>
      </c>
      <c r="BD377" s="62">
        <v>7</v>
      </c>
      <c r="BE377" s="61" t="s">
        <v>9</v>
      </c>
      <c r="BF377" s="62">
        <v>7</v>
      </c>
      <c r="BG377" s="63"/>
      <c r="BH377" s="63">
        <v>12</v>
      </c>
      <c r="BI377" s="61" t="s">
        <v>9</v>
      </c>
      <c r="BJ377" s="62">
        <v>7</v>
      </c>
      <c r="BK377" s="61" t="s">
        <v>9</v>
      </c>
      <c r="BL377" s="62">
        <v>8</v>
      </c>
      <c r="BM377" s="61" t="s">
        <v>9</v>
      </c>
      <c r="BN377" s="62">
        <v>8</v>
      </c>
      <c r="BO377" s="61" t="s">
        <v>9</v>
      </c>
      <c r="BP377" s="62">
        <v>8</v>
      </c>
      <c r="BQ377" s="64">
        <f t="shared" si="676"/>
        <v>27</v>
      </c>
      <c r="BR377" s="64">
        <f t="shared" si="677"/>
        <v>0</v>
      </c>
      <c r="BS377" s="64">
        <f t="shared" si="678"/>
        <v>0</v>
      </c>
      <c r="BT377" s="64">
        <f t="shared" si="679"/>
        <v>0</v>
      </c>
      <c r="BU377" s="64">
        <f t="shared" si="680"/>
        <v>0</v>
      </c>
      <c r="BV377" s="64">
        <f t="shared" si="681"/>
        <v>0</v>
      </c>
      <c r="BW377" s="64">
        <f t="shared" si="682"/>
        <v>0</v>
      </c>
      <c r="BX377" s="64">
        <f t="shared" si="683"/>
        <v>0</v>
      </c>
      <c r="BY377" s="64">
        <f t="shared" si="684"/>
        <v>0</v>
      </c>
      <c r="BZ377" s="65">
        <f t="shared" si="685"/>
        <v>27</v>
      </c>
      <c r="CA377" s="66">
        <f t="shared" si="686"/>
        <v>187</v>
      </c>
      <c r="CB377" s="67">
        <f t="shared" si="687"/>
        <v>46</v>
      </c>
      <c r="CC377" s="67">
        <v>0</v>
      </c>
      <c r="CD377" s="68">
        <f t="shared" ref="CD377:CD393" si="688">IF(BZ377&gt;=25,4,IF(BZ377&gt;=18,3,IF(BZ377&gt;=12,2,IF(BZ377&gt;=4,1,0))))-BX377-2</f>
        <v>2</v>
      </c>
      <c r="CE377" s="69">
        <f t="shared" ref="CE377:CE393" si="689">COUNTIF(G377:P377,"&gt;=4")+COUNTIF(S377:AD377,"&gt;=4")+COUNTIF(AG377:AR377,"&gt;=4")+COUNTIF(AU377:BF377,"&gt;=4")+COUNTIF(BI377:BP377,"&gt;=4")+ROUND(IF(R377&gt;=12,1,0)+IF(AF377&gt;=12,1,0)+IF(AT377&gt;=12,1,0)+IF(BH377&gt;=12,1,0),0)</f>
        <v>29</v>
      </c>
      <c r="CF377" s="68">
        <f t="shared" ref="CF377:CF393" si="690">CD377*CI377</f>
        <v>140</v>
      </c>
      <c r="CG377" s="70">
        <f t="shared" ref="CG377:CG393" si="691">F377-BY377</f>
        <v>23</v>
      </c>
      <c r="CH377" s="68">
        <f t="shared" ref="CH377:CH393" si="692">CE377*16</f>
        <v>464</v>
      </c>
      <c r="CI377" s="71">
        <f>VLOOKUP(A377,[5]DATA!$A$6:$Q$660,17,0)</f>
        <v>70</v>
      </c>
      <c r="CJ377" s="71">
        <f t="shared" ref="CJ377:CJ393" si="693">SUM(CA377:CC377)</f>
        <v>233</v>
      </c>
      <c r="CK377" s="72">
        <f t="shared" ref="CK377:CK393" si="694">(SUM(IF(H377&gt;4,H377-4,0),IF(J377&gt;4,J377-4,0),IF(L377&gt;4,L377-4,0),IF(N377&gt;4,N377-4,0),IF(P377&gt;4,P377-4,0),IF(T377&gt;4,T377-4,0),IF(V377&gt;4,V377-4,0),IF(X377&gt;4,X377-4,0),IF(Z377&gt;4,Z377-4,0),IF(AB377&gt;4,AB377-4,0),IF(AD377&gt;4,AD377-4,0),IF(AH377&gt;4,AH377-4,0),IF(AJ377&gt;4,AJ377-4,0),IF(AL377&gt;4,AL377-4,0),IF(AN377&gt;4,AN377-4,0),IF(AP377&gt;4,AP377-4,0),IF(AR377&gt;4,AR377-4,0),IF(AV377&gt;4,AV377-4,0),IF(AX377&gt;4,AX377-4,0),IF(AZ377&gt;4,AZ377-4,0),IF(BB377&gt;4,BB377-4,0),IF(BD377&gt;4,BD377-4,0),IF(BF377&gt;4,BF377-4,0),IF(BJ377&gt;4,BJ377-4,0),IF(BL377&gt;4,BL377-4,0),IF(BN377&gt;4,BN377-4,0),IF(BP377&gt;4,BP377-4,0))+CB377+CC377)</f>
        <v>126</v>
      </c>
      <c r="CL377" s="73">
        <f t="shared" ref="CL377:CL393" si="695">CK377/CJ377</f>
        <v>0.54077253218884125</v>
      </c>
      <c r="CM377" s="72">
        <f t="shared" ref="CM377:CM393" si="696">(SUM(IF(H377&gt;4,H377-4,0),IF(J377&gt;4,J377-4,0),IF(L377&gt;4,L377-4,0),IF(N377&gt;4,N377-4,0),IF(P377&gt;4,P377-4,0),IF(T377&gt;4,T377-4,0),IF(V377&gt;4,V377-4,0),IF(X377&gt;4,X377-4,0),IF(Z377&gt;4,Z377-4,0),IF(AB377&gt;4,AB377-4,0),IF(AD377&gt;4,AD377-4,0),IF(AH377&gt;4,AH377-4,0),IF(AJ377&gt;4,AJ377-4,0),IF(AL377&gt;4,AL377-4,0),IF(AN377&gt;4,AN377-4,0),IF(AP377&gt;4,AP377-4,0),IF(AR377&gt;4,AR377-4,0),IF(AV377&gt;4,AV377-4,0),IF(AX377&gt;4,AX377-4,0),IF(AZ377&gt;4,AZ377-4,0),IF(BB377&gt;4,BB377-4,0),IF(BD377&gt;4,BD377-4,0),IF(BF377&gt;4,BF377-4,0),IF(BJ377&gt;4,BJ377-4,0),IF(BL377&gt;4,BL377-4,0),IF(BN377&gt;4,BN377-4,0),IF(BP377&gt;4,BP377-4,0))+CC377)</f>
        <v>80</v>
      </c>
      <c r="CN377" s="74">
        <f t="shared" ref="CN377:CN393" si="697">BQ377+BR377+BS377+BT377+BU377+BY377+BX377</f>
        <v>27</v>
      </c>
    </row>
    <row r="378" spans="1:92" s="77" customFormat="1" ht="24.75" customHeight="1" outlineLevel="2" x14ac:dyDescent="0.25">
      <c r="A378" s="55" t="s">
        <v>772</v>
      </c>
      <c r="B378" s="56" t="s">
        <v>773</v>
      </c>
      <c r="C378" s="57" t="s">
        <v>769</v>
      </c>
      <c r="D378" s="58">
        <v>10</v>
      </c>
      <c r="E378" s="59">
        <v>40312</v>
      </c>
      <c r="F378" s="60">
        <f>IFERROR(VLOOKUP(A378,'[5]PHEP NAM 2022'!$D$9:$AP$628,32,0),0)</f>
        <v>4.5</v>
      </c>
      <c r="G378" s="61" t="s">
        <v>9</v>
      </c>
      <c r="H378" s="62">
        <v>8</v>
      </c>
      <c r="I378" s="61" t="s">
        <v>9</v>
      </c>
      <c r="J378" s="62">
        <v>8</v>
      </c>
      <c r="K378" s="61" t="s">
        <v>9</v>
      </c>
      <c r="L378" s="62">
        <v>4</v>
      </c>
      <c r="M378" s="61" t="s">
        <v>9</v>
      </c>
      <c r="N378" s="62">
        <v>7</v>
      </c>
      <c r="O378" s="61" t="s">
        <v>9</v>
      </c>
      <c r="P378" s="62">
        <v>8</v>
      </c>
      <c r="Q378" s="63"/>
      <c r="R378" s="63">
        <v>14</v>
      </c>
      <c r="S378" s="61" t="s">
        <v>9</v>
      </c>
      <c r="T378" s="62">
        <v>8</v>
      </c>
      <c r="U378" s="61" t="s">
        <v>9</v>
      </c>
      <c r="V378" s="62">
        <v>6</v>
      </c>
      <c r="W378" s="61" t="s">
        <v>9</v>
      </c>
      <c r="X378" s="62">
        <v>7</v>
      </c>
      <c r="Y378" s="61" t="s">
        <v>9</v>
      </c>
      <c r="Z378" s="62">
        <v>7</v>
      </c>
      <c r="AA378" s="61" t="s">
        <v>9</v>
      </c>
      <c r="AB378" s="62">
        <v>7</v>
      </c>
      <c r="AC378" s="61" t="s">
        <v>9</v>
      </c>
      <c r="AD378" s="62">
        <v>4</v>
      </c>
      <c r="AE378" s="63"/>
      <c r="AF378" s="63">
        <v>8</v>
      </c>
      <c r="AG378" s="61" t="s">
        <v>9</v>
      </c>
      <c r="AH378" s="62">
        <v>7</v>
      </c>
      <c r="AI378" s="61" t="s">
        <v>9</v>
      </c>
      <c r="AJ378" s="62">
        <v>8</v>
      </c>
      <c r="AK378" s="61" t="s">
        <v>9</v>
      </c>
      <c r="AL378" s="62">
        <v>7</v>
      </c>
      <c r="AM378" s="61" t="s">
        <v>9</v>
      </c>
      <c r="AN378" s="62">
        <v>4</v>
      </c>
      <c r="AO378" s="61" t="s">
        <v>9</v>
      </c>
      <c r="AP378" s="62">
        <v>8</v>
      </c>
      <c r="AQ378" s="61" t="s">
        <v>9</v>
      </c>
      <c r="AR378" s="62">
        <v>4</v>
      </c>
      <c r="AS378" s="63"/>
      <c r="AT378" s="63">
        <v>12</v>
      </c>
      <c r="AU378" s="61" t="s">
        <v>9</v>
      </c>
      <c r="AV378" s="62">
        <v>4</v>
      </c>
      <c r="AW378" s="61" t="s">
        <v>9</v>
      </c>
      <c r="AX378" s="62">
        <v>4</v>
      </c>
      <c r="AY378" s="61" t="s">
        <v>9</v>
      </c>
      <c r="AZ378" s="62">
        <v>7</v>
      </c>
      <c r="BA378" s="61" t="s">
        <v>9</v>
      </c>
      <c r="BB378" s="62">
        <v>6</v>
      </c>
      <c r="BC378" s="61" t="s">
        <v>9</v>
      </c>
      <c r="BD378" s="62">
        <v>7</v>
      </c>
      <c r="BE378" s="61" t="s">
        <v>9</v>
      </c>
      <c r="BF378" s="62">
        <v>7</v>
      </c>
      <c r="BG378" s="63"/>
      <c r="BH378" s="63"/>
      <c r="BI378" s="61" t="s">
        <v>9</v>
      </c>
      <c r="BJ378" s="62">
        <v>7</v>
      </c>
      <c r="BK378" s="61" t="s">
        <v>9</v>
      </c>
      <c r="BL378" s="62">
        <v>8</v>
      </c>
      <c r="BM378" s="61" t="s">
        <v>9</v>
      </c>
      <c r="BN378" s="62">
        <v>8</v>
      </c>
      <c r="BO378" s="61" t="s">
        <v>9</v>
      </c>
      <c r="BP378" s="62">
        <v>8</v>
      </c>
      <c r="BQ378" s="64">
        <f t="shared" si="676"/>
        <v>27</v>
      </c>
      <c r="BR378" s="64">
        <f t="shared" si="677"/>
        <v>0</v>
      </c>
      <c r="BS378" s="64">
        <f t="shared" si="678"/>
        <v>0</v>
      </c>
      <c r="BT378" s="64">
        <f t="shared" si="679"/>
        <v>0</v>
      </c>
      <c r="BU378" s="64">
        <f t="shared" si="680"/>
        <v>0</v>
      </c>
      <c r="BV378" s="64">
        <f t="shared" si="681"/>
        <v>0</v>
      </c>
      <c r="BW378" s="64">
        <f t="shared" si="682"/>
        <v>0</v>
      </c>
      <c r="BX378" s="64">
        <f t="shared" si="683"/>
        <v>0</v>
      </c>
      <c r="BY378" s="64">
        <f t="shared" si="684"/>
        <v>0</v>
      </c>
      <c r="BZ378" s="65">
        <f t="shared" si="685"/>
        <v>27</v>
      </c>
      <c r="CA378" s="66">
        <f t="shared" si="686"/>
        <v>178</v>
      </c>
      <c r="CB378" s="67">
        <f t="shared" si="687"/>
        <v>34</v>
      </c>
      <c r="CC378" s="67">
        <v>0</v>
      </c>
      <c r="CD378" s="68">
        <f t="shared" si="688"/>
        <v>2</v>
      </c>
      <c r="CE378" s="69">
        <f t="shared" si="689"/>
        <v>29</v>
      </c>
      <c r="CF378" s="68">
        <f t="shared" si="690"/>
        <v>140</v>
      </c>
      <c r="CG378" s="70">
        <f t="shared" si="691"/>
        <v>4.5</v>
      </c>
      <c r="CH378" s="68">
        <f t="shared" si="692"/>
        <v>464</v>
      </c>
      <c r="CI378" s="71">
        <f>VLOOKUP(A378,[5]DATA!$A$6:$Q$660,17,0)</f>
        <v>70</v>
      </c>
      <c r="CJ378" s="71">
        <f t="shared" si="693"/>
        <v>212</v>
      </c>
      <c r="CK378" s="72">
        <f t="shared" si="694"/>
        <v>104</v>
      </c>
      <c r="CL378" s="73">
        <f t="shared" si="695"/>
        <v>0.49056603773584906</v>
      </c>
      <c r="CM378" s="72">
        <f t="shared" si="696"/>
        <v>70</v>
      </c>
      <c r="CN378" s="74">
        <f t="shared" si="697"/>
        <v>27</v>
      </c>
    </row>
    <row r="379" spans="1:92" s="77" customFormat="1" ht="24.75" customHeight="1" outlineLevel="2" x14ac:dyDescent="0.25">
      <c r="A379" s="55" t="s">
        <v>774</v>
      </c>
      <c r="B379" s="56" t="s">
        <v>775</v>
      </c>
      <c r="C379" s="57" t="s">
        <v>769</v>
      </c>
      <c r="D379" s="58">
        <v>10</v>
      </c>
      <c r="E379" s="59">
        <v>42829</v>
      </c>
      <c r="F379" s="60">
        <f>IFERROR(VLOOKUP(A379,'[5]PHEP NAM 2022'!$D$9:$AP$628,32,0),0)</f>
        <v>2</v>
      </c>
      <c r="G379" s="61" t="s">
        <v>9</v>
      </c>
      <c r="H379" s="62">
        <v>4</v>
      </c>
      <c r="I379" s="61" t="s">
        <v>9</v>
      </c>
      <c r="J379" s="62">
        <v>4</v>
      </c>
      <c r="K379" s="61" t="s">
        <v>52</v>
      </c>
      <c r="L379" s="62"/>
      <c r="M379" s="61" t="s">
        <v>9</v>
      </c>
      <c r="N379" s="62">
        <v>4</v>
      </c>
      <c r="O379" s="61" t="s">
        <v>9</v>
      </c>
      <c r="P379" s="62">
        <v>4</v>
      </c>
      <c r="Q379" s="63"/>
      <c r="R379" s="63">
        <v>14</v>
      </c>
      <c r="S379" s="61" t="s">
        <v>9</v>
      </c>
      <c r="T379" s="62">
        <v>8</v>
      </c>
      <c r="U379" s="61" t="s">
        <v>9</v>
      </c>
      <c r="V379" s="62">
        <v>6</v>
      </c>
      <c r="W379" s="61" t="s">
        <v>9</v>
      </c>
      <c r="X379" s="62">
        <v>7</v>
      </c>
      <c r="Y379" s="61" t="s">
        <v>124</v>
      </c>
      <c r="Z379" s="62"/>
      <c r="AA379" s="61" t="s">
        <v>124</v>
      </c>
      <c r="AB379" s="62"/>
      <c r="AC379" s="61" t="s">
        <v>9</v>
      </c>
      <c r="AD379" s="62">
        <v>4</v>
      </c>
      <c r="AE379" s="63"/>
      <c r="AF379" s="63">
        <v>8</v>
      </c>
      <c r="AG379" s="61" t="s">
        <v>135</v>
      </c>
      <c r="AH379" s="62"/>
      <c r="AI379" s="61" t="s">
        <v>9</v>
      </c>
      <c r="AJ379" s="62">
        <v>8</v>
      </c>
      <c r="AK379" s="61" t="s">
        <v>9</v>
      </c>
      <c r="AL379" s="62">
        <v>7</v>
      </c>
      <c r="AM379" s="61" t="s">
        <v>9</v>
      </c>
      <c r="AN379" s="62">
        <v>4</v>
      </c>
      <c r="AO379" s="61" t="s">
        <v>52</v>
      </c>
      <c r="AP379" s="62"/>
      <c r="AQ379" s="61" t="s">
        <v>9</v>
      </c>
      <c r="AR379" s="62">
        <v>9</v>
      </c>
      <c r="AS379" s="63"/>
      <c r="AT379" s="63">
        <v>8</v>
      </c>
      <c r="AU379" s="61" t="s">
        <v>9</v>
      </c>
      <c r="AV379" s="62">
        <v>8</v>
      </c>
      <c r="AW379" s="61" t="s">
        <v>9</v>
      </c>
      <c r="AX379" s="62">
        <v>6</v>
      </c>
      <c r="AY379" s="61" t="s">
        <v>9</v>
      </c>
      <c r="AZ379" s="62">
        <v>7</v>
      </c>
      <c r="BA379" s="61" t="s">
        <v>9</v>
      </c>
      <c r="BB379" s="62">
        <v>6</v>
      </c>
      <c r="BC379" s="61" t="s">
        <v>9</v>
      </c>
      <c r="BD379" s="62">
        <v>7</v>
      </c>
      <c r="BE379" s="61" t="s">
        <v>9</v>
      </c>
      <c r="BF379" s="62">
        <v>7</v>
      </c>
      <c r="BG379" s="63"/>
      <c r="BH379" s="63"/>
      <c r="BI379" s="61" t="s">
        <v>9</v>
      </c>
      <c r="BJ379" s="62">
        <v>7</v>
      </c>
      <c r="BK379" s="61" t="s">
        <v>9</v>
      </c>
      <c r="BL379" s="62">
        <v>6</v>
      </c>
      <c r="BM379" s="61" t="s">
        <v>9</v>
      </c>
      <c r="BN379" s="62">
        <v>8</v>
      </c>
      <c r="BO379" s="61" t="s">
        <v>9</v>
      </c>
      <c r="BP379" s="62">
        <v>8</v>
      </c>
      <c r="BQ379" s="64">
        <f t="shared" si="676"/>
        <v>22</v>
      </c>
      <c r="BR379" s="64">
        <f t="shared" si="677"/>
        <v>0.5</v>
      </c>
      <c r="BS379" s="64">
        <f t="shared" si="678"/>
        <v>0</v>
      </c>
      <c r="BT379" s="64">
        <f t="shared" si="679"/>
        <v>0</v>
      </c>
      <c r="BU379" s="64">
        <f t="shared" si="680"/>
        <v>0</v>
      </c>
      <c r="BV379" s="64">
        <f t="shared" si="681"/>
        <v>0</v>
      </c>
      <c r="BW379" s="64">
        <f t="shared" si="682"/>
        <v>0</v>
      </c>
      <c r="BX379" s="64">
        <f t="shared" si="683"/>
        <v>0</v>
      </c>
      <c r="BY379" s="64">
        <f t="shared" si="684"/>
        <v>2</v>
      </c>
      <c r="BZ379" s="65">
        <f t="shared" si="685"/>
        <v>24.5</v>
      </c>
      <c r="CA379" s="66">
        <f t="shared" si="686"/>
        <v>139</v>
      </c>
      <c r="CB379" s="67">
        <f t="shared" si="687"/>
        <v>30</v>
      </c>
      <c r="CC379" s="67">
        <v>0</v>
      </c>
      <c r="CD379" s="68">
        <f>IF(BZ379&gt;=25,4,IF(BZ379&gt;=18,3,IF(BZ379&gt;=12,2,IF(BZ379&gt;=4,1,0))))-BX379-2+1</f>
        <v>2</v>
      </c>
      <c r="CE379" s="69">
        <f t="shared" si="689"/>
        <v>23</v>
      </c>
      <c r="CF379" s="68">
        <f t="shared" si="690"/>
        <v>140</v>
      </c>
      <c r="CG379" s="70">
        <f t="shared" si="691"/>
        <v>0</v>
      </c>
      <c r="CH379" s="68">
        <f t="shared" si="692"/>
        <v>368</v>
      </c>
      <c r="CI379" s="71">
        <f>VLOOKUP(A379,[5]DATA!$A$6:$Q$660,17,0)</f>
        <v>70</v>
      </c>
      <c r="CJ379" s="71">
        <f t="shared" si="693"/>
        <v>169</v>
      </c>
      <c r="CK379" s="72">
        <f t="shared" si="694"/>
        <v>81</v>
      </c>
      <c r="CL379" s="73">
        <f t="shared" si="695"/>
        <v>0.47928994082840237</v>
      </c>
      <c r="CM379" s="72">
        <f t="shared" si="696"/>
        <v>51</v>
      </c>
      <c r="CN379" s="74">
        <f t="shared" si="697"/>
        <v>24.5</v>
      </c>
    </row>
    <row r="380" spans="1:92" s="77" customFormat="1" ht="24.75" customHeight="1" outlineLevel="2" x14ac:dyDescent="0.25">
      <c r="A380" s="55" t="s">
        <v>776</v>
      </c>
      <c r="B380" s="56" t="s">
        <v>777</v>
      </c>
      <c r="C380" s="57" t="s">
        <v>769</v>
      </c>
      <c r="D380" s="58">
        <v>10</v>
      </c>
      <c r="E380" s="75">
        <v>43573</v>
      </c>
      <c r="F380" s="60">
        <f>IFERROR(VLOOKUP(A380,'[5]PHEP NAM 2022'!$D$9:$AP$628,32,0),0)</f>
        <v>1</v>
      </c>
      <c r="G380" s="61" t="s">
        <v>9</v>
      </c>
      <c r="H380" s="62">
        <v>8</v>
      </c>
      <c r="I380" s="61" t="s">
        <v>124</v>
      </c>
      <c r="J380" s="62"/>
      <c r="K380" s="61" t="s">
        <v>9</v>
      </c>
      <c r="L380" s="62">
        <v>4</v>
      </c>
      <c r="M380" s="61" t="s">
        <v>9</v>
      </c>
      <c r="N380" s="62">
        <v>4</v>
      </c>
      <c r="O380" s="61" t="s">
        <v>9</v>
      </c>
      <c r="P380" s="62">
        <v>4</v>
      </c>
      <c r="Q380" s="63"/>
      <c r="R380" s="63"/>
      <c r="S380" s="61" t="s">
        <v>9</v>
      </c>
      <c r="T380" s="62">
        <v>4</v>
      </c>
      <c r="U380" s="61" t="s">
        <v>9</v>
      </c>
      <c r="V380" s="62">
        <v>4</v>
      </c>
      <c r="W380" s="61" t="s">
        <v>9</v>
      </c>
      <c r="X380" s="62">
        <v>4</v>
      </c>
      <c r="Y380" s="61" t="s">
        <v>9</v>
      </c>
      <c r="Z380" s="62">
        <v>4</v>
      </c>
      <c r="AA380" s="61" t="s">
        <v>9</v>
      </c>
      <c r="AB380" s="62">
        <v>4</v>
      </c>
      <c r="AC380" s="61" t="s">
        <v>9</v>
      </c>
      <c r="AD380" s="62">
        <v>3</v>
      </c>
      <c r="AE380" s="63"/>
      <c r="AF380" s="63"/>
      <c r="AG380" s="61" t="s">
        <v>9</v>
      </c>
      <c r="AH380" s="62">
        <v>4</v>
      </c>
      <c r="AI380" s="61" t="s">
        <v>52</v>
      </c>
      <c r="AJ380" s="62"/>
      <c r="AK380" s="61" t="s">
        <v>9</v>
      </c>
      <c r="AL380" s="62">
        <v>4</v>
      </c>
      <c r="AM380" s="61" t="s">
        <v>9</v>
      </c>
      <c r="AN380" s="62">
        <v>4</v>
      </c>
      <c r="AO380" s="61" t="s">
        <v>9</v>
      </c>
      <c r="AP380" s="62">
        <v>4</v>
      </c>
      <c r="AQ380" s="61" t="s">
        <v>9</v>
      </c>
      <c r="AR380" s="62">
        <v>4</v>
      </c>
      <c r="AS380" s="63"/>
      <c r="AT380" s="63"/>
      <c r="AU380" s="61" t="s">
        <v>124</v>
      </c>
      <c r="AV380" s="62"/>
      <c r="AW380" s="61" t="s">
        <v>9</v>
      </c>
      <c r="AX380" s="62">
        <v>4</v>
      </c>
      <c r="AY380" s="61" t="s">
        <v>9</v>
      </c>
      <c r="AZ380" s="62">
        <v>4</v>
      </c>
      <c r="BA380" s="61" t="s">
        <v>9</v>
      </c>
      <c r="BB380" s="62">
        <v>4</v>
      </c>
      <c r="BC380" s="61" t="s">
        <v>9</v>
      </c>
      <c r="BD380" s="62">
        <v>4</v>
      </c>
      <c r="BE380" s="61" t="s">
        <v>9</v>
      </c>
      <c r="BF380" s="62">
        <v>4</v>
      </c>
      <c r="BG380" s="63"/>
      <c r="BH380" s="63"/>
      <c r="BI380" s="61" t="s">
        <v>9</v>
      </c>
      <c r="BJ380" s="62">
        <v>4</v>
      </c>
      <c r="BK380" s="61" t="s">
        <v>9</v>
      </c>
      <c r="BL380" s="62">
        <v>4</v>
      </c>
      <c r="BM380" s="61" t="s">
        <v>9</v>
      </c>
      <c r="BN380" s="62">
        <v>3.5</v>
      </c>
      <c r="BO380" s="61" t="s">
        <v>9</v>
      </c>
      <c r="BP380" s="62">
        <v>4</v>
      </c>
      <c r="BQ380" s="64">
        <f t="shared" si="676"/>
        <v>24</v>
      </c>
      <c r="BR380" s="64">
        <f t="shared" si="677"/>
        <v>0</v>
      </c>
      <c r="BS380" s="64">
        <f t="shared" si="678"/>
        <v>0</v>
      </c>
      <c r="BT380" s="64">
        <f t="shared" si="679"/>
        <v>0</v>
      </c>
      <c r="BU380" s="64">
        <f t="shared" si="680"/>
        <v>0</v>
      </c>
      <c r="BV380" s="64">
        <f t="shared" si="681"/>
        <v>0</v>
      </c>
      <c r="BW380" s="64">
        <f t="shared" si="682"/>
        <v>0</v>
      </c>
      <c r="BX380" s="64">
        <f t="shared" si="683"/>
        <v>0</v>
      </c>
      <c r="BY380" s="64">
        <f t="shared" si="684"/>
        <v>1</v>
      </c>
      <c r="BZ380" s="65">
        <f t="shared" si="685"/>
        <v>25</v>
      </c>
      <c r="CA380" s="66">
        <f t="shared" si="686"/>
        <v>98.5</v>
      </c>
      <c r="CB380" s="67">
        <f t="shared" si="687"/>
        <v>0</v>
      </c>
      <c r="CC380" s="67">
        <v>0</v>
      </c>
      <c r="CD380" s="68">
        <f t="shared" si="688"/>
        <v>2</v>
      </c>
      <c r="CE380" s="69">
        <f t="shared" si="689"/>
        <v>22</v>
      </c>
      <c r="CF380" s="68">
        <f t="shared" si="690"/>
        <v>140</v>
      </c>
      <c r="CG380" s="70">
        <f t="shared" si="691"/>
        <v>0</v>
      </c>
      <c r="CH380" s="68">
        <f t="shared" si="692"/>
        <v>352</v>
      </c>
      <c r="CI380" s="71">
        <f>VLOOKUP(A380,[5]DATA!$A$6:$Q$660,17,0)</f>
        <v>70</v>
      </c>
      <c r="CJ380" s="71">
        <f t="shared" si="693"/>
        <v>98.5</v>
      </c>
      <c r="CK380" s="72">
        <f t="shared" si="694"/>
        <v>4</v>
      </c>
      <c r="CL380" s="73">
        <f t="shared" si="695"/>
        <v>4.060913705583756E-2</v>
      </c>
      <c r="CM380" s="72">
        <f t="shared" si="696"/>
        <v>4</v>
      </c>
      <c r="CN380" s="74">
        <f t="shared" si="697"/>
        <v>25</v>
      </c>
    </row>
    <row r="381" spans="1:92" s="77" customFormat="1" ht="24.75" customHeight="1" outlineLevel="2" x14ac:dyDescent="0.25">
      <c r="A381" s="55" t="s">
        <v>778</v>
      </c>
      <c r="B381" s="56" t="s">
        <v>779</v>
      </c>
      <c r="C381" s="57" t="s">
        <v>769</v>
      </c>
      <c r="D381" s="58">
        <v>10</v>
      </c>
      <c r="E381" s="75">
        <v>43544</v>
      </c>
      <c r="F381" s="60">
        <f>IFERROR(VLOOKUP(A381,'[5]PHEP NAM 2022'!$D$9:$AP$628,32,0),0)</f>
        <v>5.5</v>
      </c>
      <c r="G381" s="61" t="s">
        <v>9</v>
      </c>
      <c r="H381" s="62">
        <v>4</v>
      </c>
      <c r="I381" s="61" t="s">
        <v>9</v>
      </c>
      <c r="J381" s="62">
        <v>4</v>
      </c>
      <c r="K381" s="61" t="s">
        <v>9</v>
      </c>
      <c r="L381" s="62">
        <v>4</v>
      </c>
      <c r="M381" s="61" t="s">
        <v>9</v>
      </c>
      <c r="N381" s="62">
        <v>4</v>
      </c>
      <c r="O381" s="61" t="s">
        <v>9</v>
      </c>
      <c r="P381" s="62">
        <v>4</v>
      </c>
      <c r="Q381" s="63"/>
      <c r="R381" s="63">
        <v>12</v>
      </c>
      <c r="S381" s="61" t="s">
        <v>9</v>
      </c>
      <c r="T381" s="62">
        <v>4</v>
      </c>
      <c r="U381" s="61" t="s">
        <v>9</v>
      </c>
      <c r="V381" s="62">
        <v>4</v>
      </c>
      <c r="W381" s="61" t="s">
        <v>9</v>
      </c>
      <c r="X381" s="62">
        <v>4</v>
      </c>
      <c r="Y381" s="61" t="s">
        <v>9</v>
      </c>
      <c r="Z381" s="62">
        <v>4</v>
      </c>
      <c r="AA381" s="61" t="s">
        <v>9</v>
      </c>
      <c r="AB381" s="62">
        <v>4</v>
      </c>
      <c r="AC381" s="61" t="s">
        <v>9</v>
      </c>
      <c r="AD381" s="62">
        <v>4</v>
      </c>
      <c r="AE381" s="63"/>
      <c r="AF381" s="63"/>
      <c r="AG381" s="61" t="s">
        <v>9</v>
      </c>
      <c r="AH381" s="62">
        <v>4</v>
      </c>
      <c r="AI381" s="61" t="s">
        <v>9</v>
      </c>
      <c r="AJ381" s="62">
        <v>4</v>
      </c>
      <c r="AK381" s="61" t="s">
        <v>9</v>
      </c>
      <c r="AL381" s="62">
        <v>4</v>
      </c>
      <c r="AM381" s="61" t="s">
        <v>9</v>
      </c>
      <c r="AN381" s="62">
        <v>4</v>
      </c>
      <c r="AO381" s="61" t="s">
        <v>9</v>
      </c>
      <c r="AP381" s="62">
        <v>4</v>
      </c>
      <c r="AQ381" s="61" t="s">
        <v>52</v>
      </c>
      <c r="AR381" s="62"/>
      <c r="AS381" s="63"/>
      <c r="AT381" s="63"/>
      <c r="AU381" s="61" t="s">
        <v>9</v>
      </c>
      <c r="AV381" s="62">
        <v>4</v>
      </c>
      <c r="AW381" s="61" t="s">
        <v>9</v>
      </c>
      <c r="AX381" s="62">
        <v>4</v>
      </c>
      <c r="AY381" s="61" t="s">
        <v>9</v>
      </c>
      <c r="AZ381" s="62">
        <v>4</v>
      </c>
      <c r="BA381" s="61" t="s">
        <v>9</v>
      </c>
      <c r="BB381" s="62">
        <v>4</v>
      </c>
      <c r="BC381" s="61" t="s">
        <v>9</v>
      </c>
      <c r="BD381" s="62">
        <v>4</v>
      </c>
      <c r="BE381" s="61" t="s">
        <v>9</v>
      </c>
      <c r="BF381" s="62">
        <v>4</v>
      </c>
      <c r="BG381" s="63"/>
      <c r="BH381" s="63"/>
      <c r="BI381" s="61" t="s">
        <v>9</v>
      </c>
      <c r="BJ381" s="62">
        <v>4</v>
      </c>
      <c r="BK381" s="61" t="s">
        <v>9</v>
      </c>
      <c r="BL381" s="62">
        <v>4</v>
      </c>
      <c r="BM381" s="61" t="s">
        <v>9</v>
      </c>
      <c r="BN381" s="62">
        <v>4</v>
      </c>
      <c r="BO381" s="61" t="s">
        <v>9</v>
      </c>
      <c r="BP381" s="62">
        <v>4</v>
      </c>
      <c r="BQ381" s="64">
        <f t="shared" si="676"/>
        <v>26</v>
      </c>
      <c r="BR381" s="64">
        <f t="shared" si="677"/>
        <v>0</v>
      </c>
      <c r="BS381" s="64">
        <f t="shared" si="678"/>
        <v>0</v>
      </c>
      <c r="BT381" s="64">
        <f t="shared" si="679"/>
        <v>0</v>
      </c>
      <c r="BU381" s="64">
        <f t="shared" si="680"/>
        <v>0</v>
      </c>
      <c r="BV381" s="64">
        <f t="shared" si="681"/>
        <v>0</v>
      </c>
      <c r="BW381" s="64">
        <f t="shared" si="682"/>
        <v>0</v>
      </c>
      <c r="BX381" s="64">
        <f t="shared" si="683"/>
        <v>0</v>
      </c>
      <c r="BY381" s="64">
        <f t="shared" si="684"/>
        <v>1</v>
      </c>
      <c r="BZ381" s="65">
        <f t="shared" si="685"/>
        <v>27</v>
      </c>
      <c r="CA381" s="66">
        <f t="shared" si="686"/>
        <v>104</v>
      </c>
      <c r="CB381" s="67">
        <f t="shared" si="687"/>
        <v>12</v>
      </c>
      <c r="CC381" s="67">
        <v>0</v>
      </c>
      <c r="CD381" s="68">
        <f t="shared" si="688"/>
        <v>2</v>
      </c>
      <c r="CE381" s="69">
        <f t="shared" si="689"/>
        <v>27</v>
      </c>
      <c r="CF381" s="68">
        <f t="shared" si="690"/>
        <v>140</v>
      </c>
      <c r="CG381" s="70">
        <f t="shared" si="691"/>
        <v>4.5</v>
      </c>
      <c r="CH381" s="68">
        <f t="shared" si="692"/>
        <v>432</v>
      </c>
      <c r="CI381" s="71">
        <f>VLOOKUP(A381,[5]DATA!$A$6:$Q$660,17,0)</f>
        <v>70</v>
      </c>
      <c r="CJ381" s="71">
        <f t="shared" si="693"/>
        <v>116</v>
      </c>
      <c r="CK381" s="72">
        <f t="shared" si="694"/>
        <v>12</v>
      </c>
      <c r="CL381" s="73">
        <f t="shared" si="695"/>
        <v>0.10344827586206896</v>
      </c>
      <c r="CM381" s="72">
        <f t="shared" si="696"/>
        <v>0</v>
      </c>
      <c r="CN381" s="74">
        <f t="shared" si="697"/>
        <v>27</v>
      </c>
    </row>
    <row r="382" spans="1:92" s="76" customFormat="1" ht="24.75" customHeight="1" outlineLevel="2" x14ac:dyDescent="0.25">
      <c r="A382" s="55" t="s">
        <v>780</v>
      </c>
      <c r="B382" s="56" t="s">
        <v>781</v>
      </c>
      <c r="C382" s="57" t="s">
        <v>769</v>
      </c>
      <c r="D382" s="58">
        <v>10</v>
      </c>
      <c r="E382" s="59">
        <v>42674</v>
      </c>
      <c r="F382" s="60">
        <f>IFERROR(VLOOKUP(A382,'[5]PHEP NAM 2022'!$D$9:$AP$628,32,0),0)</f>
        <v>5</v>
      </c>
      <c r="G382" s="61" t="s">
        <v>52</v>
      </c>
      <c r="H382" s="62"/>
      <c r="I382" s="61" t="s">
        <v>9</v>
      </c>
      <c r="J382" s="62">
        <v>8</v>
      </c>
      <c r="K382" s="61" t="s">
        <v>9</v>
      </c>
      <c r="L382" s="62">
        <v>7</v>
      </c>
      <c r="M382" s="61" t="s">
        <v>9</v>
      </c>
      <c r="N382" s="62">
        <v>7</v>
      </c>
      <c r="O382" s="61" t="s">
        <v>9</v>
      </c>
      <c r="P382" s="62">
        <v>8</v>
      </c>
      <c r="Q382" s="63"/>
      <c r="R382" s="63">
        <v>14</v>
      </c>
      <c r="S382" s="61" t="s">
        <v>9</v>
      </c>
      <c r="T382" s="62">
        <v>8</v>
      </c>
      <c r="U382" s="61" t="s">
        <v>52</v>
      </c>
      <c r="V382" s="62"/>
      <c r="W382" s="61" t="s">
        <v>9</v>
      </c>
      <c r="X382" s="62">
        <v>4</v>
      </c>
      <c r="Y382" s="61" t="s">
        <v>9</v>
      </c>
      <c r="Z382" s="62">
        <v>7</v>
      </c>
      <c r="AA382" s="61" t="s">
        <v>9</v>
      </c>
      <c r="AB382" s="62">
        <v>7</v>
      </c>
      <c r="AC382" s="61" t="s">
        <v>9</v>
      </c>
      <c r="AD382" s="62">
        <v>4</v>
      </c>
      <c r="AE382" s="63"/>
      <c r="AF382" s="63"/>
      <c r="AG382" s="61" t="s">
        <v>9</v>
      </c>
      <c r="AH382" s="62">
        <v>7</v>
      </c>
      <c r="AI382" s="61" t="s">
        <v>9</v>
      </c>
      <c r="AJ382" s="62">
        <v>8</v>
      </c>
      <c r="AK382" s="61" t="s">
        <v>9</v>
      </c>
      <c r="AL382" s="62">
        <v>7</v>
      </c>
      <c r="AM382" s="61" t="s">
        <v>9</v>
      </c>
      <c r="AN382" s="62">
        <v>4</v>
      </c>
      <c r="AO382" s="61" t="s">
        <v>9</v>
      </c>
      <c r="AP382" s="62">
        <v>8</v>
      </c>
      <c r="AQ382" s="61" t="s">
        <v>52</v>
      </c>
      <c r="AR382" s="62"/>
      <c r="AS382" s="63"/>
      <c r="AT382" s="63">
        <v>12</v>
      </c>
      <c r="AU382" s="61" t="s">
        <v>9</v>
      </c>
      <c r="AV382" s="62">
        <v>8</v>
      </c>
      <c r="AW382" s="61" t="s">
        <v>9</v>
      </c>
      <c r="AX382" s="62">
        <v>4</v>
      </c>
      <c r="AY382" s="61" t="s">
        <v>9</v>
      </c>
      <c r="AZ382" s="62">
        <v>7</v>
      </c>
      <c r="BA382" s="61" t="s">
        <v>52</v>
      </c>
      <c r="BB382" s="62"/>
      <c r="BC382" s="61" t="s">
        <v>9</v>
      </c>
      <c r="BD382" s="62">
        <v>7</v>
      </c>
      <c r="BE382" s="61" t="s">
        <v>9</v>
      </c>
      <c r="BF382" s="62">
        <v>7</v>
      </c>
      <c r="BG382" s="63"/>
      <c r="BH382" s="63">
        <v>12</v>
      </c>
      <c r="BI382" s="61" t="s">
        <v>9</v>
      </c>
      <c r="BJ382" s="62">
        <v>4</v>
      </c>
      <c r="BK382" s="61" t="s">
        <v>9</v>
      </c>
      <c r="BL382" s="62">
        <v>8</v>
      </c>
      <c r="BM382" s="61" t="s">
        <v>9</v>
      </c>
      <c r="BN382" s="62">
        <v>4</v>
      </c>
      <c r="BO382" s="61" t="s">
        <v>9</v>
      </c>
      <c r="BP382" s="62"/>
      <c r="BQ382" s="64">
        <f t="shared" si="676"/>
        <v>23</v>
      </c>
      <c r="BR382" s="64">
        <f t="shared" si="677"/>
        <v>0</v>
      </c>
      <c r="BS382" s="64">
        <f t="shared" si="678"/>
        <v>0</v>
      </c>
      <c r="BT382" s="64">
        <f t="shared" si="679"/>
        <v>0</v>
      </c>
      <c r="BU382" s="64">
        <f t="shared" si="680"/>
        <v>0</v>
      </c>
      <c r="BV382" s="64">
        <f t="shared" si="681"/>
        <v>0</v>
      </c>
      <c r="BW382" s="64">
        <f t="shared" si="682"/>
        <v>0</v>
      </c>
      <c r="BX382" s="64">
        <f t="shared" si="683"/>
        <v>0</v>
      </c>
      <c r="BY382" s="64">
        <f t="shared" si="684"/>
        <v>4</v>
      </c>
      <c r="BZ382" s="65">
        <f t="shared" si="685"/>
        <v>27</v>
      </c>
      <c r="CA382" s="66">
        <f t="shared" si="686"/>
        <v>143</v>
      </c>
      <c r="CB382" s="67">
        <f t="shared" si="687"/>
        <v>38</v>
      </c>
      <c r="CC382" s="67">
        <v>0</v>
      </c>
      <c r="CD382" s="68">
        <f t="shared" si="688"/>
        <v>2</v>
      </c>
      <c r="CE382" s="69">
        <f t="shared" si="689"/>
        <v>25</v>
      </c>
      <c r="CF382" s="68">
        <f t="shared" si="690"/>
        <v>140</v>
      </c>
      <c r="CG382" s="70">
        <f t="shared" si="691"/>
        <v>1</v>
      </c>
      <c r="CH382" s="68">
        <f t="shared" si="692"/>
        <v>400</v>
      </c>
      <c r="CI382" s="71">
        <f>VLOOKUP(A382,[5]DATA!$A$6:$Q$660,17,0)</f>
        <v>70</v>
      </c>
      <c r="CJ382" s="71">
        <f t="shared" si="693"/>
        <v>181</v>
      </c>
      <c r="CK382" s="72">
        <f t="shared" si="694"/>
        <v>93</v>
      </c>
      <c r="CL382" s="73">
        <f t="shared" si="695"/>
        <v>0.51381215469613262</v>
      </c>
      <c r="CM382" s="72">
        <f t="shared" si="696"/>
        <v>55</v>
      </c>
      <c r="CN382" s="74">
        <f t="shared" si="697"/>
        <v>27</v>
      </c>
    </row>
    <row r="383" spans="1:92" s="77" customFormat="1" ht="24.75" customHeight="1" outlineLevel="2" x14ac:dyDescent="0.25">
      <c r="A383" s="55" t="s">
        <v>782</v>
      </c>
      <c r="B383" s="56" t="s">
        <v>783</v>
      </c>
      <c r="C383" s="57" t="s">
        <v>769</v>
      </c>
      <c r="D383" s="58">
        <v>10</v>
      </c>
      <c r="E383" s="59">
        <v>43901</v>
      </c>
      <c r="F383" s="60">
        <f>IFERROR(VLOOKUP(A383,'[5]PHEP NAM 2022'!$D$9:$AP$628,32,0),0)</f>
        <v>1</v>
      </c>
      <c r="G383" s="61" t="s">
        <v>9</v>
      </c>
      <c r="H383" s="62">
        <v>4</v>
      </c>
      <c r="I383" s="61" t="s">
        <v>9</v>
      </c>
      <c r="J383" s="62">
        <v>4</v>
      </c>
      <c r="K383" s="61" t="s">
        <v>9</v>
      </c>
      <c r="L383" s="62">
        <v>4</v>
      </c>
      <c r="M383" s="61" t="s">
        <v>9</v>
      </c>
      <c r="N383" s="62">
        <v>4</v>
      </c>
      <c r="O383" s="61" t="s">
        <v>9</v>
      </c>
      <c r="P383" s="62">
        <v>4</v>
      </c>
      <c r="Q383" s="63"/>
      <c r="R383" s="63">
        <v>14</v>
      </c>
      <c r="S383" s="61" t="s">
        <v>9</v>
      </c>
      <c r="T383" s="62">
        <v>4</v>
      </c>
      <c r="U383" s="61" t="s">
        <v>9</v>
      </c>
      <c r="V383" s="62">
        <v>4</v>
      </c>
      <c r="W383" s="61" t="s">
        <v>9</v>
      </c>
      <c r="X383" s="62">
        <v>4</v>
      </c>
      <c r="Y383" s="61" t="s">
        <v>9</v>
      </c>
      <c r="Z383" s="62">
        <v>4</v>
      </c>
      <c r="AA383" s="61" t="s">
        <v>9</v>
      </c>
      <c r="AB383" s="62">
        <v>4</v>
      </c>
      <c r="AC383" s="61" t="s">
        <v>9</v>
      </c>
      <c r="AD383" s="62">
        <v>4</v>
      </c>
      <c r="AE383" s="63"/>
      <c r="AF383" s="63"/>
      <c r="AG383" s="61" t="s">
        <v>9</v>
      </c>
      <c r="AH383" s="62">
        <v>4</v>
      </c>
      <c r="AI383" s="61" t="s">
        <v>9</v>
      </c>
      <c r="AJ383" s="62">
        <v>4</v>
      </c>
      <c r="AK383" s="61" t="s">
        <v>9</v>
      </c>
      <c r="AL383" s="62">
        <v>4</v>
      </c>
      <c r="AM383" s="61" t="s">
        <v>9</v>
      </c>
      <c r="AN383" s="62">
        <v>4</v>
      </c>
      <c r="AO383" s="61" t="s">
        <v>9</v>
      </c>
      <c r="AP383" s="62">
        <v>4</v>
      </c>
      <c r="AQ383" s="61" t="s">
        <v>9</v>
      </c>
      <c r="AR383" s="62">
        <v>4</v>
      </c>
      <c r="AS383" s="63"/>
      <c r="AT383" s="63"/>
      <c r="AU383" s="61" t="s">
        <v>9</v>
      </c>
      <c r="AV383" s="62">
        <v>4</v>
      </c>
      <c r="AW383" s="61" t="s">
        <v>9</v>
      </c>
      <c r="AX383" s="62">
        <v>4</v>
      </c>
      <c r="AY383" s="61" t="s">
        <v>9</v>
      </c>
      <c r="AZ383" s="62">
        <v>4</v>
      </c>
      <c r="BA383" s="61" t="s">
        <v>9</v>
      </c>
      <c r="BB383" s="62">
        <v>4</v>
      </c>
      <c r="BC383" s="61" t="s">
        <v>9</v>
      </c>
      <c r="BD383" s="62">
        <v>4</v>
      </c>
      <c r="BE383" s="61" t="s">
        <v>9</v>
      </c>
      <c r="BF383" s="62">
        <v>4</v>
      </c>
      <c r="BG383" s="63"/>
      <c r="BH383" s="63"/>
      <c r="BI383" s="61" t="s">
        <v>9</v>
      </c>
      <c r="BJ383" s="62">
        <v>4</v>
      </c>
      <c r="BK383" s="61" t="s">
        <v>9</v>
      </c>
      <c r="BL383" s="62">
        <v>4</v>
      </c>
      <c r="BM383" s="61" t="s">
        <v>9</v>
      </c>
      <c r="BN383" s="62">
        <v>4</v>
      </c>
      <c r="BO383" s="61" t="s">
        <v>9</v>
      </c>
      <c r="BP383" s="62">
        <v>4</v>
      </c>
      <c r="BQ383" s="64">
        <f t="shared" si="676"/>
        <v>27</v>
      </c>
      <c r="BR383" s="64">
        <f t="shared" si="677"/>
        <v>0</v>
      </c>
      <c r="BS383" s="64">
        <f t="shared" si="678"/>
        <v>0</v>
      </c>
      <c r="BT383" s="64">
        <f t="shared" si="679"/>
        <v>0</v>
      </c>
      <c r="BU383" s="64">
        <f t="shared" si="680"/>
        <v>0</v>
      </c>
      <c r="BV383" s="64">
        <f t="shared" si="681"/>
        <v>0</v>
      </c>
      <c r="BW383" s="64">
        <f t="shared" si="682"/>
        <v>0</v>
      </c>
      <c r="BX383" s="64">
        <f t="shared" si="683"/>
        <v>0</v>
      </c>
      <c r="BY383" s="64">
        <f t="shared" si="684"/>
        <v>0</v>
      </c>
      <c r="BZ383" s="65">
        <f t="shared" si="685"/>
        <v>27</v>
      </c>
      <c r="CA383" s="66">
        <f t="shared" si="686"/>
        <v>108</v>
      </c>
      <c r="CB383" s="67">
        <f t="shared" si="687"/>
        <v>14</v>
      </c>
      <c r="CC383" s="67">
        <v>0</v>
      </c>
      <c r="CD383" s="68">
        <f t="shared" si="688"/>
        <v>2</v>
      </c>
      <c r="CE383" s="69">
        <f t="shared" si="689"/>
        <v>28</v>
      </c>
      <c r="CF383" s="68">
        <f t="shared" si="690"/>
        <v>140</v>
      </c>
      <c r="CG383" s="70">
        <f t="shared" si="691"/>
        <v>1</v>
      </c>
      <c r="CH383" s="68">
        <f t="shared" si="692"/>
        <v>448</v>
      </c>
      <c r="CI383" s="71">
        <f>VLOOKUP(A383,[5]DATA!$A$6:$Q$660,17,0)</f>
        <v>70</v>
      </c>
      <c r="CJ383" s="71">
        <f t="shared" si="693"/>
        <v>122</v>
      </c>
      <c r="CK383" s="72">
        <f t="shared" si="694"/>
        <v>14</v>
      </c>
      <c r="CL383" s="73">
        <f t="shared" si="695"/>
        <v>0.11475409836065574</v>
      </c>
      <c r="CM383" s="72">
        <f t="shared" si="696"/>
        <v>0</v>
      </c>
      <c r="CN383" s="74">
        <f t="shared" si="697"/>
        <v>27</v>
      </c>
    </row>
    <row r="384" spans="1:92" s="77" customFormat="1" ht="24.75" customHeight="1" outlineLevel="2" x14ac:dyDescent="0.25">
      <c r="A384" s="55" t="s">
        <v>784</v>
      </c>
      <c r="B384" s="56" t="s">
        <v>785</v>
      </c>
      <c r="C384" s="57" t="s">
        <v>769</v>
      </c>
      <c r="D384" s="58">
        <v>10</v>
      </c>
      <c r="E384" s="59">
        <v>43908</v>
      </c>
      <c r="F384" s="60">
        <f>IFERROR(VLOOKUP(A384,'[5]PHEP NAM 2022'!$D$9:$AP$628,32,0),0)</f>
        <v>9</v>
      </c>
      <c r="G384" s="61" t="s">
        <v>9</v>
      </c>
      <c r="H384" s="62">
        <v>4</v>
      </c>
      <c r="I384" s="61" t="s">
        <v>9</v>
      </c>
      <c r="J384" s="62">
        <v>4</v>
      </c>
      <c r="K384" s="61" t="s">
        <v>9</v>
      </c>
      <c r="L384" s="62">
        <v>4</v>
      </c>
      <c r="M384" s="61" t="s">
        <v>9</v>
      </c>
      <c r="N384" s="62">
        <v>4</v>
      </c>
      <c r="O384" s="61" t="s">
        <v>124</v>
      </c>
      <c r="P384" s="62"/>
      <c r="Q384" s="63"/>
      <c r="R384" s="63">
        <v>14</v>
      </c>
      <c r="S384" s="61" t="s">
        <v>9</v>
      </c>
      <c r="T384" s="62">
        <v>4</v>
      </c>
      <c r="U384" s="61" t="s">
        <v>9</v>
      </c>
      <c r="V384" s="62">
        <v>4</v>
      </c>
      <c r="W384" s="61" t="s">
        <v>9</v>
      </c>
      <c r="X384" s="62">
        <v>4</v>
      </c>
      <c r="Y384" s="61" t="s">
        <v>9</v>
      </c>
      <c r="Z384" s="62">
        <v>4</v>
      </c>
      <c r="AA384" s="61" t="s">
        <v>9</v>
      </c>
      <c r="AB384" s="62">
        <v>4</v>
      </c>
      <c r="AC384" s="61" t="s">
        <v>9</v>
      </c>
      <c r="AD384" s="62">
        <v>4</v>
      </c>
      <c r="AE384" s="63"/>
      <c r="AF384" s="63"/>
      <c r="AG384" s="61" t="s">
        <v>9</v>
      </c>
      <c r="AH384" s="62">
        <v>4</v>
      </c>
      <c r="AI384" s="61" t="s">
        <v>9</v>
      </c>
      <c r="AJ384" s="62">
        <v>4</v>
      </c>
      <c r="AK384" s="61" t="s">
        <v>9</v>
      </c>
      <c r="AL384" s="62">
        <v>4</v>
      </c>
      <c r="AM384" s="61" t="s">
        <v>9</v>
      </c>
      <c r="AN384" s="62">
        <v>4</v>
      </c>
      <c r="AO384" s="61" t="s">
        <v>9</v>
      </c>
      <c r="AP384" s="62">
        <v>4</v>
      </c>
      <c r="AQ384" s="61" t="s">
        <v>9</v>
      </c>
      <c r="AR384" s="62">
        <v>4</v>
      </c>
      <c r="AS384" s="63"/>
      <c r="AT384" s="63"/>
      <c r="AU384" s="61" t="s">
        <v>9</v>
      </c>
      <c r="AV384" s="62">
        <v>4</v>
      </c>
      <c r="AW384" s="61" t="s">
        <v>9</v>
      </c>
      <c r="AX384" s="62">
        <v>4</v>
      </c>
      <c r="AY384" s="61" t="s">
        <v>9</v>
      </c>
      <c r="AZ384" s="62">
        <v>4</v>
      </c>
      <c r="BA384" s="61" t="s">
        <v>9</v>
      </c>
      <c r="BB384" s="62">
        <v>4</v>
      </c>
      <c r="BC384" s="61" t="s">
        <v>9</v>
      </c>
      <c r="BD384" s="62">
        <v>4</v>
      </c>
      <c r="BE384" s="61" t="s">
        <v>9</v>
      </c>
      <c r="BF384" s="62">
        <v>4</v>
      </c>
      <c r="BG384" s="63"/>
      <c r="BH384" s="63"/>
      <c r="BI384" s="61" t="s">
        <v>9</v>
      </c>
      <c r="BJ384" s="62">
        <v>4</v>
      </c>
      <c r="BK384" s="61" t="s">
        <v>9</v>
      </c>
      <c r="BL384" s="62">
        <v>4</v>
      </c>
      <c r="BM384" s="61" t="s">
        <v>9</v>
      </c>
      <c r="BN384" s="62">
        <v>4</v>
      </c>
      <c r="BO384" s="61" t="s">
        <v>9</v>
      </c>
      <c r="BP384" s="62">
        <v>4</v>
      </c>
      <c r="BQ384" s="64">
        <f t="shared" si="676"/>
        <v>26</v>
      </c>
      <c r="BR384" s="64">
        <f t="shared" si="677"/>
        <v>0</v>
      </c>
      <c r="BS384" s="64">
        <f t="shared" si="678"/>
        <v>0</v>
      </c>
      <c r="BT384" s="64">
        <f t="shared" si="679"/>
        <v>0</v>
      </c>
      <c r="BU384" s="64">
        <f t="shared" si="680"/>
        <v>0</v>
      </c>
      <c r="BV384" s="64">
        <f t="shared" si="681"/>
        <v>0</v>
      </c>
      <c r="BW384" s="64">
        <f t="shared" si="682"/>
        <v>0</v>
      </c>
      <c r="BX384" s="64">
        <f t="shared" si="683"/>
        <v>0</v>
      </c>
      <c r="BY384" s="64">
        <f t="shared" si="684"/>
        <v>0</v>
      </c>
      <c r="BZ384" s="65">
        <f t="shared" si="685"/>
        <v>26</v>
      </c>
      <c r="CA384" s="66">
        <f t="shared" si="686"/>
        <v>104</v>
      </c>
      <c r="CB384" s="67">
        <f t="shared" si="687"/>
        <v>14</v>
      </c>
      <c r="CC384" s="67">
        <v>0</v>
      </c>
      <c r="CD384" s="68">
        <f t="shared" si="688"/>
        <v>2</v>
      </c>
      <c r="CE384" s="69">
        <f t="shared" si="689"/>
        <v>27</v>
      </c>
      <c r="CF384" s="68">
        <f t="shared" si="690"/>
        <v>140</v>
      </c>
      <c r="CG384" s="70">
        <f t="shared" si="691"/>
        <v>9</v>
      </c>
      <c r="CH384" s="68">
        <f t="shared" si="692"/>
        <v>432</v>
      </c>
      <c r="CI384" s="71">
        <f>VLOOKUP(A384,[5]DATA!$A$6:$Q$660,17,0)</f>
        <v>70</v>
      </c>
      <c r="CJ384" s="71">
        <f t="shared" si="693"/>
        <v>118</v>
      </c>
      <c r="CK384" s="72">
        <f t="shared" si="694"/>
        <v>14</v>
      </c>
      <c r="CL384" s="73">
        <f t="shared" si="695"/>
        <v>0.11864406779661017</v>
      </c>
      <c r="CM384" s="72">
        <f t="shared" si="696"/>
        <v>0</v>
      </c>
      <c r="CN384" s="74">
        <f t="shared" si="697"/>
        <v>26</v>
      </c>
    </row>
    <row r="385" spans="1:92" s="76" customFormat="1" ht="24.75" customHeight="1" outlineLevel="2" x14ac:dyDescent="0.25">
      <c r="A385" s="55" t="s">
        <v>786</v>
      </c>
      <c r="B385" s="56" t="s">
        <v>787</v>
      </c>
      <c r="C385" s="57" t="s">
        <v>769</v>
      </c>
      <c r="D385" s="58">
        <v>10</v>
      </c>
      <c r="E385" s="59">
        <v>43915</v>
      </c>
      <c r="F385" s="60">
        <f>IFERROR(VLOOKUP(A385,'[5]PHEP NAM 2022'!$D$9:$AP$628,32,0),0)</f>
        <v>6</v>
      </c>
      <c r="G385" s="61" t="s">
        <v>9</v>
      </c>
      <c r="H385" s="62">
        <v>8</v>
      </c>
      <c r="I385" s="61" t="s">
        <v>9</v>
      </c>
      <c r="J385" s="62">
        <v>8</v>
      </c>
      <c r="K385" s="61" t="s">
        <v>9</v>
      </c>
      <c r="L385" s="62">
        <v>4</v>
      </c>
      <c r="M385" s="61" t="s">
        <v>9</v>
      </c>
      <c r="N385" s="62">
        <v>7</v>
      </c>
      <c r="O385" s="61" t="s">
        <v>9</v>
      </c>
      <c r="P385" s="62">
        <v>8</v>
      </c>
      <c r="Q385" s="63"/>
      <c r="R385" s="63">
        <v>14</v>
      </c>
      <c r="S385" s="61" t="s">
        <v>9</v>
      </c>
      <c r="T385" s="62">
        <v>8</v>
      </c>
      <c r="U385" s="61" t="s">
        <v>9</v>
      </c>
      <c r="V385" s="62">
        <v>4</v>
      </c>
      <c r="W385" s="61" t="s">
        <v>9</v>
      </c>
      <c r="X385" s="62">
        <v>7</v>
      </c>
      <c r="Y385" s="61" t="s">
        <v>9</v>
      </c>
      <c r="Z385" s="62">
        <v>7</v>
      </c>
      <c r="AA385" s="61" t="s">
        <v>9</v>
      </c>
      <c r="AB385" s="62">
        <v>4</v>
      </c>
      <c r="AC385" s="61" t="s">
        <v>9</v>
      </c>
      <c r="AD385" s="62">
        <v>2</v>
      </c>
      <c r="AE385" s="63"/>
      <c r="AF385" s="63">
        <v>8</v>
      </c>
      <c r="AG385" s="61" t="s">
        <v>9</v>
      </c>
      <c r="AH385" s="62">
        <v>7</v>
      </c>
      <c r="AI385" s="61" t="s">
        <v>9</v>
      </c>
      <c r="AJ385" s="62">
        <v>8</v>
      </c>
      <c r="AK385" s="61" t="s">
        <v>9</v>
      </c>
      <c r="AL385" s="62">
        <v>7</v>
      </c>
      <c r="AM385" s="61" t="s">
        <v>9</v>
      </c>
      <c r="AN385" s="62">
        <v>4</v>
      </c>
      <c r="AO385" s="61" t="s">
        <v>9</v>
      </c>
      <c r="AP385" s="62">
        <v>8</v>
      </c>
      <c r="AQ385" s="61" t="s">
        <v>9</v>
      </c>
      <c r="AR385" s="62">
        <v>9</v>
      </c>
      <c r="AS385" s="63"/>
      <c r="AT385" s="63">
        <v>12</v>
      </c>
      <c r="AU385" s="61" t="s">
        <v>9</v>
      </c>
      <c r="AV385" s="62">
        <v>8</v>
      </c>
      <c r="AW385" s="61" t="s">
        <v>9</v>
      </c>
      <c r="AX385" s="62">
        <v>4</v>
      </c>
      <c r="AY385" s="61" t="s">
        <v>9</v>
      </c>
      <c r="AZ385" s="62">
        <v>7</v>
      </c>
      <c r="BA385" s="61" t="s">
        <v>9</v>
      </c>
      <c r="BB385" s="62">
        <v>6</v>
      </c>
      <c r="BC385" s="61" t="s">
        <v>9</v>
      </c>
      <c r="BD385" s="62">
        <v>7</v>
      </c>
      <c r="BE385" s="61" t="s">
        <v>9</v>
      </c>
      <c r="BF385" s="62">
        <v>4</v>
      </c>
      <c r="BG385" s="63"/>
      <c r="BH385" s="63"/>
      <c r="BI385" s="61" t="s">
        <v>9</v>
      </c>
      <c r="BJ385" s="62">
        <v>7</v>
      </c>
      <c r="BK385" s="61" t="s">
        <v>9</v>
      </c>
      <c r="BL385" s="62">
        <v>8</v>
      </c>
      <c r="BM385" s="61" t="s">
        <v>9</v>
      </c>
      <c r="BN385" s="62">
        <v>8</v>
      </c>
      <c r="BO385" s="61" t="s">
        <v>9</v>
      </c>
      <c r="BP385" s="62">
        <v>8</v>
      </c>
      <c r="BQ385" s="64">
        <f t="shared" si="676"/>
        <v>27</v>
      </c>
      <c r="BR385" s="64">
        <f t="shared" si="677"/>
        <v>0</v>
      </c>
      <c r="BS385" s="64">
        <f t="shared" si="678"/>
        <v>0</v>
      </c>
      <c r="BT385" s="64">
        <f t="shared" si="679"/>
        <v>0</v>
      </c>
      <c r="BU385" s="64">
        <f t="shared" si="680"/>
        <v>0</v>
      </c>
      <c r="BV385" s="64">
        <f t="shared" si="681"/>
        <v>0</v>
      </c>
      <c r="BW385" s="64">
        <f t="shared" si="682"/>
        <v>0</v>
      </c>
      <c r="BX385" s="64">
        <f t="shared" si="683"/>
        <v>0</v>
      </c>
      <c r="BY385" s="64">
        <f t="shared" si="684"/>
        <v>0</v>
      </c>
      <c r="BZ385" s="65">
        <f t="shared" si="685"/>
        <v>27</v>
      </c>
      <c r="CA385" s="66">
        <f t="shared" si="686"/>
        <v>177</v>
      </c>
      <c r="CB385" s="67">
        <f t="shared" si="687"/>
        <v>34</v>
      </c>
      <c r="CC385" s="67">
        <v>0</v>
      </c>
      <c r="CD385" s="68">
        <f t="shared" si="688"/>
        <v>2</v>
      </c>
      <c r="CE385" s="69">
        <f t="shared" si="689"/>
        <v>28</v>
      </c>
      <c r="CF385" s="68">
        <f t="shared" si="690"/>
        <v>140</v>
      </c>
      <c r="CG385" s="70">
        <f t="shared" si="691"/>
        <v>6</v>
      </c>
      <c r="CH385" s="68">
        <f t="shared" si="692"/>
        <v>448</v>
      </c>
      <c r="CI385" s="71">
        <f>VLOOKUP(A385,[5]DATA!$A$6:$Q$660,17,0)</f>
        <v>70</v>
      </c>
      <c r="CJ385" s="71">
        <f t="shared" si="693"/>
        <v>211</v>
      </c>
      <c r="CK385" s="72">
        <f t="shared" si="694"/>
        <v>105</v>
      </c>
      <c r="CL385" s="73">
        <f t="shared" si="695"/>
        <v>0.49763033175355448</v>
      </c>
      <c r="CM385" s="72">
        <f t="shared" si="696"/>
        <v>71</v>
      </c>
      <c r="CN385" s="74">
        <f t="shared" si="697"/>
        <v>27</v>
      </c>
    </row>
    <row r="386" spans="1:92" s="77" customFormat="1" ht="24.75" customHeight="1" outlineLevel="2" x14ac:dyDescent="0.25">
      <c r="A386" s="55" t="s">
        <v>788</v>
      </c>
      <c r="B386" s="56" t="s">
        <v>789</v>
      </c>
      <c r="C386" s="57" t="s">
        <v>769</v>
      </c>
      <c r="D386" s="58">
        <v>10</v>
      </c>
      <c r="E386" s="59">
        <v>43990</v>
      </c>
      <c r="F386" s="60">
        <f>IFERROR(VLOOKUP(A386,'[5]PHEP NAM 2022'!$D$9:$AP$628,32,0),0)</f>
        <v>7.5</v>
      </c>
      <c r="G386" s="61" t="s">
        <v>9</v>
      </c>
      <c r="H386" s="62">
        <v>8</v>
      </c>
      <c r="I386" s="61" t="s">
        <v>9</v>
      </c>
      <c r="J386" s="62">
        <v>8</v>
      </c>
      <c r="K386" s="61" t="s">
        <v>9</v>
      </c>
      <c r="L386" s="62">
        <v>4</v>
      </c>
      <c r="M386" s="61" t="s">
        <v>9</v>
      </c>
      <c r="N386" s="62">
        <v>7</v>
      </c>
      <c r="O386" s="61" t="s">
        <v>9</v>
      </c>
      <c r="P386" s="62">
        <v>4</v>
      </c>
      <c r="Q386" s="63"/>
      <c r="R386" s="63">
        <v>10</v>
      </c>
      <c r="S386" s="61" t="s">
        <v>9</v>
      </c>
      <c r="T386" s="62">
        <v>8</v>
      </c>
      <c r="U386" s="61" t="s">
        <v>9</v>
      </c>
      <c r="V386" s="62">
        <v>6</v>
      </c>
      <c r="W386" s="61" t="s">
        <v>9</v>
      </c>
      <c r="X386" s="62">
        <v>4</v>
      </c>
      <c r="Y386" s="61" t="s">
        <v>52</v>
      </c>
      <c r="Z386" s="62"/>
      <c r="AA386" s="61" t="s">
        <v>9</v>
      </c>
      <c r="AB386" s="62">
        <v>7</v>
      </c>
      <c r="AC386" s="61" t="s">
        <v>9</v>
      </c>
      <c r="AD386" s="62">
        <v>4</v>
      </c>
      <c r="AE386" s="63"/>
      <c r="AF386" s="63">
        <v>8</v>
      </c>
      <c r="AG386" s="61" t="s">
        <v>9</v>
      </c>
      <c r="AH386" s="62">
        <v>5</v>
      </c>
      <c r="AI386" s="61" t="s">
        <v>9</v>
      </c>
      <c r="AJ386" s="62">
        <v>8</v>
      </c>
      <c r="AK386" s="61" t="s">
        <v>9</v>
      </c>
      <c r="AL386" s="62">
        <v>4</v>
      </c>
      <c r="AM386" s="61" t="s">
        <v>9</v>
      </c>
      <c r="AN386" s="62">
        <v>4</v>
      </c>
      <c r="AO386" s="61" t="s">
        <v>9</v>
      </c>
      <c r="AP386" s="62">
        <v>8</v>
      </c>
      <c r="AQ386" s="61" t="s">
        <v>9</v>
      </c>
      <c r="AR386" s="62">
        <v>9</v>
      </c>
      <c r="AS386" s="63"/>
      <c r="AT386" s="63">
        <v>12</v>
      </c>
      <c r="AU386" s="61" t="s">
        <v>9</v>
      </c>
      <c r="AV386" s="62"/>
      <c r="AW386" s="61" t="s">
        <v>9</v>
      </c>
      <c r="AX386" s="62">
        <v>4</v>
      </c>
      <c r="AY386" s="61" t="s">
        <v>9</v>
      </c>
      <c r="AZ386" s="62">
        <v>7</v>
      </c>
      <c r="BA386" s="61" t="s">
        <v>9</v>
      </c>
      <c r="BB386" s="62">
        <v>6</v>
      </c>
      <c r="BC386" s="61" t="s">
        <v>9</v>
      </c>
      <c r="BD386" s="62">
        <v>5</v>
      </c>
      <c r="BE386" s="61" t="s">
        <v>9</v>
      </c>
      <c r="BF386" s="62">
        <v>7</v>
      </c>
      <c r="BG386" s="63"/>
      <c r="BH386" s="63">
        <v>12</v>
      </c>
      <c r="BI386" s="61" t="s">
        <v>9</v>
      </c>
      <c r="BJ386" s="62">
        <v>7</v>
      </c>
      <c r="BK386" s="61" t="s">
        <v>9</v>
      </c>
      <c r="BL386" s="62">
        <v>8</v>
      </c>
      <c r="BM386" s="61" t="s">
        <v>9</v>
      </c>
      <c r="BN386" s="62">
        <v>8</v>
      </c>
      <c r="BO386" s="61" t="s">
        <v>9</v>
      </c>
      <c r="BP386" s="62">
        <v>8</v>
      </c>
      <c r="BQ386" s="64">
        <f t="shared" si="676"/>
        <v>26</v>
      </c>
      <c r="BR386" s="64">
        <f t="shared" si="677"/>
        <v>0</v>
      </c>
      <c r="BS386" s="64">
        <f t="shared" si="678"/>
        <v>0</v>
      </c>
      <c r="BT386" s="64">
        <f t="shared" si="679"/>
        <v>0</v>
      </c>
      <c r="BU386" s="64">
        <f t="shared" si="680"/>
        <v>0</v>
      </c>
      <c r="BV386" s="64">
        <f t="shared" si="681"/>
        <v>0</v>
      </c>
      <c r="BW386" s="64">
        <f t="shared" si="682"/>
        <v>0</v>
      </c>
      <c r="BX386" s="64">
        <f t="shared" si="683"/>
        <v>0</v>
      </c>
      <c r="BY386" s="64">
        <f t="shared" si="684"/>
        <v>1</v>
      </c>
      <c r="BZ386" s="65">
        <f t="shared" si="685"/>
        <v>27</v>
      </c>
      <c r="CA386" s="66">
        <f t="shared" si="686"/>
        <v>158</v>
      </c>
      <c r="CB386" s="67">
        <f t="shared" si="687"/>
        <v>42</v>
      </c>
      <c r="CC386" s="67">
        <v>0</v>
      </c>
      <c r="CD386" s="68">
        <f t="shared" si="688"/>
        <v>2</v>
      </c>
      <c r="CE386" s="69">
        <f t="shared" si="689"/>
        <v>27</v>
      </c>
      <c r="CF386" s="68">
        <f t="shared" si="690"/>
        <v>140</v>
      </c>
      <c r="CG386" s="70">
        <f t="shared" si="691"/>
        <v>6.5</v>
      </c>
      <c r="CH386" s="68">
        <f t="shared" si="692"/>
        <v>432</v>
      </c>
      <c r="CI386" s="71">
        <f>VLOOKUP(A386,[5]DATA!$A$6:$Q$660,17,0)</f>
        <v>70</v>
      </c>
      <c r="CJ386" s="71">
        <f t="shared" si="693"/>
        <v>200</v>
      </c>
      <c r="CK386" s="72">
        <f t="shared" si="694"/>
        <v>100</v>
      </c>
      <c r="CL386" s="73">
        <f t="shared" si="695"/>
        <v>0.5</v>
      </c>
      <c r="CM386" s="72">
        <f t="shared" si="696"/>
        <v>58</v>
      </c>
      <c r="CN386" s="74">
        <f t="shared" si="697"/>
        <v>27</v>
      </c>
    </row>
    <row r="387" spans="1:92" s="76" customFormat="1" ht="24.75" customHeight="1" outlineLevel="2" x14ac:dyDescent="0.25">
      <c r="A387" s="55" t="s">
        <v>790</v>
      </c>
      <c r="B387" s="56" t="s">
        <v>78</v>
      </c>
      <c r="C387" s="57" t="s">
        <v>769</v>
      </c>
      <c r="D387" s="58">
        <v>10</v>
      </c>
      <c r="E387" s="59">
        <v>43922</v>
      </c>
      <c r="F387" s="60">
        <f>IFERROR(VLOOKUP(A387,'[5]PHEP NAM 2022'!$D$9:$AP$628,32,0),0)</f>
        <v>6</v>
      </c>
      <c r="G387" s="61" t="s">
        <v>9</v>
      </c>
      <c r="H387" s="62">
        <v>8</v>
      </c>
      <c r="I387" s="61" t="s">
        <v>9</v>
      </c>
      <c r="J387" s="62">
        <v>8</v>
      </c>
      <c r="K387" s="61" t="s">
        <v>52</v>
      </c>
      <c r="L387" s="62"/>
      <c r="M387" s="61" t="s">
        <v>9</v>
      </c>
      <c r="N387" s="62">
        <v>7</v>
      </c>
      <c r="O387" s="61" t="s">
        <v>9</v>
      </c>
      <c r="P387" s="62">
        <v>8</v>
      </c>
      <c r="Q387" s="63"/>
      <c r="R387" s="63">
        <v>14</v>
      </c>
      <c r="S387" s="61" t="s">
        <v>9</v>
      </c>
      <c r="T387" s="62">
        <v>8</v>
      </c>
      <c r="U387" s="61" t="s">
        <v>9</v>
      </c>
      <c r="V387" s="62">
        <v>4</v>
      </c>
      <c r="W387" s="61" t="s">
        <v>9</v>
      </c>
      <c r="X387" s="62">
        <v>7</v>
      </c>
      <c r="Y387" s="61" t="s">
        <v>9</v>
      </c>
      <c r="Z387" s="62">
        <v>7</v>
      </c>
      <c r="AA387" s="61" t="s">
        <v>9</v>
      </c>
      <c r="AB387" s="62">
        <v>7</v>
      </c>
      <c r="AC387" s="61" t="s">
        <v>9</v>
      </c>
      <c r="AD387" s="62">
        <v>4</v>
      </c>
      <c r="AE387" s="63"/>
      <c r="AF387" s="63">
        <v>8</v>
      </c>
      <c r="AG387" s="61" t="s">
        <v>9</v>
      </c>
      <c r="AH387" s="62">
        <v>7</v>
      </c>
      <c r="AI387" s="61" t="s">
        <v>9</v>
      </c>
      <c r="AJ387" s="62">
        <v>8</v>
      </c>
      <c r="AK387" s="61" t="s">
        <v>9</v>
      </c>
      <c r="AL387" s="62">
        <v>7</v>
      </c>
      <c r="AM387" s="61" t="s">
        <v>9</v>
      </c>
      <c r="AN387" s="62">
        <v>4</v>
      </c>
      <c r="AO387" s="61" t="s">
        <v>9</v>
      </c>
      <c r="AP387" s="62">
        <v>8</v>
      </c>
      <c r="AQ387" s="61" t="s">
        <v>9</v>
      </c>
      <c r="AR387" s="62">
        <v>9</v>
      </c>
      <c r="AS387" s="63"/>
      <c r="AT387" s="63">
        <v>12</v>
      </c>
      <c r="AU387" s="61" t="s">
        <v>9</v>
      </c>
      <c r="AV387" s="62">
        <v>8</v>
      </c>
      <c r="AW387" s="61" t="s">
        <v>9</v>
      </c>
      <c r="AX387" s="62">
        <v>4</v>
      </c>
      <c r="AY387" s="61" t="s">
        <v>52</v>
      </c>
      <c r="AZ387" s="62"/>
      <c r="BA387" s="61" t="s">
        <v>52</v>
      </c>
      <c r="BB387" s="62"/>
      <c r="BC387" s="61" t="s">
        <v>9</v>
      </c>
      <c r="BD387" s="62">
        <v>7</v>
      </c>
      <c r="BE387" s="61" t="s">
        <v>9</v>
      </c>
      <c r="BF387" s="62">
        <v>7</v>
      </c>
      <c r="BG387" s="63"/>
      <c r="BH387" s="63"/>
      <c r="BI387" s="61" t="s">
        <v>9</v>
      </c>
      <c r="BJ387" s="62">
        <v>4</v>
      </c>
      <c r="BK387" s="61" t="s">
        <v>9</v>
      </c>
      <c r="BL387" s="62">
        <v>8</v>
      </c>
      <c r="BM387" s="61" t="s">
        <v>9</v>
      </c>
      <c r="BN387" s="62">
        <v>8</v>
      </c>
      <c r="BO387" s="61" t="s">
        <v>9</v>
      </c>
      <c r="BP387" s="62">
        <v>8</v>
      </c>
      <c r="BQ387" s="64">
        <f t="shared" si="676"/>
        <v>24</v>
      </c>
      <c r="BR387" s="64">
        <f t="shared" si="677"/>
        <v>0</v>
      </c>
      <c r="BS387" s="64">
        <f t="shared" si="678"/>
        <v>0</v>
      </c>
      <c r="BT387" s="64">
        <f t="shared" si="679"/>
        <v>0</v>
      </c>
      <c r="BU387" s="64">
        <f t="shared" si="680"/>
        <v>0</v>
      </c>
      <c r="BV387" s="64">
        <f t="shared" si="681"/>
        <v>0</v>
      </c>
      <c r="BW387" s="64">
        <f t="shared" si="682"/>
        <v>0</v>
      </c>
      <c r="BX387" s="64">
        <f t="shared" si="683"/>
        <v>0</v>
      </c>
      <c r="BY387" s="64">
        <f t="shared" si="684"/>
        <v>3</v>
      </c>
      <c r="BZ387" s="65">
        <f t="shared" si="685"/>
        <v>27</v>
      </c>
      <c r="CA387" s="66">
        <f t="shared" si="686"/>
        <v>165</v>
      </c>
      <c r="CB387" s="67">
        <f t="shared" si="687"/>
        <v>34</v>
      </c>
      <c r="CC387" s="67">
        <v>0</v>
      </c>
      <c r="CD387" s="68">
        <f t="shared" si="688"/>
        <v>2</v>
      </c>
      <c r="CE387" s="69">
        <f t="shared" si="689"/>
        <v>26</v>
      </c>
      <c r="CF387" s="68">
        <f t="shared" si="690"/>
        <v>140</v>
      </c>
      <c r="CG387" s="70">
        <f t="shared" si="691"/>
        <v>3</v>
      </c>
      <c r="CH387" s="68">
        <f t="shared" si="692"/>
        <v>416</v>
      </c>
      <c r="CI387" s="71">
        <f>VLOOKUP(A387,[5]DATA!$A$6:$Q$660,17,0)</f>
        <v>70</v>
      </c>
      <c r="CJ387" s="71">
        <f t="shared" si="693"/>
        <v>199</v>
      </c>
      <c r="CK387" s="72">
        <f t="shared" si="694"/>
        <v>103</v>
      </c>
      <c r="CL387" s="73">
        <f t="shared" si="695"/>
        <v>0.51758793969849248</v>
      </c>
      <c r="CM387" s="72">
        <f t="shared" si="696"/>
        <v>69</v>
      </c>
      <c r="CN387" s="74">
        <f t="shared" si="697"/>
        <v>27</v>
      </c>
    </row>
    <row r="388" spans="1:92" s="77" customFormat="1" ht="24.75" customHeight="1" outlineLevel="2" x14ac:dyDescent="0.25">
      <c r="A388" s="55" t="s">
        <v>791</v>
      </c>
      <c r="B388" s="96" t="s">
        <v>792</v>
      </c>
      <c r="C388" s="57" t="s">
        <v>769</v>
      </c>
      <c r="D388" s="58">
        <v>10</v>
      </c>
      <c r="E388" s="59">
        <v>44335</v>
      </c>
      <c r="F388" s="60">
        <f>IFERROR(VLOOKUP(A388,'[5]PHEP NAM 2022'!$D$9:$AP$628,32,0),0)</f>
        <v>0</v>
      </c>
      <c r="G388" s="61" t="s">
        <v>124</v>
      </c>
      <c r="H388" s="62"/>
      <c r="I388" s="61" t="s">
        <v>9</v>
      </c>
      <c r="J388" s="62">
        <v>2</v>
      </c>
      <c r="K388" s="61" t="s">
        <v>9</v>
      </c>
      <c r="L388" s="62">
        <v>4</v>
      </c>
      <c r="M388" s="61" t="s">
        <v>9</v>
      </c>
      <c r="N388" s="62">
        <v>4</v>
      </c>
      <c r="O388" s="61" t="s">
        <v>9</v>
      </c>
      <c r="P388" s="62">
        <v>4</v>
      </c>
      <c r="Q388" s="63"/>
      <c r="R388" s="63"/>
      <c r="S388" s="61" t="s">
        <v>9</v>
      </c>
      <c r="T388" s="62">
        <v>4</v>
      </c>
      <c r="U388" s="61" t="s">
        <v>9</v>
      </c>
      <c r="V388" s="62">
        <v>4</v>
      </c>
      <c r="W388" s="61" t="s">
        <v>9</v>
      </c>
      <c r="X388" s="62">
        <v>4</v>
      </c>
      <c r="Y388" s="196" t="s">
        <v>223</v>
      </c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  <c r="AV388" s="197"/>
      <c r="AW388" s="197"/>
      <c r="AX388" s="197"/>
      <c r="AY388" s="197"/>
      <c r="AZ388" s="197"/>
      <c r="BA388" s="197"/>
      <c r="BB388" s="197"/>
      <c r="BC388" s="197"/>
      <c r="BD388" s="197"/>
      <c r="BE388" s="197"/>
      <c r="BF388" s="197"/>
      <c r="BG388" s="197"/>
      <c r="BH388" s="197"/>
      <c r="BI388" s="197"/>
      <c r="BJ388" s="197"/>
      <c r="BK388" s="197"/>
      <c r="BL388" s="197"/>
      <c r="BM388" s="197"/>
      <c r="BN388" s="197"/>
      <c r="BO388" s="197"/>
      <c r="BP388" s="198"/>
      <c r="BQ388" s="64">
        <f t="shared" si="676"/>
        <v>7</v>
      </c>
      <c r="BR388" s="64">
        <f t="shared" si="677"/>
        <v>0</v>
      </c>
      <c r="BS388" s="64">
        <f t="shared" si="678"/>
        <v>0</v>
      </c>
      <c r="BT388" s="64">
        <f t="shared" si="679"/>
        <v>0</v>
      </c>
      <c r="BU388" s="64">
        <f t="shared" si="680"/>
        <v>0</v>
      </c>
      <c r="BV388" s="64">
        <f t="shared" si="681"/>
        <v>0</v>
      </c>
      <c r="BW388" s="64">
        <f t="shared" si="682"/>
        <v>0</v>
      </c>
      <c r="BX388" s="64">
        <f t="shared" si="683"/>
        <v>0</v>
      </c>
      <c r="BY388" s="64">
        <f t="shared" si="684"/>
        <v>0</v>
      </c>
      <c r="BZ388" s="65">
        <f t="shared" si="685"/>
        <v>7</v>
      </c>
      <c r="CA388" s="66">
        <f t="shared" si="686"/>
        <v>26</v>
      </c>
      <c r="CB388" s="67">
        <f t="shared" si="687"/>
        <v>0</v>
      </c>
      <c r="CC388" s="67">
        <v>0</v>
      </c>
      <c r="CD388" s="68">
        <f>IF(BZ388&gt;=25,4,IF(BZ388&gt;=18,3,IF(BZ388&gt;=12,2,IF(BZ388&gt;=4,1,0))))-BX388-2+1</f>
        <v>0</v>
      </c>
      <c r="CE388" s="69">
        <f t="shared" si="689"/>
        <v>6</v>
      </c>
      <c r="CF388" s="68">
        <f t="shared" si="690"/>
        <v>0</v>
      </c>
      <c r="CG388" s="70">
        <f t="shared" si="691"/>
        <v>0</v>
      </c>
      <c r="CH388" s="68">
        <f t="shared" si="692"/>
        <v>96</v>
      </c>
      <c r="CI388" s="71">
        <f>VLOOKUP(A388,[5]DATA!$A$6:$Q$660,17,0)</f>
        <v>70</v>
      </c>
      <c r="CJ388" s="71">
        <f t="shared" si="693"/>
        <v>26</v>
      </c>
      <c r="CK388" s="72">
        <f t="shared" si="694"/>
        <v>0</v>
      </c>
      <c r="CL388" s="73">
        <f t="shared" si="695"/>
        <v>0</v>
      </c>
      <c r="CM388" s="72">
        <f t="shared" si="696"/>
        <v>0</v>
      </c>
      <c r="CN388" s="74">
        <f t="shared" si="697"/>
        <v>7</v>
      </c>
    </row>
    <row r="389" spans="1:92" s="76" customFormat="1" ht="24.75" customHeight="1" outlineLevel="2" x14ac:dyDescent="0.25">
      <c r="A389" s="55" t="s">
        <v>793</v>
      </c>
      <c r="B389" s="56" t="s">
        <v>794</v>
      </c>
      <c r="C389" s="57" t="s">
        <v>769</v>
      </c>
      <c r="D389" s="58">
        <v>10</v>
      </c>
      <c r="E389" s="59">
        <v>44337</v>
      </c>
      <c r="F389" s="60">
        <f>IFERROR(VLOOKUP(A389,'[5]PHEP NAM 2022'!$D$9:$AP$628,32,0),0)</f>
        <v>1</v>
      </c>
      <c r="G389" s="61" t="s">
        <v>52</v>
      </c>
      <c r="H389" s="62"/>
      <c r="I389" s="61" t="s">
        <v>9</v>
      </c>
      <c r="J389" s="62">
        <v>4</v>
      </c>
      <c r="K389" s="61" t="s">
        <v>9</v>
      </c>
      <c r="L389" s="62">
        <v>4</v>
      </c>
      <c r="M389" s="61" t="s">
        <v>124</v>
      </c>
      <c r="N389" s="62"/>
      <c r="O389" s="61" t="s">
        <v>124</v>
      </c>
      <c r="P389" s="62"/>
      <c r="Q389" s="63"/>
      <c r="R389" s="63">
        <v>14</v>
      </c>
      <c r="S389" s="61" t="s">
        <v>9</v>
      </c>
      <c r="T389" s="62">
        <v>8</v>
      </c>
      <c r="U389" s="61" t="s">
        <v>124</v>
      </c>
      <c r="V389" s="62"/>
      <c r="W389" s="61" t="s">
        <v>9</v>
      </c>
      <c r="X389" s="62">
        <v>4</v>
      </c>
      <c r="Y389" s="61" t="s">
        <v>9</v>
      </c>
      <c r="Z389" s="62">
        <v>7</v>
      </c>
      <c r="AA389" s="61" t="s">
        <v>9</v>
      </c>
      <c r="AB389" s="62">
        <v>5</v>
      </c>
      <c r="AC389" s="61" t="s">
        <v>9</v>
      </c>
      <c r="AD389" s="62">
        <v>4</v>
      </c>
      <c r="AE389" s="63"/>
      <c r="AF389" s="63">
        <v>8</v>
      </c>
      <c r="AG389" s="61" t="s">
        <v>9</v>
      </c>
      <c r="AH389" s="62">
        <v>7</v>
      </c>
      <c r="AI389" s="61" t="s">
        <v>9</v>
      </c>
      <c r="AJ389" s="62"/>
      <c r="AK389" s="61" t="s">
        <v>124</v>
      </c>
      <c r="AL389" s="62"/>
      <c r="AM389" s="61" t="s">
        <v>9</v>
      </c>
      <c r="AN389" s="62">
        <v>3</v>
      </c>
      <c r="AO389" s="61" t="s">
        <v>9</v>
      </c>
      <c r="AP389" s="62">
        <v>4</v>
      </c>
      <c r="AQ389" s="61" t="s">
        <v>9</v>
      </c>
      <c r="AR389" s="62">
        <v>8</v>
      </c>
      <c r="AS389" s="63"/>
      <c r="AT389" s="63">
        <v>12</v>
      </c>
      <c r="AU389" s="61" t="s">
        <v>9</v>
      </c>
      <c r="AV389" s="62">
        <v>3</v>
      </c>
      <c r="AW389" s="61" t="s">
        <v>9</v>
      </c>
      <c r="AX389" s="62">
        <v>3</v>
      </c>
      <c r="AY389" s="61" t="s">
        <v>9</v>
      </c>
      <c r="AZ389" s="62">
        <v>7</v>
      </c>
      <c r="BA389" s="61" t="s">
        <v>9</v>
      </c>
      <c r="BB389" s="62">
        <v>6</v>
      </c>
      <c r="BC389" s="61" t="s">
        <v>9</v>
      </c>
      <c r="BD389" s="62">
        <v>7</v>
      </c>
      <c r="BE389" s="61" t="s">
        <v>9</v>
      </c>
      <c r="BF389" s="62">
        <v>7</v>
      </c>
      <c r="BG389" s="63"/>
      <c r="BH389" s="63">
        <v>10</v>
      </c>
      <c r="BI389" s="61" t="s">
        <v>9</v>
      </c>
      <c r="BJ389" s="62">
        <v>4</v>
      </c>
      <c r="BK389" s="61" t="s">
        <v>124</v>
      </c>
      <c r="BL389" s="62"/>
      <c r="BM389" s="61" t="s">
        <v>124</v>
      </c>
      <c r="BN389" s="62"/>
      <c r="BO389" s="61" t="s">
        <v>124</v>
      </c>
      <c r="BP389" s="62"/>
      <c r="BQ389" s="64">
        <f t="shared" si="676"/>
        <v>19</v>
      </c>
      <c r="BR389" s="64">
        <f t="shared" si="677"/>
        <v>0</v>
      </c>
      <c r="BS389" s="64">
        <f t="shared" si="678"/>
        <v>0</v>
      </c>
      <c r="BT389" s="64">
        <f t="shared" si="679"/>
        <v>0</v>
      </c>
      <c r="BU389" s="64">
        <f t="shared" si="680"/>
        <v>0</v>
      </c>
      <c r="BV389" s="64">
        <f t="shared" si="681"/>
        <v>0</v>
      </c>
      <c r="BW389" s="64">
        <f t="shared" si="682"/>
        <v>0</v>
      </c>
      <c r="BX389" s="64">
        <f t="shared" si="683"/>
        <v>0</v>
      </c>
      <c r="BY389" s="64">
        <f t="shared" si="684"/>
        <v>1</v>
      </c>
      <c r="BZ389" s="65">
        <f t="shared" si="685"/>
        <v>20</v>
      </c>
      <c r="CA389" s="66">
        <f t="shared" si="686"/>
        <v>95</v>
      </c>
      <c r="CB389" s="67">
        <f t="shared" si="687"/>
        <v>44</v>
      </c>
      <c r="CC389" s="67">
        <v>0</v>
      </c>
      <c r="CD389" s="68">
        <f t="shared" si="688"/>
        <v>1</v>
      </c>
      <c r="CE389" s="69">
        <f t="shared" si="689"/>
        <v>17</v>
      </c>
      <c r="CF389" s="68">
        <f t="shared" si="690"/>
        <v>70</v>
      </c>
      <c r="CG389" s="70">
        <f t="shared" si="691"/>
        <v>0</v>
      </c>
      <c r="CH389" s="68">
        <f t="shared" si="692"/>
        <v>272</v>
      </c>
      <c r="CI389" s="71">
        <f>VLOOKUP(A389,[5]DATA!$A$6:$Q$660,17,0)</f>
        <v>70</v>
      </c>
      <c r="CJ389" s="71">
        <f t="shared" si="693"/>
        <v>139</v>
      </c>
      <c r="CK389" s="72">
        <f t="shared" si="694"/>
        <v>70</v>
      </c>
      <c r="CL389" s="73">
        <f t="shared" si="695"/>
        <v>0.50359712230215825</v>
      </c>
      <c r="CM389" s="72">
        <f t="shared" si="696"/>
        <v>26</v>
      </c>
      <c r="CN389" s="74">
        <f t="shared" si="697"/>
        <v>20</v>
      </c>
    </row>
    <row r="390" spans="1:92" s="77" customFormat="1" ht="24.75" customHeight="1" outlineLevel="2" x14ac:dyDescent="0.25">
      <c r="A390" s="55" t="s">
        <v>795</v>
      </c>
      <c r="B390" s="56" t="s">
        <v>796</v>
      </c>
      <c r="C390" s="57" t="s">
        <v>769</v>
      </c>
      <c r="D390" s="58">
        <v>10</v>
      </c>
      <c r="E390" s="59">
        <v>44358</v>
      </c>
      <c r="F390" s="60">
        <f>IFERROR(VLOOKUP(A390,'[5]PHEP NAM 2022'!$D$9:$AP$628,32,0),0)</f>
        <v>3</v>
      </c>
      <c r="G390" s="61" t="s">
        <v>9</v>
      </c>
      <c r="H390" s="62">
        <v>4</v>
      </c>
      <c r="I390" s="61" t="s">
        <v>9</v>
      </c>
      <c r="J390" s="62">
        <v>4</v>
      </c>
      <c r="K390" s="61" t="s">
        <v>9</v>
      </c>
      <c r="L390" s="62">
        <v>4</v>
      </c>
      <c r="M390" s="61" t="s">
        <v>9</v>
      </c>
      <c r="N390" s="62">
        <v>4</v>
      </c>
      <c r="O390" s="61" t="s">
        <v>9</v>
      </c>
      <c r="P390" s="62">
        <v>4</v>
      </c>
      <c r="Q390" s="63"/>
      <c r="R390" s="63">
        <v>12</v>
      </c>
      <c r="S390" s="61" t="s">
        <v>9</v>
      </c>
      <c r="T390" s="62">
        <v>4</v>
      </c>
      <c r="U390" s="61" t="s">
        <v>9</v>
      </c>
      <c r="V390" s="62">
        <v>4</v>
      </c>
      <c r="W390" s="61" t="s">
        <v>9</v>
      </c>
      <c r="X390" s="62">
        <v>4</v>
      </c>
      <c r="Y390" s="61" t="s">
        <v>9</v>
      </c>
      <c r="Z390" s="62">
        <v>4</v>
      </c>
      <c r="AA390" s="61" t="s">
        <v>52</v>
      </c>
      <c r="AB390" s="62"/>
      <c r="AC390" s="61" t="s">
        <v>9</v>
      </c>
      <c r="AD390" s="62">
        <v>4</v>
      </c>
      <c r="AE390" s="63"/>
      <c r="AF390" s="63"/>
      <c r="AG390" s="61" t="s">
        <v>9</v>
      </c>
      <c r="AH390" s="62">
        <v>4</v>
      </c>
      <c r="AI390" s="61" t="s">
        <v>9</v>
      </c>
      <c r="AJ390" s="62">
        <v>4</v>
      </c>
      <c r="AK390" s="61" t="s">
        <v>9</v>
      </c>
      <c r="AL390" s="62">
        <v>4</v>
      </c>
      <c r="AM390" s="61" t="s">
        <v>9</v>
      </c>
      <c r="AN390" s="62">
        <v>4</v>
      </c>
      <c r="AO390" s="61" t="s">
        <v>9</v>
      </c>
      <c r="AP390" s="62">
        <v>4</v>
      </c>
      <c r="AQ390" s="61" t="s">
        <v>9</v>
      </c>
      <c r="AR390" s="62">
        <v>4</v>
      </c>
      <c r="AS390" s="63"/>
      <c r="AT390" s="63"/>
      <c r="AU390" s="61" t="s">
        <v>9</v>
      </c>
      <c r="AV390" s="62">
        <v>4</v>
      </c>
      <c r="AW390" s="61" t="s">
        <v>9</v>
      </c>
      <c r="AX390" s="62">
        <v>4</v>
      </c>
      <c r="AY390" s="61" t="s">
        <v>9</v>
      </c>
      <c r="AZ390" s="62">
        <v>4</v>
      </c>
      <c r="BA390" s="61" t="s">
        <v>9</v>
      </c>
      <c r="BB390" s="62">
        <v>4</v>
      </c>
      <c r="BC390" s="61" t="s">
        <v>9</v>
      </c>
      <c r="BD390" s="62">
        <v>4</v>
      </c>
      <c r="BE390" s="61" t="s">
        <v>9</v>
      </c>
      <c r="BF390" s="62">
        <v>3</v>
      </c>
      <c r="BG390" s="63"/>
      <c r="BH390" s="63"/>
      <c r="BI390" s="61" t="s">
        <v>9</v>
      </c>
      <c r="BJ390" s="62">
        <v>4</v>
      </c>
      <c r="BK390" s="61" t="s">
        <v>9</v>
      </c>
      <c r="BL390" s="62">
        <v>4</v>
      </c>
      <c r="BM390" s="61" t="s">
        <v>9</v>
      </c>
      <c r="BN390" s="62">
        <v>4</v>
      </c>
      <c r="BO390" s="61" t="s">
        <v>9</v>
      </c>
      <c r="BP390" s="62">
        <v>4</v>
      </c>
      <c r="BQ390" s="64">
        <f t="shared" si="676"/>
        <v>26</v>
      </c>
      <c r="BR390" s="64">
        <f t="shared" si="677"/>
        <v>0</v>
      </c>
      <c r="BS390" s="64">
        <f t="shared" si="678"/>
        <v>0</v>
      </c>
      <c r="BT390" s="64">
        <f t="shared" si="679"/>
        <v>0</v>
      </c>
      <c r="BU390" s="64">
        <f t="shared" si="680"/>
        <v>0</v>
      </c>
      <c r="BV390" s="64">
        <f t="shared" si="681"/>
        <v>0</v>
      </c>
      <c r="BW390" s="64">
        <f t="shared" si="682"/>
        <v>0</v>
      </c>
      <c r="BX390" s="64">
        <f t="shared" si="683"/>
        <v>0</v>
      </c>
      <c r="BY390" s="64">
        <f t="shared" si="684"/>
        <v>1</v>
      </c>
      <c r="BZ390" s="65">
        <f t="shared" si="685"/>
        <v>27</v>
      </c>
      <c r="CA390" s="66">
        <f t="shared" si="686"/>
        <v>103</v>
      </c>
      <c r="CB390" s="67">
        <f t="shared" si="687"/>
        <v>12</v>
      </c>
      <c r="CC390" s="67">
        <v>0</v>
      </c>
      <c r="CD390" s="68">
        <f t="shared" si="688"/>
        <v>2</v>
      </c>
      <c r="CE390" s="69">
        <f t="shared" si="689"/>
        <v>26</v>
      </c>
      <c r="CF390" s="68">
        <f t="shared" si="690"/>
        <v>140</v>
      </c>
      <c r="CG390" s="70">
        <f t="shared" si="691"/>
        <v>2</v>
      </c>
      <c r="CH390" s="68">
        <f t="shared" si="692"/>
        <v>416</v>
      </c>
      <c r="CI390" s="71">
        <f>VLOOKUP(A390,[5]DATA!$A$6:$Q$660,17,0)</f>
        <v>70</v>
      </c>
      <c r="CJ390" s="71">
        <f t="shared" si="693"/>
        <v>115</v>
      </c>
      <c r="CK390" s="72">
        <f t="shared" si="694"/>
        <v>12</v>
      </c>
      <c r="CL390" s="73">
        <f t="shared" si="695"/>
        <v>0.10434782608695652</v>
      </c>
      <c r="CM390" s="72">
        <f t="shared" si="696"/>
        <v>0</v>
      </c>
      <c r="CN390" s="74">
        <f t="shared" si="697"/>
        <v>27</v>
      </c>
    </row>
    <row r="391" spans="1:92" s="77" customFormat="1" ht="24.75" customHeight="1" outlineLevel="2" x14ac:dyDescent="0.25">
      <c r="A391" s="55" t="s">
        <v>797</v>
      </c>
      <c r="B391" s="56" t="s">
        <v>798</v>
      </c>
      <c r="C391" s="57" t="s">
        <v>769</v>
      </c>
      <c r="D391" s="58">
        <v>10</v>
      </c>
      <c r="E391" s="59">
        <v>44508</v>
      </c>
      <c r="F391" s="60">
        <f>IFERROR(VLOOKUP(A391,'[5]PHEP NAM 2022'!$D$9:$AP$628,32,0),0)</f>
        <v>2</v>
      </c>
      <c r="G391" s="61" t="s">
        <v>9</v>
      </c>
      <c r="H391" s="62">
        <v>4</v>
      </c>
      <c r="I391" s="61" t="s">
        <v>9</v>
      </c>
      <c r="J391" s="62">
        <v>4</v>
      </c>
      <c r="K391" s="61" t="s">
        <v>9</v>
      </c>
      <c r="L391" s="62">
        <v>4</v>
      </c>
      <c r="M391" s="61" t="s">
        <v>9</v>
      </c>
      <c r="N391" s="62">
        <v>4</v>
      </c>
      <c r="O391" s="61" t="s">
        <v>52</v>
      </c>
      <c r="P391" s="62"/>
      <c r="Q391" s="63"/>
      <c r="R391" s="63">
        <v>12</v>
      </c>
      <c r="S391" s="61" t="s">
        <v>9</v>
      </c>
      <c r="T391" s="62">
        <v>4</v>
      </c>
      <c r="U391" s="61" t="s">
        <v>9</v>
      </c>
      <c r="V391" s="62">
        <v>4</v>
      </c>
      <c r="W391" s="61" t="s">
        <v>9</v>
      </c>
      <c r="X391" s="62">
        <v>4</v>
      </c>
      <c r="Y391" s="61" t="s">
        <v>9</v>
      </c>
      <c r="Z391" s="62">
        <v>4</v>
      </c>
      <c r="AA391" s="61" t="s">
        <v>9</v>
      </c>
      <c r="AB391" s="62">
        <v>4</v>
      </c>
      <c r="AC391" s="61" t="s">
        <v>9</v>
      </c>
      <c r="AD391" s="62">
        <v>4</v>
      </c>
      <c r="AE391" s="63"/>
      <c r="AF391" s="63"/>
      <c r="AG391" s="61" t="s">
        <v>52</v>
      </c>
      <c r="AH391" s="62"/>
      <c r="AI391" s="61" t="s">
        <v>9</v>
      </c>
      <c r="AJ391" s="62">
        <v>4</v>
      </c>
      <c r="AK391" s="61" t="s">
        <v>9</v>
      </c>
      <c r="AL391" s="62">
        <v>4</v>
      </c>
      <c r="AM391" s="61" t="s">
        <v>9</v>
      </c>
      <c r="AN391" s="62">
        <v>4</v>
      </c>
      <c r="AO391" s="61" t="s">
        <v>9</v>
      </c>
      <c r="AP391" s="62">
        <v>4</v>
      </c>
      <c r="AQ391" s="61" t="s">
        <v>9</v>
      </c>
      <c r="AR391" s="62">
        <v>4</v>
      </c>
      <c r="AS391" s="63"/>
      <c r="AT391" s="63"/>
      <c r="AU391" s="61" t="s">
        <v>9</v>
      </c>
      <c r="AV391" s="62">
        <v>4</v>
      </c>
      <c r="AW391" s="61" t="s">
        <v>9</v>
      </c>
      <c r="AX391" s="62">
        <v>4</v>
      </c>
      <c r="AY391" s="61" t="s">
        <v>9</v>
      </c>
      <c r="AZ391" s="62">
        <v>4</v>
      </c>
      <c r="BA391" s="61" t="s">
        <v>9</v>
      </c>
      <c r="BB391" s="62">
        <v>4</v>
      </c>
      <c r="BC391" s="61" t="s">
        <v>9</v>
      </c>
      <c r="BD391" s="62">
        <v>4</v>
      </c>
      <c r="BE391" s="61" t="s">
        <v>9</v>
      </c>
      <c r="BF391" s="62"/>
      <c r="BG391" s="63"/>
      <c r="BH391" s="63"/>
      <c r="BI391" s="61" t="s">
        <v>9</v>
      </c>
      <c r="BJ391" s="62">
        <v>4</v>
      </c>
      <c r="BK391" s="61" t="s">
        <v>9</v>
      </c>
      <c r="BL391" s="62">
        <v>4</v>
      </c>
      <c r="BM391" s="61" t="s">
        <v>9</v>
      </c>
      <c r="BN391" s="62">
        <v>4</v>
      </c>
      <c r="BO391" s="61" t="s">
        <v>9</v>
      </c>
      <c r="BP391" s="62">
        <v>4</v>
      </c>
      <c r="BQ391" s="64">
        <f t="shared" si="676"/>
        <v>25</v>
      </c>
      <c r="BR391" s="64">
        <f t="shared" si="677"/>
        <v>0</v>
      </c>
      <c r="BS391" s="64">
        <f t="shared" si="678"/>
        <v>0</v>
      </c>
      <c r="BT391" s="64">
        <f t="shared" si="679"/>
        <v>0</v>
      </c>
      <c r="BU391" s="64">
        <f t="shared" si="680"/>
        <v>0</v>
      </c>
      <c r="BV391" s="64">
        <f t="shared" si="681"/>
        <v>0</v>
      </c>
      <c r="BW391" s="64">
        <f t="shared" si="682"/>
        <v>0</v>
      </c>
      <c r="BX391" s="64">
        <f t="shared" si="683"/>
        <v>0</v>
      </c>
      <c r="BY391" s="64">
        <f t="shared" si="684"/>
        <v>2</v>
      </c>
      <c r="BZ391" s="65">
        <f t="shared" si="685"/>
        <v>27</v>
      </c>
      <c r="CA391" s="66">
        <f t="shared" si="686"/>
        <v>96</v>
      </c>
      <c r="CB391" s="67">
        <f t="shared" si="687"/>
        <v>12</v>
      </c>
      <c r="CC391" s="67">
        <v>0</v>
      </c>
      <c r="CD391" s="68">
        <f t="shared" si="688"/>
        <v>2</v>
      </c>
      <c r="CE391" s="69">
        <f t="shared" si="689"/>
        <v>25</v>
      </c>
      <c r="CF391" s="68">
        <f t="shared" si="690"/>
        <v>140</v>
      </c>
      <c r="CG391" s="70">
        <f t="shared" si="691"/>
        <v>0</v>
      </c>
      <c r="CH391" s="68">
        <f t="shared" si="692"/>
        <v>400</v>
      </c>
      <c r="CI391" s="71">
        <f>VLOOKUP(A391,[5]DATA!$A$6:$Q$660,17,0)</f>
        <v>70</v>
      </c>
      <c r="CJ391" s="71">
        <f t="shared" si="693"/>
        <v>108</v>
      </c>
      <c r="CK391" s="72">
        <f t="shared" si="694"/>
        <v>12</v>
      </c>
      <c r="CL391" s="73">
        <f t="shared" si="695"/>
        <v>0.1111111111111111</v>
      </c>
      <c r="CM391" s="72">
        <f t="shared" si="696"/>
        <v>0</v>
      </c>
      <c r="CN391" s="74">
        <f t="shared" si="697"/>
        <v>27</v>
      </c>
    </row>
    <row r="392" spans="1:92" s="77" customFormat="1" ht="24.75" customHeight="1" outlineLevel="2" x14ac:dyDescent="0.25">
      <c r="A392" s="55" t="s">
        <v>799</v>
      </c>
      <c r="B392" s="56" t="s">
        <v>800</v>
      </c>
      <c r="C392" s="57" t="s">
        <v>769</v>
      </c>
      <c r="D392" s="58">
        <v>10</v>
      </c>
      <c r="E392" s="59">
        <v>44522</v>
      </c>
      <c r="F392" s="60">
        <f>IFERROR(VLOOKUP(A392,'[5]PHEP NAM 2022'!$D$9:$AP$628,32,0),0)</f>
        <v>2</v>
      </c>
      <c r="G392" s="61" t="s">
        <v>9</v>
      </c>
      <c r="H392" s="62">
        <v>4</v>
      </c>
      <c r="I392" s="61" t="s">
        <v>9</v>
      </c>
      <c r="J392" s="62">
        <v>4</v>
      </c>
      <c r="K392" s="61" t="s">
        <v>9</v>
      </c>
      <c r="L392" s="62">
        <v>4</v>
      </c>
      <c r="M392" s="61" t="s">
        <v>9</v>
      </c>
      <c r="N392" s="62">
        <v>4</v>
      </c>
      <c r="O392" s="61" t="s">
        <v>9</v>
      </c>
      <c r="P392" s="62">
        <v>4</v>
      </c>
      <c r="Q392" s="63"/>
      <c r="R392" s="63"/>
      <c r="S392" s="61" t="s">
        <v>9</v>
      </c>
      <c r="T392" s="62">
        <v>4</v>
      </c>
      <c r="U392" s="61" t="s">
        <v>9</v>
      </c>
      <c r="V392" s="62">
        <v>4</v>
      </c>
      <c r="W392" s="61" t="s">
        <v>9</v>
      </c>
      <c r="X392" s="62">
        <v>4</v>
      </c>
      <c r="Y392" s="61" t="s">
        <v>9</v>
      </c>
      <c r="Z392" s="62">
        <v>4</v>
      </c>
      <c r="AA392" s="61" t="s">
        <v>9</v>
      </c>
      <c r="AB392" s="62">
        <v>4</v>
      </c>
      <c r="AC392" s="61" t="s">
        <v>9</v>
      </c>
      <c r="AD392" s="62">
        <v>4</v>
      </c>
      <c r="AE392" s="63"/>
      <c r="AF392" s="63"/>
      <c r="AG392" s="61" t="s">
        <v>9</v>
      </c>
      <c r="AH392" s="62">
        <v>4</v>
      </c>
      <c r="AI392" s="61" t="s">
        <v>9</v>
      </c>
      <c r="AJ392" s="62">
        <v>4</v>
      </c>
      <c r="AK392" s="61" t="s">
        <v>9</v>
      </c>
      <c r="AL392" s="62">
        <v>4</v>
      </c>
      <c r="AM392" s="61" t="s">
        <v>9</v>
      </c>
      <c r="AN392" s="62">
        <v>4</v>
      </c>
      <c r="AO392" s="61" t="s">
        <v>9</v>
      </c>
      <c r="AP392" s="62">
        <v>4</v>
      </c>
      <c r="AQ392" s="61" t="s">
        <v>9</v>
      </c>
      <c r="AR392" s="62">
        <v>4</v>
      </c>
      <c r="AS392" s="63"/>
      <c r="AT392" s="63"/>
      <c r="AU392" s="61" t="s">
        <v>9</v>
      </c>
      <c r="AV392" s="62">
        <v>4</v>
      </c>
      <c r="AW392" s="61" t="s">
        <v>9</v>
      </c>
      <c r="AX392" s="62">
        <v>4</v>
      </c>
      <c r="AY392" s="61" t="s">
        <v>9</v>
      </c>
      <c r="AZ392" s="62">
        <v>4</v>
      </c>
      <c r="BA392" s="61" t="s">
        <v>9</v>
      </c>
      <c r="BB392" s="62">
        <v>4</v>
      </c>
      <c r="BC392" s="61" t="s">
        <v>9</v>
      </c>
      <c r="BD392" s="62">
        <v>4</v>
      </c>
      <c r="BE392" s="61" t="s">
        <v>9</v>
      </c>
      <c r="BF392" s="62">
        <v>4</v>
      </c>
      <c r="BG392" s="63"/>
      <c r="BH392" s="63"/>
      <c r="BI392" s="61" t="s">
        <v>9</v>
      </c>
      <c r="BJ392" s="62">
        <v>4</v>
      </c>
      <c r="BK392" s="61" t="s">
        <v>9</v>
      </c>
      <c r="BL392" s="62">
        <v>4</v>
      </c>
      <c r="BM392" s="61" t="s">
        <v>9</v>
      </c>
      <c r="BN392" s="62">
        <v>4</v>
      </c>
      <c r="BO392" s="61" t="s">
        <v>9</v>
      </c>
      <c r="BP392" s="62">
        <v>4</v>
      </c>
      <c r="BQ392" s="64">
        <f t="shared" si="676"/>
        <v>27</v>
      </c>
      <c r="BR392" s="64">
        <f t="shared" si="677"/>
        <v>0</v>
      </c>
      <c r="BS392" s="64">
        <f t="shared" si="678"/>
        <v>0</v>
      </c>
      <c r="BT392" s="64">
        <f t="shared" si="679"/>
        <v>0</v>
      </c>
      <c r="BU392" s="64">
        <f t="shared" si="680"/>
        <v>0</v>
      </c>
      <c r="BV392" s="64">
        <f t="shared" si="681"/>
        <v>0</v>
      </c>
      <c r="BW392" s="64">
        <f t="shared" si="682"/>
        <v>0</v>
      </c>
      <c r="BX392" s="64">
        <f t="shared" si="683"/>
        <v>0</v>
      </c>
      <c r="BY392" s="64">
        <f t="shared" si="684"/>
        <v>0</v>
      </c>
      <c r="BZ392" s="65">
        <f t="shared" si="685"/>
        <v>27</v>
      </c>
      <c r="CA392" s="66">
        <f t="shared" si="686"/>
        <v>108</v>
      </c>
      <c r="CB392" s="67">
        <f t="shared" si="687"/>
        <v>0</v>
      </c>
      <c r="CC392" s="67">
        <v>0</v>
      </c>
      <c r="CD392" s="68">
        <f t="shared" si="688"/>
        <v>2</v>
      </c>
      <c r="CE392" s="69">
        <f t="shared" si="689"/>
        <v>27</v>
      </c>
      <c r="CF392" s="68">
        <f t="shared" si="690"/>
        <v>140</v>
      </c>
      <c r="CG392" s="70">
        <f t="shared" si="691"/>
        <v>2</v>
      </c>
      <c r="CH392" s="68">
        <f t="shared" si="692"/>
        <v>432</v>
      </c>
      <c r="CI392" s="71">
        <f>VLOOKUP(A392,[5]DATA!$A$6:$Q$660,17,0)</f>
        <v>70</v>
      </c>
      <c r="CJ392" s="71">
        <f t="shared" si="693"/>
        <v>108</v>
      </c>
      <c r="CK392" s="72">
        <f t="shared" si="694"/>
        <v>0</v>
      </c>
      <c r="CL392" s="73">
        <f t="shared" si="695"/>
        <v>0</v>
      </c>
      <c r="CM392" s="72">
        <f t="shared" si="696"/>
        <v>0</v>
      </c>
      <c r="CN392" s="74">
        <f t="shared" si="697"/>
        <v>27</v>
      </c>
    </row>
    <row r="393" spans="1:92" s="76" customFormat="1" ht="24.75" customHeight="1" outlineLevel="2" x14ac:dyDescent="0.25">
      <c r="A393" s="55" t="s">
        <v>801</v>
      </c>
      <c r="B393" s="56" t="s">
        <v>802</v>
      </c>
      <c r="C393" s="57" t="s">
        <v>769</v>
      </c>
      <c r="D393" s="58">
        <v>10</v>
      </c>
      <c r="E393" s="59">
        <v>44526</v>
      </c>
      <c r="F393" s="60">
        <f>IFERROR(VLOOKUP(A393,'[5]PHEP NAM 2022'!$D$9:$AP$628,32,0),0)</f>
        <v>1</v>
      </c>
      <c r="G393" s="61" t="s">
        <v>9</v>
      </c>
      <c r="H393" s="62">
        <v>4</v>
      </c>
      <c r="I393" s="61" t="s">
        <v>9</v>
      </c>
      <c r="J393" s="62">
        <v>4</v>
      </c>
      <c r="K393" s="61" t="s">
        <v>9</v>
      </c>
      <c r="L393" s="62">
        <v>4</v>
      </c>
      <c r="M393" s="61" t="s">
        <v>9</v>
      </c>
      <c r="N393" s="62">
        <v>4</v>
      </c>
      <c r="O393" s="61" t="s">
        <v>9</v>
      </c>
      <c r="P393" s="62">
        <v>4</v>
      </c>
      <c r="Q393" s="63"/>
      <c r="R393" s="63"/>
      <c r="S393" s="61" t="s">
        <v>9</v>
      </c>
      <c r="T393" s="62">
        <v>4</v>
      </c>
      <c r="U393" s="61" t="s">
        <v>9</v>
      </c>
      <c r="V393" s="62">
        <v>4</v>
      </c>
      <c r="W393" s="61" t="s">
        <v>9</v>
      </c>
      <c r="X393" s="62">
        <v>4</v>
      </c>
      <c r="Y393" s="61" t="s">
        <v>9</v>
      </c>
      <c r="Z393" s="62">
        <v>4</v>
      </c>
      <c r="AA393" s="61" t="s">
        <v>9</v>
      </c>
      <c r="AB393" s="62">
        <v>4</v>
      </c>
      <c r="AC393" s="61" t="s">
        <v>52</v>
      </c>
      <c r="AD393" s="62"/>
      <c r="AE393" s="63"/>
      <c r="AF393" s="63"/>
      <c r="AG393" s="61" t="s">
        <v>9</v>
      </c>
      <c r="AH393" s="62">
        <v>4</v>
      </c>
      <c r="AI393" s="61" t="s">
        <v>9</v>
      </c>
      <c r="AJ393" s="62">
        <v>4</v>
      </c>
      <c r="AK393" s="61" t="s">
        <v>9</v>
      </c>
      <c r="AL393" s="62">
        <v>4</v>
      </c>
      <c r="AM393" s="61" t="s">
        <v>9</v>
      </c>
      <c r="AN393" s="62">
        <v>4</v>
      </c>
      <c r="AO393" s="61" t="s">
        <v>9</v>
      </c>
      <c r="AP393" s="62">
        <v>4</v>
      </c>
      <c r="AQ393" s="61" t="s">
        <v>9</v>
      </c>
      <c r="AR393" s="62">
        <v>4</v>
      </c>
      <c r="AS393" s="63"/>
      <c r="AT393" s="63"/>
      <c r="AU393" s="61" t="s">
        <v>9</v>
      </c>
      <c r="AV393" s="62">
        <v>4</v>
      </c>
      <c r="AW393" s="61" t="s">
        <v>9</v>
      </c>
      <c r="AX393" s="62">
        <v>4</v>
      </c>
      <c r="AY393" s="61" t="s">
        <v>9</v>
      </c>
      <c r="AZ393" s="62">
        <v>4</v>
      </c>
      <c r="BA393" s="61" t="s">
        <v>9</v>
      </c>
      <c r="BB393" s="62">
        <v>4</v>
      </c>
      <c r="BC393" s="61" t="s">
        <v>9</v>
      </c>
      <c r="BD393" s="62">
        <v>4</v>
      </c>
      <c r="BE393" s="61" t="s">
        <v>9</v>
      </c>
      <c r="BF393" s="62">
        <v>3</v>
      </c>
      <c r="BG393" s="63"/>
      <c r="BH393" s="63"/>
      <c r="BI393" s="61" t="s">
        <v>9</v>
      </c>
      <c r="BJ393" s="62">
        <v>4</v>
      </c>
      <c r="BK393" s="61" t="s">
        <v>9</v>
      </c>
      <c r="BL393" s="62">
        <v>4</v>
      </c>
      <c r="BM393" s="61" t="s">
        <v>9</v>
      </c>
      <c r="BN393" s="62">
        <v>4</v>
      </c>
      <c r="BO393" s="61" t="s">
        <v>9</v>
      </c>
      <c r="BP393" s="62">
        <v>4</v>
      </c>
      <c r="BQ393" s="64">
        <f t="shared" si="676"/>
        <v>26</v>
      </c>
      <c r="BR393" s="64">
        <f t="shared" si="677"/>
        <v>0</v>
      </c>
      <c r="BS393" s="64">
        <f t="shared" si="678"/>
        <v>0</v>
      </c>
      <c r="BT393" s="64">
        <f t="shared" si="679"/>
        <v>0</v>
      </c>
      <c r="BU393" s="64">
        <f t="shared" si="680"/>
        <v>0</v>
      </c>
      <c r="BV393" s="64">
        <f t="shared" si="681"/>
        <v>0</v>
      </c>
      <c r="BW393" s="64">
        <f t="shared" si="682"/>
        <v>0</v>
      </c>
      <c r="BX393" s="64">
        <f t="shared" si="683"/>
        <v>0</v>
      </c>
      <c r="BY393" s="64">
        <f t="shared" si="684"/>
        <v>1</v>
      </c>
      <c r="BZ393" s="65">
        <f t="shared" si="685"/>
        <v>27</v>
      </c>
      <c r="CA393" s="66">
        <f t="shared" si="686"/>
        <v>103</v>
      </c>
      <c r="CB393" s="67">
        <f t="shared" si="687"/>
        <v>0</v>
      </c>
      <c r="CC393" s="67">
        <v>0</v>
      </c>
      <c r="CD393" s="68">
        <f t="shared" si="688"/>
        <v>2</v>
      </c>
      <c r="CE393" s="69">
        <f t="shared" si="689"/>
        <v>25</v>
      </c>
      <c r="CF393" s="68">
        <f t="shared" si="690"/>
        <v>140</v>
      </c>
      <c r="CG393" s="70">
        <f t="shared" si="691"/>
        <v>0</v>
      </c>
      <c r="CH393" s="68">
        <f t="shared" si="692"/>
        <v>400</v>
      </c>
      <c r="CI393" s="71">
        <f>VLOOKUP(A393,[5]DATA!$A$6:$Q$660,17,0)</f>
        <v>70</v>
      </c>
      <c r="CJ393" s="71">
        <f t="shared" si="693"/>
        <v>103</v>
      </c>
      <c r="CK393" s="72">
        <f t="shared" si="694"/>
        <v>0</v>
      </c>
      <c r="CL393" s="73">
        <f t="shared" si="695"/>
        <v>0</v>
      </c>
      <c r="CM393" s="72">
        <f t="shared" si="696"/>
        <v>0</v>
      </c>
      <c r="CN393" s="74">
        <f t="shared" si="697"/>
        <v>27</v>
      </c>
    </row>
    <row r="394" spans="1:92" s="76" customFormat="1" ht="24.75" customHeight="1" collapsed="1" x14ac:dyDescent="0.25">
      <c r="A394" s="92">
        <f>A395+A398+A561+A579</f>
        <v>214</v>
      </c>
      <c r="B394" s="137" t="s">
        <v>803</v>
      </c>
      <c r="C394" s="93"/>
      <c r="D394" s="93"/>
      <c r="E394" s="138"/>
      <c r="F394" s="60"/>
      <c r="G394" s="78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  <c r="BP394" s="80"/>
      <c r="BQ394" s="88">
        <f>BQ395+BQ398+BQ561+BQ579</f>
        <v>2798</v>
      </c>
      <c r="BR394" s="88">
        <f t="shared" ref="BR394:CM394" si="698">BR395+BR398+BR561+BR579</f>
        <v>209.5</v>
      </c>
      <c r="BS394" s="88">
        <f t="shared" si="698"/>
        <v>0</v>
      </c>
      <c r="BT394" s="88">
        <f t="shared" si="698"/>
        <v>1994</v>
      </c>
      <c r="BU394" s="88">
        <f t="shared" si="698"/>
        <v>0</v>
      </c>
      <c r="BV394" s="88">
        <f t="shared" si="698"/>
        <v>0</v>
      </c>
      <c r="BW394" s="88">
        <f t="shared" si="698"/>
        <v>0</v>
      </c>
      <c r="BX394" s="88">
        <f t="shared" si="698"/>
        <v>2</v>
      </c>
      <c r="BY394" s="88">
        <f t="shared" si="698"/>
        <v>155</v>
      </c>
      <c r="BZ394" s="88">
        <f t="shared" si="698"/>
        <v>5158.5</v>
      </c>
      <c r="CA394" s="88">
        <f t="shared" si="698"/>
        <v>19266.5</v>
      </c>
      <c r="CB394" s="88">
        <f t="shared" si="698"/>
        <v>4500.5</v>
      </c>
      <c r="CC394" s="88">
        <f t="shared" si="698"/>
        <v>0</v>
      </c>
      <c r="CD394" s="88">
        <f t="shared" si="698"/>
        <v>369</v>
      </c>
      <c r="CE394" s="88">
        <f t="shared" si="698"/>
        <v>4912</v>
      </c>
      <c r="CF394" s="88">
        <f t="shared" si="698"/>
        <v>29910</v>
      </c>
      <c r="CG394" s="88">
        <f t="shared" si="698"/>
        <v>566</v>
      </c>
      <c r="CH394" s="88">
        <f t="shared" si="698"/>
        <v>78592</v>
      </c>
      <c r="CI394" s="88">
        <f t="shared" si="698"/>
        <v>17070</v>
      </c>
      <c r="CJ394" s="88">
        <f t="shared" si="698"/>
        <v>0</v>
      </c>
      <c r="CK394" s="88">
        <f t="shared" si="698"/>
        <v>4944.5</v>
      </c>
      <c r="CL394" s="88" t="e">
        <f t="shared" si="698"/>
        <v>#DIV/0!</v>
      </c>
      <c r="CM394" s="88">
        <f t="shared" si="698"/>
        <v>444</v>
      </c>
      <c r="CN394" s="74"/>
    </row>
    <row r="395" spans="1:92" s="77" customFormat="1" ht="24.75" customHeight="1" outlineLevel="1" x14ac:dyDescent="0.25">
      <c r="A395" s="121">
        <f>COUNTA(A396:A397)</f>
        <v>1</v>
      </c>
      <c r="B395" s="120" t="s">
        <v>804</v>
      </c>
      <c r="C395" s="120"/>
      <c r="D395" s="103"/>
      <c r="E395" s="103"/>
      <c r="F395" s="103"/>
      <c r="G395" s="104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/>
      <c r="AS395" s="105"/>
      <c r="AT395" s="105"/>
      <c r="AU395" s="105"/>
      <c r="AV395" s="105"/>
      <c r="AW395" s="105"/>
      <c r="AX395" s="105"/>
      <c r="AY395" s="105"/>
      <c r="AZ395" s="105"/>
      <c r="BA395" s="105"/>
      <c r="BB395" s="105"/>
      <c r="BC395" s="105"/>
      <c r="BD395" s="105"/>
      <c r="BE395" s="105"/>
      <c r="BF395" s="105"/>
      <c r="BG395" s="105"/>
      <c r="BH395" s="105"/>
      <c r="BI395" s="105"/>
      <c r="BJ395" s="105"/>
      <c r="BK395" s="105"/>
      <c r="BL395" s="105"/>
      <c r="BM395" s="105"/>
      <c r="BN395" s="105"/>
      <c r="BO395" s="105"/>
      <c r="BP395" s="106"/>
      <c r="BQ395" s="115">
        <f>SUM(BQ396:BQ397)</f>
        <v>0</v>
      </c>
      <c r="BR395" s="115">
        <f t="shared" ref="BR395:CM395" si="699">SUM(BR396:BR397)</f>
        <v>25</v>
      </c>
      <c r="BS395" s="115">
        <f t="shared" si="699"/>
        <v>0</v>
      </c>
      <c r="BT395" s="115">
        <f t="shared" si="699"/>
        <v>0</v>
      </c>
      <c r="BU395" s="115">
        <f t="shared" si="699"/>
        <v>0</v>
      </c>
      <c r="BV395" s="115">
        <f t="shared" si="699"/>
        <v>0</v>
      </c>
      <c r="BW395" s="115">
        <f t="shared" si="699"/>
        <v>0</v>
      </c>
      <c r="BX395" s="115">
        <f t="shared" si="699"/>
        <v>2</v>
      </c>
      <c r="BY395" s="115">
        <f t="shared" si="699"/>
        <v>0</v>
      </c>
      <c r="BZ395" s="115">
        <f t="shared" si="699"/>
        <v>27</v>
      </c>
      <c r="CA395" s="115">
        <f t="shared" si="699"/>
        <v>0</v>
      </c>
      <c r="CB395" s="115">
        <f t="shared" si="699"/>
        <v>0</v>
      </c>
      <c r="CC395" s="115">
        <f t="shared" si="699"/>
        <v>0</v>
      </c>
      <c r="CD395" s="115">
        <f t="shared" si="699"/>
        <v>0</v>
      </c>
      <c r="CE395" s="115">
        <f t="shared" si="699"/>
        <v>0</v>
      </c>
      <c r="CF395" s="115">
        <f t="shared" si="699"/>
        <v>0</v>
      </c>
      <c r="CG395" s="115">
        <f t="shared" si="699"/>
        <v>1</v>
      </c>
      <c r="CH395" s="115">
        <f t="shared" si="699"/>
        <v>0</v>
      </c>
      <c r="CI395" s="115">
        <f t="shared" si="699"/>
        <v>0</v>
      </c>
      <c r="CJ395" s="115">
        <f t="shared" si="699"/>
        <v>0</v>
      </c>
      <c r="CK395" s="115">
        <f t="shared" si="699"/>
        <v>0</v>
      </c>
      <c r="CL395" s="115" t="e">
        <f>SUM(CL396:CL397)</f>
        <v>#DIV/0!</v>
      </c>
      <c r="CM395" s="115">
        <f t="shared" si="699"/>
        <v>0</v>
      </c>
    </row>
    <row r="396" spans="1:92" s="77" customFormat="1" ht="24.75" customHeight="1" outlineLevel="2" x14ac:dyDescent="0.25">
      <c r="A396" s="55" t="s">
        <v>805</v>
      </c>
      <c r="B396" s="56" t="s">
        <v>806</v>
      </c>
      <c r="C396" s="57" t="s">
        <v>651</v>
      </c>
      <c r="D396" s="58">
        <v>3</v>
      </c>
      <c r="E396" s="59">
        <v>44538</v>
      </c>
      <c r="F396" s="60">
        <f>IFERROR(VLOOKUP(A396,'[5]PHEP NAM 2022'!$D$9:$AP$628,32,0),0)</f>
        <v>1</v>
      </c>
      <c r="G396" s="61" t="s">
        <v>10</v>
      </c>
      <c r="H396" s="62"/>
      <c r="I396" s="61" t="s">
        <v>10</v>
      </c>
      <c r="J396" s="62"/>
      <c r="K396" s="61" t="s">
        <v>10</v>
      </c>
      <c r="L396" s="62"/>
      <c r="M396" s="61" t="s">
        <v>10</v>
      </c>
      <c r="N396" s="62"/>
      <c r="O396" s="61" t="s">
        <v>10</v>
      </c>
      <c r="P396" s="62"/>
      <c r="Q396" s="63"/>
      <c r="R396" s="63"/>
      <c r="S396" s="61" t="s">
        <v>10</v>
      </c>
      <c r="T396" s="62"/>
      <c r="U396" s="61" t="s">
        <v>10</v>
      </c>
      <c r="V396" s="62"/>
      <c r="W396" s="61" t="s">
        <v>10</v>
      </c>
      <c r="X396" s="62"/>
      <c r="Y396" s="61" t="s">
        <v>10</v>
      </c>
      <c r="Z396" s="62"/>
      <c r="AA396" s="61" t="s">
        <v>10</v>
      </c>
      <c r="AB396" s="62"/>
      <c r="AC396" s="61" t="s">
        <v>49</v>
      </c>
      <c r="AD396" s="62"/>
      <c r="AE396" s="63"/>
      <c r="AF396" s="63"/>
      <c r="AG396" s="61" t="s">
        <v>10</v>
      </c>
      <c r="AH396" s="62"/>
      <c r="AI396" s="61" t="s">
        <v>10</v>
      </c>
      <c r="AJ396" s="62"/>
      <c r="AK396" s="61" t="s">
        <v>10</v>
      </c>
      <c r="AL396" s="62"/>
      <c r="AM396" s="61" t="s">
        <v>10</v>
      </c>
      <c r="AN396" s="62"/>
      <c r="AO396" s="61" t="s">
        <v>10</v>
      </c>
      <c r="AP396" s="62"/>
      <c r="AQ396" s="61" t="s">
        <v>10</v>
      </c>
      <c r="AR396" s="62"/>
      <c r="AS396" s="63"/>
      <c r="AT396" s="63"/>
      <c r="AU396" s="61" t="s">
        <v>10</v>
      </c>
      <c r="AV396" s="62"/>
      <c r="AW396" s="61" t="s">
        <v>10</v>
      </c>
      <c r="AX396" s="62"/>
      <c r="AY396" s="61" t="s">
        <v>10</v>
      </c>
      <c r="AZ396" s="62"/>
      <c r="BA396" s="61" t="s">
        <v>10</v>
      </c>
      <c r="BB396" s="62"/>
      <c r="BC396" s="61" t="s">
        <v>10</v>
      </c>
      <c r="BD396" s="62"/>
      <c r="BE396" s="61" t="s">
        <v>49</v>
      </c>
      <c r="BF396" s="62"/>
      <c r="BG396" s="63"/>
      <c r="BH396" s="63"/>
      <c r="BI396" s="61" t="s">
        <v>10</v>
      </c>
      <c r="BJ396" s="62"/>
      <c r="BK396" s="61" t="s">
        <v>10</v>
      </c>
      <c r="BL396" s="62"/>
      <c r="BM396" s="61" t="s">
        <v>10</v>
      </c>
      <c r="BN396" s="62"/>
      <c r="BO396" s="61" t="s">
        <v>10</v>
      </c>
      <c r="BP396" s="62"/>
      <c r="BQ396" s="64">
        <f>COUNTIF($G396:$BP396,"a")+COUNTIF($G396:$BP396,"r0,a5")/2+COUNTIF($G396:$BP396,"p5,a5")/2+COUNTIF($G396:$BP396,"Ro,p5")/2+COUNTIF($G396:$BP396,"H5,A5")/2+COUNTIF($G396:$BP396,"p0,a5")/2</f>
        <v>0</v>
      </c>
      <c r="BR396" s="64">
        <f>COUNTIF($G396:$BP396,"d")+COUNTIF($G396:$BP396,"r0,d5")/2+COUNTIF($G396:$BP396,"p5,d5")/2+COUNTIF($G396:$BP396,"Ro,P5")/2+COUNTIF($G396:$BP396,"H5,D5")/2+COUNTIF($G396:$BP396,"p0,d5")/2</f>
        <v>25</v>
      </c>
      <c r="BS396" s="64">
        <f>COUNTIF($G396:$BP396,"b")+COUNTIF($G396:$BP396,"r0,b5")/2+COUNTIF($G396:$BP396,"p5,b5")/2+COUNTIF($G396:$BP396,"Ro,P5")/2+COUNTIF($G396:$BP396,"H5,B5")/2+COUNTIF($G396:$BP396,"p0,b5")/2</f>
        <v>0</v>
      </c>
      <c r="BT396" s="64">
        <f>COUNTIF($G396:$BP396,"c")+COUNTIF($G396:$BP396,"r0,c5")/2+COUNTIF($G396:$BP396,"p5,c5")/2+COUNTIF($G396:$BP396,"Ro,P5")/2+COUNTIF($G396:$BP396,"H5,C5")/2+COUNTIF($G396:$BP396,"p0,c5")/2</f>
        <v>0</v>
      </c>
      <c r="BU396" s="64">
        <f>COUNTIF($G396:$BP396,"KH")+COUNTIF($G396:$BP396,"TL")+COUNTIF($G396:$BP396,"L")</f>
        <v>0</v>
      </c>
      <c r="BV396" s="64">
        <f>COUNTIF($G396:$BP396,"NL")</f>
        <v>0</v>
      </c>
      <c r="BW396" s="64">
        <f>COUNTIF($G396:$BP396,"hh")+COUNTIF(G396:BP396,"H5,D5")/2</f>
        <v>0</v>
      </c>
      <c r="BX396" s="64">
        <f>COUNTIF($G396:$BP396,"nt7")</f>
        <v>2</v>
      </c>
      <c r="BY396" s="64">
        <f>COUNTIF($G396:$BP396,"P")+COUNTIF($G396:$BP396,"p5,a5")/2+COUNTIF($G396:$BP396,"p5,b5")/2+COUNTIF($G396:$BP396,"p5,c5")/2+COUNTIF($G396:$BP396,"p5,d5")/2+COUNTIF($G396:$BP396,"R0,P5")/2</f>
        <v>0</v>
      </c>
      <c r="BZ396" s="65">
        <f>SUBTOTAL(9,BQ396:BY396)</f>
        <v>27</v>
      </c>
      <c r="CA396" s="66">
        <f>SUM(H396,J396,L396,N396,P396,T396,V396,X396,Z396,AB396,AD396,AH396,AJ396,AL396,AN396,AP396,AR396,AV396,AX396,AZ396,BB396,BD396,BF396,BJ396,BL396,BN396,BP396)</f>
        <v>0</v>
      </c>
      <c r="CB396" s="67">
        <f>SUM(R396,AF396,AT396,BH396)</f>
        <v>0</v>
      </c>
      <c r="CC396" s="67">
        <v>0</v>
      </c>
      <c r="CD396" s="68">
        <f>IF(BZ396&gt;=25,4,IF(BZ396&gt;=18,3,IF(BZ396&gt;=12,2,IF(BZ396&gt;=4,1,0))))-BX396-2</f>
        <v>0</v>
      </c>
      <c r="CE396" s="69">
        <f>COUNTIF(G396:P396,"&gt;=4")+COUNTIF(S396:AD396,"&gt;=4")+COUNTIF(AG396:AR396,"&gt;=4")+COUNTIF(AU396:BF396,"&gt;=4")+COUNTIF(BI396:BP396,"&gt;=4")+ROUND(IF(R396&gt;=12,1,0)+IF(AF396&gt;=12,1,0)+IF(AT396&gt;=12,1,0)+IF(BH396&gt;=12,1,0),0)</f>
        <v>0</v>
      </c>
      <c r="CF396" s="68">
        <f>CD396*CI396</f>
        <v>0</v>
      </c>
      <c r="CG396" s="70">
        <f>F396-BY396</f>
        <v>1</v>
      </c>
      <c r="CH396" s="68">
        <f>CE396*16</f>
        <v>0</v>
      </c>
      <c r="CI396" s="71">
        <f>VLOOKUP(A396,[5]DATA!$A$6:$Q$660,17,0)</f>
        <v>0</v>
      </c>
      <c r="CJ396" s="71">
        <f>SUM(CA396:CC396)</f>
        <v>0</v>
      </c>
      <c r="CK396" s="72">
        <f>(SUM(IF(H396&gt;4,H396-4,0),IF(J396&gt;4,J396-4,0),IF(L396&gt;4,L396-4,0),IF(N396&gt;4,N396-4,0),IF(P396&gt;4,P396-4,0),IF(T396&gt;4,T396-4,0),IF(V396&gt;4,V396-4,0),IF(X396&gt;4,X396-4,0),IF(Z396&gt;4,Z396-4,0),IF(AB396&gt;4,AB396-4,0),IF(AD396&gt;4,AD396-4,0),IF(AH396&gt;4,AH396-4,0),IF(AJ396&gt;4,AJ396-4,0),IF(AL396&gt;4,AL396-4,0),IF(AN396&gt;4,AN396-4,0),IF(AP396&gt;4,AP396-4,0),IF(AR396&gt;4,AR396-4,0),IF(AV396&gt;4,AV396-4,0),IF(AX396&gt;4,AX396-4,0),IF(AZ396&gt;4,AZ396-4,0),IF(BB396&gt;4,BB396-4,0),IF(BD396&gt;4,BD396-4,0),IF(BF396&gt;4,BF396-4,0),IF(BJ396&gt;4,BJ396-4,0),IF(BL396&gt;4,BL396-4,0),IF(BN396&gt;4,BN396-4,0),IF(BP396&gt;4,BP396-4,0))+CB396+CC396)</f>
        <v>0</v>
      </c>
      <c r="CL396" s="73" t="e">
        <f>CK396/CJ396</f>
        <v>#DIV/0!</v>
      </c>
      <c r="CM396" s="72">
        <f>(SUM(IF(H396&gt;4,H396-4,0),IF(J396&gt;4,J396-4,0),IF(L396&gt;4,L396-4,0),IF(N396&gt;4,N396-4,0),IF(P396&gt;4,P396-4,0),IF(T396&gt;4,T396-4,0),IF(V396&gt;4,V396-4,0),IF(X396&gt;4,X396-4,0),IF(Z396&gt;4,Z396-4,0),IF(AB396&gt;4,AB396-4,0),IF(AD396&gt;4,AD396-4,0),IF(AH396&gt;4,AH396-4,0),IF(AJ396&gt;4,AJ396-4,0),IF(AL396&gt;4,AL396-4,0),IF(AN396&gt;4,AN396-4,0),IF(AP396&gt;4,AP396-4,0),IF(AR396&gt;4,AR396-4,0),IF(AV396&gt;4,AV396-4,0),IF(AX396&gt;4,AX396-4,0),IF(AZ396&gt;4,AZ396-4,0),IF(BB396&gt;4,BB396-4,0),IF(BD396&gt;4,BD396-4,0),IF(BF396&gt;4,BF396-4,0),IF(BJ396&gt;4,BJ396-4,0),IF(BL396&gt;4,BL396-4,0),IF(BN396&gt;4,BN396-4,0),IF(BP396&gt;4,BP396-4,0))+CC396)</f>
        <v>0</v>
      </c>
      <c r="CN396" s="74">
        <f>BQ396+BR396+BS396+BT396+BU396+BY396+BX396</f>
        <v>27</v>
      </c>
    </row>
    <row r="397" spans="1:92" s="77" customFormat="1" ht="24.75" customHeight="1" outlineLevel="2" x14ac:dyDescent="0.25">
      <c r="A397" s="55"/>
      <c r="B397" s="56"/>
      <c r="C397" s="57"/>
      <c r="D397" s="58"/>
      <c r="E397" s="59"/>
      <c r="F397" s="60"/>
      <c r="G397" s="61"/>
      <c r="H397" s="62"/>
      <c r="I397" s="61"/>
      <c r="J397" s="62"/>
      <c r="K397" s="61"/>
      <c r="L397" s="62"/>
      <c r="M397" s="61"/>
      <c r="N397" s="62"/>
      <c r="O397" s="61"/>
      <c r="P397" s="62"/>
      <c r="Q397" s="63"/>
      <c r="R397" s="63"/>
      <c r="S397" s="61"/>
      <c r="T397" s="62"/>
      <c r="U397" s="61"/>
      <c r="V397" s="62"/>
      <c r="W397" s="61"/>
      <c r="X397" s="62"/>
      <c r="Y397" s="61"/>
      <c r="Z397" s="62"/>
      <c r="AA397" s="61"/>
      <c r="AB397" s="62"/>
      <c r="AC397" s="61"/>
      <c r="AD397" s="62"/>
      <c r="AE397" s="63"/>
      <c r="AF397" s="63"/>
      <c r="AG397" s="61"/>
      <c r="AH397" s="62"/>
      <c r="AI397" s="61"/>
      <c r="AJ397" s="62"/>
      <c r="AK397" s="61"/>
      <c r="AL397" s="62"/>
      <c r="AM397" s="61"/>
      <c r="AN397" s="62"/>
      <c r="AO397" s="61"/>
      <c r="AP397" s="62"/>
      <c r="AQ397" s="61"/>
      <c r="AR397" s="62"/>
      <c r="AS397" s="63"/>
      <c r="AT397" s="63"/>
      <c r="AU397" s="61"/>
      <c r="AV397" s="62"/>
      <c r="AW397" s="61"/>
      <c r="AX397" s="62"/>
      <c r="AY397" s="61"/>
      <c r="AZ397" s="62"/>
      <c r="BA397" s="61"/>
      <c r="BB397" s="62"/>
      <c r="BC397" s="61"/>
      <c r="BD397" s="62"/>
      <c r="BE397" s="61"/>
      <c r="BF397" s="62"/>
      <c r="BG397" s="63"/>
      <c r="BH397" s="63"/>
      <c r="BI397" s="61"/>
      <c r="BJ397" s="62"/>
      <c r="BK397" s="61"/>
      <c r="BL397" s="62"/>
      <c r="BM397" s="61"/>
      <c r="BN397" s="62"/>
      <c r="BO397" s="61"/>
      <c r="BP397" s="62"/>
      <c r="BQ397" s="64"/>
      <c r="BR397" s="64"/>
      <c r="BS397" s="64"/>
      <c r="BT397" s="64"/>
      <c r="BU397" s="64"/>
      <c r="BV397" s="64"/>
      <c r="BW397" s="64"/>
      <c r="BX397" s="64"/>
      <c r="BY397" s="64"/>
      <c r="BZ397" s="65"/>
      <c r="CA397" s="66"/>
      <c r="CB397" s="67"/>
      <c r="CC397" s="67"/>
      <c r="CD397" s="68"/>
      <c r="CE397" s="69"/>
      <c r="CF397" s="68"/>
      <c r="CG397" s="70"/>
      <c r="CH397" s="68"/>
      <c r="CI397" s="71"/>
      <c r="CJ397" s="71"/>
      <c r="CK397" s="72"/>
      <c r="CL397" s="73"/>
      <c r="CM397" s="72"/>
      <c r="CN397" s="74"/>
    </row>
    <row r="398" spans="1:92" s="77" customFormat="1" ht="24.75" customHeight="1" outlineLevel="1" x14ac:dyDescent="0.2">
      <c r="A398" s="121">
        <f>COUNTA(A399:A560)</f>
        <v>162</v>
      </c>
      <c r="B398" s="122" t="s">
        <v>807</v>
      </c>
      <c r="C398" s="122"/>
      <c r="D398" s="122"/>
      <c r="E398" s="122"/>
      <c r="F398" s="122"/>
      <c r="G398" s="104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/>
      <c r="AS398" s="105"/>
      <c r="AT398" s="105"/>
      <c r="AU398" s="105"/>
      <c r="AV398" s="105"/>
      <c r="AW398" s="105"/>
      <c r="AX398" s="105"/>
      <c r="AY398" s="105"/>
      <c r="AZ398" s="105"/>
      <c r="BA398" s="105"/>
      <c r="BB398" s="105"/>
      <c r="BC398" s="105"/>
      <c r="BD398" s="105"/>
      <c r="BE398" s="105"/>
      <c r="BF398" s="105"/>
      <c r="BG398" s="105"/>
      <c r="BH398" s="105"/>
      <c r="BI398" s="105"/>
      <c r="BJ398" s="105"/>
      <c r="BK398" s="105"/>
      <c r="BL398" s="105"/>
      <c r="BM398" s="105"/>
      <c r="BN398" s="105"/>
      <c r="BO398" s="105"/>
      <c r="BP398" s="106"/>
      <c r="BQ398" s="115">
        <f t="shared" ref="BQ398:CI398" si="700">SUM(BQ399:BQ560)</f>
        <v>2068</v>
      </c>
      <c r="BR398" s="115">
        <f t="shared" si="700"/>
        <v>69</v>
      </c>
      <c r="BS398" s="115">
        <f t="shared" si="700"/>
        <v>0</v>
      </c>
      <c r="BT398" s="115">
        <f t="shared" si="700"/>
        <v>1617</v>
      </c>
      <c r="BU398" s="115">
        <f t="shared" si="700"/>
        <v>0</v>
      </c>
      <c r="BV398" s="115">
        <f t="shared" si="700"/>
        <v>0</v>
      </c>
      <c r="BW398" s="115">
        <f t="shared" si="700"/>
        <v>0</v>
      </c>
      <c r="BX398" s="115">
        <f t="shared" si="700"/>
        <v>0</v>
      </c>
      <c r="BY398" s="115">
        <f t="shared" si="700"/>
        <v>111</v>
      </c>
      <c r="BZ398" s="115">
        <f t="shared" si="700"/>
        <v>3865</v>
      </c>
      <c r="CA398" s="115">
        <f t="shared" si="700"/>
        <v>14996.5</v>
      </c>
      <c r="CB398" s="115">
        <f t="shared" si="700"/>
        <v>3380.5</v>
      </c>
      <c r="CC398" s="115">
        <f t="shared" si="700"/>
        <v>0</v>
      </c>
      <c r="CD398" s="115">
        <f t="shared" si="700"/>
        <v>276</v>
      </c>
      <c r="CE398" s="115">
        <f t="shared" si="700"/>
        <v>3813</v>
      </c>
      <c r="CF398" s="115">
        <f t="shared" si="700"/>
        <v>21880</v>
      </c>
      <c r="CG398" s="115">
        <f t="shared" si="700"/>
        <v>451.5</v>
      </c>
      <c r="CH398" s="115">
        <f t="shared" si="700"/>
        <v>61008</v>
      </c>
      <c r="CI398" s="115">
        <f t="shared" si="700"/>
        <v>12700</v>
      </c>
      <c r="CJ398" s="116"/>
      <c r="CK398" s="116">
        <f>SUM(CK399:CK560)</f>
        <v>3822.5</v>
      </c>
      <c r="CL398" s="116" t="e">
        <f>SUM(CL399:CL560)</f>
        <v>#DIV/0!</v>
      </c>
      <c r="CM398" s="116">
        <f>SUM(CM399:CM560)</f>
        <v>442</v>
      </c>
    </row>
    <row r="399" spans="1:92" s="77" customFormat="1" ht="24.75" customHeight="1" outlineLevel="2" x14ac:dyDescent="0.25">
      <c r="A399" s="55" t="s">
        <v>808</v>
      </c>
      <c r="B399" s="56" t="s">
        <v>809</v>
      </c>
      <c r="C399" s="57" t="s">
        <v>810</v>
      </c>
      <c r="D399" s="58">
        <v>3</v>
      </c>
      <c r="E399" s="75">
        <v>43388</v>
      </c>
      <c r="F399" s="60">
        <f>IFERROR(VLOOKUP(A399,'[5]PHEP NAM 2022'!$D$9:$AP$628,32,0),0)</f>
        <v>13</v>
      </c>
      <c r="G399" s="61" t="s">
        <v>10</v>
      </c>
      <c r="H399" s="62"/>
      <c r="I399" s="61" t="s">
        <v>10</v>
      </c>
      <c r="J399" s="62"/>
      <c r="K399" s="61" t="s">
        <v>10</v>
      </c>
      <c r="L399" s="62"/>
      <c r="M399" s="61" t="s">
        <v>10</v>
      </c>
      <c r="N399" s="62"/>
      <c r="O399" s="61" t="s">
        <v>10</v>
      </c>
      <c r="P399" s="62"/>
      <c r="Q399" s="63"/>
      <c r="R399" s="63"/>
      <c r="S399" s="61" t="s">
        <v>10</v>
      </c>
      <c r="T399" s="62"/>
      <c r="U399" s="61" t="s">
        <v>10</v>
      </c>
      <c r="V399" s="62"/>
      <c r="W399" s="61" t="s">
        <v>52</v>
      </c>
      <c r="X399" s="62"/>
      <c r="Y399" s="61" t="s">
        <v>10</v>
      </c>
      <c r="Z399" s="62"/>
      <c r="AA399" s="61" t="s">
        <v>10</v>
      </c>
      <c r="AB399" s="62"/>
      <c r="AC399" s="61" t="s">
        <v>10</v>
      </c>
      <c r="AD399" s="62"/>
      <c r="AE399" s="63"/>
      <c r="AF399" s="63"/>
      <c r="AG399" s="61" t="s">
        <v>10</v>
      </c>
      <c r="AH399" s="62"/>
      <c r="AI399" s="61" t="s">
        <v>10</v>
      </c>
      <c r="AJ399" s="62"/>
      <c r="AK399" s="61" t="s">
        <v>10</v>
      </c>
      <c r="AL399" s="62"/>
      <c r="AM399" s="61" t="s">
        <v>10</v>
      </c>
      <c r="AN399" s="62"/>
      <c r="AO399" s="61" t="s">
        <v>10</v>
      </c>
      <c r="AP399" s="62"/>
      <c r="AQ399" s="61" t="s">
        <v>10</v>
      </c>
      <c r="AR399" s="62"/>
      <c r="AS399" s="63"/>
      <c r="AT399" s="63"/>
      <c r="AU399" s="61" t="s">
        <v>10</v>
      </c>
      <c r="AV399" s="62"/>
      <c r="AW399" s="61" t="s">
        <v>10</v>
      </c>
      <c r="AX399" s="62"/>
      <c r="AY399" s="61" t="s">
        <v>52</v>
      </c>
      <c r="AZ399" s="62"/>
      <c r="BA399" s="61" t="s">
        <v>10</v>
      </c>
      <c r="BB399" s="62"/>
      <c r="BC399" s="61" t="s">
        <v>10</v>
      </c>
      <c r="BD399" s="62"/>
      <c r="BE399" s="61" t="s">
        <v>10</v>
      </c>
      <c r="BF399" s="62"/>
      <c r="BG399" s="63"/>
      <c r="BH399" s="63"/>
      <c r="BI399" s="61" t="s">
        <v>10</v>
      </c>
      <c r="BJ399" s="62"/>
      <c r="BK399" s="61" t="s">
        <v>10</v>
      </c>
      <c r="BL399" s="62"/>
      <c r="BM399" s="61" t="s">
        <v>10</v>
      </c>
      <c r="BN399" s="62"/>
      <c r="BO399" s="61" t="s">
        <v>10</v>
      </c>
      <c r="BP399" s="62"/>
      <c r="BQ399" s="64">
        <f t="shared" ref="BQ399:BQ462" si="701">COUNTIF($G399:$BP399,"a")+COUNTIF($G399:$BP399,"r0,a5")/2+COUNTIF($G399:$BP399,"p5,a5")/2+COUNTIF($G399:$BP399,"Ro,p5")/2+COUNTIF($G399:$BP399,"H5,A5")/2+COUNTIF($G399:$BP399,"p0,a5")/2</f>
        <v>0</v>
      </c>
      <c r="BR399" s="64">
        <f t="shared" ref="BR399:BR462" si="702">COUNTIF($G399:$BP399,"d")+COUNTIF($G399:$BP399,"r0,d5")/2+COUNTIF($G399:$BP399,"p5,d5")/2+COUNTIF($G399:$BP399,"Ro,P5")/2+COUNTIF($G399:$BP399,"H5,D5")/2+COUNTIF($G399:$BP399,"p0,d5")/2</f>
        <v>25</v>
      </c>
      <c r="BS399" s="64">
        <f t="shared" ref="BS399:BS462" si="703">COUNTIF($G399:$BP399,"b")+COUNTIF($G399:$BP399,"r0,b5")/2+COUNTIF($G399:$BP399,"p5,b5")/2+COUNTIF($G399:$BP399,"Ro,P5")/2+COUNTIF($G399:$BP399,"H5,B5")/2+COUNTIF($G399:$BP399,"p0,b5")/2</f>
        <v>0</v>
      </c>
      <c r="BT399" s="64">
        <f t="shared" ref="BT399:BT462" si="704">COUNTIF($G399:$BP399,"c")+COUNTIF($G399:$BP399,"r0,c5")/2+COUNTIF($G399:$BP399,"p5,c5")/2+COUNTIF($G399:$BP399,"Ro,P5")/2+COUNTIF($G399:$BP399,"H5,C5")/2+COUNTIF($G399:$BP399,"p0,c5")/2</f>
        <v>0</v>
      </c>
      <c r="BU399" s="64">
        <f t="shared" ref="BU399:BU462" si="705">COUNTIF($G399:$BP399,"KH")+COUNTIF($G399:$BP399,"TL")+COUNTIF($G399:$BP399,"L")</f>
        <v>0</v>
      </c>
      <c r="BV399" s="64">
        <f t="shared" ref="BV399:BV462" si="706">COUNTIF($G399:$BP399,"NL")</f>
        <v>0</v>
      </c>
      <c r="BW399" s="64">
        <f t="shared" ref="BW399:BW462" si="707">COUNTIF($G399:$BP399,"hh")+COUNTIF(G399:BP399,"H5,D5")/2</f>
        <v>0</v>
      </c>
      <c r="BX399" s="64">
        <f t="shared" ref="BX399:BX462" si="708">COUNTIF($G399:$BP399,"nt7")</f>
        <v>0</v>
      </c>
      <c r="BY399" s="64">
        <f t="shared" ref="BY399:BY462" si="709">COUNTIF($G399:$BP399,"P")+COUNTIF($G399:$BP399,"p5,a5")/2+COUNTIF($G399:$BP399,"p5,b5")/2+COUNTIF($G399:$BP399,"p5,c5")/2+COUNTIF($G399:$BP399,"p5,d5")/2+COUNTIF($G399:$BP399,"R0,P5")/2</f>
        <v>2</v>
      </c>
      <c r="BZ399" s="65">
        <f>SUBTOTAL(9,BQ399:BY399)</f>
        <v>27</v>
      </c>
      <c r="CA399" s="66">
        <f t="shared" ref="CA399:CA462" si="710">SUM(H399,J399,L399,N399,P399,T399,V399,X399,Z399,AB399,AD399,AH399,AJ399,AL399,AN399,AP399,AR399,AV399,AX399,AZ399,BB399,BD399,BF399,BJ399,BL399,BN399,BP399)</f>
        <v>0</v>
      </c>
      <c r="CB399" s="67">
        <f t="shared" ref="CB399:CB462" si="711">SUM(R399,AF399,AT399,BH399)</f>
        <v>0</v>
      </c>
      <c r="CC399" s="67">
        <v>0</v>
      </c>
      <c r="CD399" s="68">
        <f t="shared" ref="CD399:CD462" si="712">IF(BZ399&gt;=25,4,IF(BZ399&gt;=18,3,IF(BZ399&gt;=12,2,IF(BZ399&gt;=4,1,0))))-BX399-2</f>
        <v>2</v>
      </c>
      <c r="CE399" s="69">
        <f t="shared" ref="CE399:CE462" si="713">COUNTIF(G399:P399,"&gt;=4")+COUNTIF(S399:AD399,"&gt;=4")+COUNTIF(AG399:AR399,"&gt;=4")+COUNTIF(AU399:BF399,"&gt;=4")+COUNTIF(BI399:BP399,"&gt;=4")+ROUND(IF(R399&gt;=12,1,0)+IF(AF399&gt;=12,1,0)+IF(AT399&gt;=12,1,0)+IF(BH399&gt;=12,1,0),0)</f>
        <v>0</v>
      </c>
      <c r="CF399" s="68">
        <f t="shared" ref="CF399:CF462" si="714">CD399*CI399</f>
        <v>300</v>
      </c>
      <c r="CG399" s="70">
        <f t="shared" ref="CG399:CG462" si="715">F399-BY399</f>
        <v>11</v>
      </c>
      <c r="CH399" s="68">
        <f t="shared" ref="CH399:CH462" si="716">CE399*16</f>
        <v>0</v>
      </c>
      <c r="CI399" s="71">
        <f>VLOOKUP(A399,[5]DATA!$A$6:$Q$660,17,0)</f>
        <v>150</v>
      </c>
      <c r="CJ399" s="71">
        <f t="shared" ref="CJ399:CJ462" si="717">SUM(CA399:CC399)</f>
        <v>0</v>
      </c>
      <c r="CK399" s="72">
        <f t="shared" ref="CK399:CK462" si="718">(SUM(IF(H399&gt;4,H399-4,0),IF(J399&gt;4,J399-4,0),IF(L399&gt;4,L399-4,0),IF(N399&gt;4,N399-4,0),IF(P399&gt;4,P399-4,0),IF(T399&gt;4,T399-4,0),IF(V399&gt;4,V399-4,0),IF(X399&gt;4,X399-4,0),IF(Z399&gt;4,Z399-4,0),IF(AB399&gt;4,AB399-4,0),IF(AD399&gt;4,AD399-4,0),IF(AH399&gt;4,AH399-4,0),IF(AJ399&gt;4,AJ399-4,0),IF(AL399&gt;4,AL399-4,0),IF(AN399&gt;4,AN399-4,0),IF(AP399&gt;4,AP399-4,0),IF(AR399&gt;4,AR399-4,0),IF(AV399&gt;4,AV399-4,0),IF(AX399&gt;4,AX399-4,0),IF(AZ399&gt;4,AZ399-4,0),IF(BB399&gt;4,BB399-4,0),IF(BD399&gt;4,BD399-4,0),IF(BF399&gt;4,BF399-4,0),IF(BJ399&gt;4,BJ399-4,0),IF(BL399&gt;4,BL399-4,0),IF(BN399&gt;4,BN399-4,0),IF(BP399&gt;4,BP399-4,0))+CB399+CC399)</f>
        <v>0</v>
      </c>
      <c r="CL399" s="73" t="e">
        <f t="shared" ref="CL399:CL462" si="719">CK399/CJ399</f>
        <v>#DIV/0!</v>
      </c>
      <c r="CM399" s="72">
        <f t="shared" ref="CM399:CM462" si="720">(SUM(IF(H399&gt;4,H399-4,0),IF(J399&gt;4,J399-4,0),IF(L399&gt;4,L399-4,0),IF(N399&gt;4,N399-4,0),IF(P399&gt;4,P399-4,0),IF(T399&gt;4,T399-4,0),IF(V399&gt;4,V399-4,0),IF(X399&gt;4,X399-4,0),IF(Z399&gt;4,Z399-4,0),IF(AB399&gt;4,AB399-4,0),IF(AD399&gt;4,AD399-4,0),IF(AH399&gt;4,AH399-4,0),IF(AJ399&gt;4,AJ399-4,0),IF(AL399&gt;4,AL399-4,0),IF(AN399&gt;4,AN399-4,0),IF(AP399&gt;4,AP399-4,0),IF(AR399&gt;4,AR399-4,0),IF(AV399&gt;4,AV399-4,0),IF(AX399&gt;4,AX399-4,0),IF(AZ399&gt;4,AZ399-4,0),IF(BB399&gt;4,BB399-4,0),IF(BD399&gt;4,BD399-4,0),IF(BF399&gt;4,BF399-4,0),IF(BJ399&gt;4,BJ399-4,0),IF(BL399&gt;4,BL399-4,0),IF(BN399&gt;4,BN399-4,0),IF(BP399&gt;4,BP399-4,0))+CC399)</f>
        <v>0</v>
      </c>
      <c r="CN399" s="74">
        <f t="shared" ref="CN399:CN462" si="721">BQ399+BR399+BS399+BT399+BU399+BY399+BX399</f>
        <v>27</v>
      </c>
    </row>
    <row r="400" spans="1:92" s="76" customFormat="1" ht="24.75" customHeight="1" outlineLevel="2" x14ac:dyDescent="0.25">
      <c r="A400" s="55" t="s">
        <v>811</v>
      </c>
      <c r="B400" s="56" t="s">
        <v>812</v>
      </c>
      <c r="C400" s="57" t="s">
        <v>810</v>
      </c>
      <c r="D400" s="58">
        <v>10</v>
      </c>
      <c r="E400" s="59">
        <v>40268</v>
      </c>
      <c r="F400" s="60">
        <f>IFERROR(VLOOKUP(A400,'[5]PHEP NAM 2022'!$D$9:$AP$628,32,0),0)</f>
        <v>17.5</v>
      </c>
      <c r="G400" s="61" t="s">
        <v>9</v>
      </c>
      <c r="H400" s="62">
        <v>6</v>
      </c>
      <c r="I400" s="61" t="s">
        <v>9</v>
      </c>
      <c r="J400" s="62">
        <v>6</v>
      </c>
      <c r="K400" s="61" t="s">
        <v>9</v>
      </c>
      <c r="L400" s="62">
        <v>6</v>
      </c>
      <c r="M400" s="61" t="s">
        <v>9</v>
      </c>
      <c r="N400" s="62">
        <v>6</v>
      </c>
      <c r="O400" s="61" t="s">
        <v>9</v>
      </c>
      <c r="P400" s="62">
        <v>4</v>
      </c>
      <c r="Q400" s="63"/>
      <c r="R400" s="63">
        <v>12</v>
      </c>
      <c r="S400" s="61" t="s">
        <v>9</v>
      </c>
      <c r="T400" s="62">
        <v>6</v>
      </c>
      <c r="U400" s="61" t="s">
        <v>9</v>
      </c>
      <c r="V400" s="62">
        <v>4</v>
      </c>
      <c r="W400" s="61" t="s">
        <v>9</v>
      </c>
      <c r="X400" s="62">
        <v>6</v>
      </c>
      <c r="Y400" s="61" t="s">
        <v>52</v>
      </c>
      <c r="Z400" s="62"/>
      <c r="AA400" s="61" t="s">
        <v>9</v>
      </c>
      <c r="AB400" s="62">
        <v>6</v>
      </c>
      <c r="AC400" s="61" t="s">
        <v>9</v>
      </c>
      <c r="AD400" s="62">
        <v>4</v>
      </c>
      <c r="AE400" s="63"/>
      <c r="AF400" s="63">
        <v>12</v>
      </c>
      <c r="AG400" s="61" t="s">
        <v>9</v>
      </c>
      <c r="AH400" s="62">
        <v>6</v>
      </c>
      <c r="AI400" s="61" t="s">
        <v>9</v>
      </c>
      <c r="AJ400" s="62">
        <v>6</v>
      </c>
      <c r="AK400" s="61" t="s">
        <v>9</v>
      </c>
      <c r="AL400" s="62">
        <v>6</v>
      </c>
      <c r="AM400" s="61" t="s">
        <v>9</v>
      </c>
      <c r="AN400" s="62">
        <v>6</v>
      </c>
      <c r="AO400" s="61" t="s">
        <v>9</v>
      </c>
      <c r="AP400" s="62">
        <v>6</v>
      </c>
      <c r="AQ400" s="61" t="s">
        <v>9</v>
      </c>
      <c r="AR400" s="62">
        <v>4</v>
      </c>
      <c r="AS400" s="63"/>
      <c r="AT400" s="63">
        <v>12</v>
      </c>
      <c r="AU400" s="61" t="s">
        <v>9</v>
      </c>
      <c r="AV400" s="62">
        <v>6</v>
      </c>
      <c r="AW400" s="61" t="s">
        <v>9</v>
      </c>
      <c r="AX400" s="62">
        <v>6</v>
      </c>
      <c r="AY400" s="61" t="s">
        <v>9</v>
      </c>
      <c r="AZ400" s="62">
        <v>6</v>
      </c>
      <c r="BA400" s="61" t="s">
        <v>9</v>
      </c>
      <c r="BB400" s="62">
        <v>6</v>
      </c>
      <c r="BC400" s="61" t="s">
        <v>9</v>
      </c>
      <c r="BD400" s="62">
        <v>6</v>
      </c>
      <c r="BE400" s="61" t="s">
        <v>9</v>
      </c>
      <c r="BF400" s="62">
        <v>4</v>
      </c>
      <c r="BG400" s="63"/>
      <c r="BH400" s="63">
        <v>8</v>
      </c>
      <c r="BI400" s="61" t="s">
        <v>9</v>
      </c>
      <c r="BJ400" s="62">
        <v>4</v>
      </c>
      <c r="BK400" s="61" t="s">
        <v>9</v>
      </c>
      <c r="BL400" s="62">
        <v>6</v>
      </c>
      <c r="BM400" s="61" t="s">
        <v>9</v>
      </c>
      <c r="BN400" s="62">
        <v>6</v>
      </c>
      <c r="BO400" s="61" t="s">
        <v>9</v>
      </c>
      <c r="BP400" s="62">
        <v>6</v>
      </c>
      <c r="BQ400" s="64">
        <f t="shared" si="701"/>
        <v>26</v>
      </c>
      <c r="BR400" s="64">
        <f t="shared" si="702"/>
        <v>0</v>
      </c>
      <c r="BS400" s="64">
        <f t="shared" si="703"/>
        <v>0</v>
      </c>
      <c r="BT400" s="64">
        <f t="shared" si="704"/>
        <v>0</v>
      </c>
      <c r="BU400" s="64">
        <f t="shared" si="705"/>
        <v>0</v>
      </c>
      <c r="BV400" s="64">
        <f t="shared" si="706"/>
        <v>0</v>
      </c>
      <c r="BW400" s="64">
        <f t="shared" si="707"/>
        <v>0</v>
      </c>
      <c r="BX400" s="64">
        <f t="shared" si="708"/>
        <v>0</v>
      </c>
      <c r="BY400" s="64">
        <f t="shared" si="709"/>
        <v>1</v>
      </c>
      <c r="BZ400" s="65">
        <f t="shared" ref="BZ400:BZ440" si="722">SUBTOTAL(9,BQ400:BY400)</f>
        <v>27</v>
      </c>
      <c r="CA400" s="66">
        <f t="shared" si="710"/>
        <v>144</v>
      </c>
      <c r="CB400" s="67">
        <f t="shared" si="711"/>
        <v>44</v>
      </c>
      <c r="CC400" s="67">
        <v>0</v>
      </c>
      <c r="CD400" s="68">
        <f t="shared" si="712"/>
        <v>2</v>
      </c>
      <c r="CE400" s="69">
        <f t="shared" si="713"/>
        <v>29</v>
      </c>
      <c r="CF400" s="68">
        <f t="shared" si="714"/>
        <v>300</v>
      </c>
      <c r="CG400" s="70">
        <f t="shared" si="715"/>
        <v>16.5</v>
      </c>
      <c r="CH400" s="68">
        <f t="shared" si="716"/>
        <v>464</v>
      </c>
      <c r="CI400" s="71">
        <f>VLOOKUP(A400,[5]DATA!$A$6:$Q$660,17,0)</f>
        <v>150</v>
      </c>
      <c r="CJ400" s="71">
        <f t="shared" si="717"/>
        <v>188</v>
      </c>
      <c r="CK400" s="72">
        <f t="shared" si="718"/>
        <v>84</v>
      </c>
      <c r="CL400" s="73">
        <f t="shared" si="719"/>
        <v>0.44680851063829785</v>
      </c>
      <c r="CM400" s="72">
        <f t="shared" si="720"/>
        <v>40</v>
      </c>
      <c r="CN400" s="74">
        <f t="shared" si="721"/>
        <v>27</v>
      </c>
    </row>
    <row r="401" spans="1:92" s="76" customFormat="1" ht="24.75" customHeight="1" outlineLevel="2" x14ac:dyDescent="0.25">
      <c r="A401" s="55" t="s">
        <v>813</v>
      </c>
      <c r="B401" s="56" t="s">
        <v>814</v>
      </c>
      <c r="C401" s="57" t="s">
        <v>810</v>
      </c>
      <c r="D401" s="58">
        <v>10</v>
      </c>
      <c r="E401" s="59">
        <v>40288</v>
      </c>
      <c r="F401" s="60">
        <f>IFERROR(VLOOKUP(A401,'[5]PHEP NAM 2022'!$D$9:$AP$628,32,0),0)</f>
        <v>19.5</v>
      </c>
      <c r="G401" s="61" t="s">
        <v>9</v>
      </c>
      <c r="H401" s="62">
        <v>4</v>
      </c>
      <c r="I401" s="61" t="s">
        <v>9</v>
      </c>
      <c r="J401" s="62">
        <v>4</v>
      </c>
      <c r="K401" s="61" t="s">
        <v>9</v>
      </c>
      <c r="L401" s="62">
        <v>4</v>
      </c>
      <c r="M401" s="61" t="s">
        <v>9</v>
      </c>
      <c r="N401" s="62">
        <v>4</v>
      </c>
      <c r="O401" s="61" t="s">
        <v>9</v>
      </c>
      <c r="P401" s="62">
        <v>4</v>
      </c>
      <c r="Q401" s="63"/>
      <c r="R401" s="63">
        <v>16</v>
      </c>
      <c r="S401" s="61" t="s">
        <v>12</v>
      </c>
      <c r="T401" s="62">
        <v>4</v>
      </c>
      <c r="U401" s="61" t="s">
        <v>12</v>
      </c>
      <c r="V401" s="62">
        <v>4</v>
      </c>
      <c r="W401" s="61" t="s">
        <v>12</v>
      </c>
      <c r="X401" s="62">
        <v>4</v>
      </c>
      <c r="Y401" s="61" t="s">
        <v>12</v>
      </c>
      <c r="Z401" s="62">
        <v>4</v>
      </c>
      <c r="AA401" s="61" t="s">
        <v>12</v>
      </c>
      <c r="AB401" s="62">
        <v>4</v>
      </c>
      <c r="AC401" s="61" t="s">
        <v>12</v>
      </c>
      <c r="AD401" s="62">
        <v>4</v>
      </c>
      <c r="AE401" s="63"/>
      <c r="AF401" s="63">
        <v>8</v>
      </c>
      <c r="AG401" s="61" t="s">
        <v>9</v>
      </c>
      <c r="AH401" s="62">
        <v>4</v>
      </c>
      <c r="AI401" s="61" t="s">
        <v>9</v>
      </c>
      <c r="AJ401" s="62">
        <v>4</v>
      </c>
      <c r="AK401" s="61" t="s">
        <v>9</v>
      </c>
      <c r="AL401" s="62">
        <v>4</v>
      </c>
      <c r="AM401" s="61" t="s">
        <v>9</v>
      </c>
      <c r="AN401" s="62">
        <v>4</v>
      </c>
      <c r="AO401" s="61" t="s">
        <v>9</v>
      </c>
      <c r="AP401" s="62">
        <v>4</v>
      </c>
      <c r="AQ401" s="61" t="s">
        <v>9</v>
      </c>
      <c r="AR401" s="62">
        <v>4</v>
      </c>
      <c r="AS401" s="63"/>
      <c r="AT401" s="63">
        <v>16</v>
      </c>
      <c r="AU401" s="61" t="s">
        <v>12</v>
      </c>
      <c r="AV401" s="62">
        <v>4</v>
      </c>
      <c r="AW401" s="61" t="s">
        <v>12</v>
      </c>
      <c r="AX401" s="62">
        <v>4</v>
      </c>
      <c r="AY401" s="61" t="s">
        <v>12</v>
      </c>
      <c r="AZ401" s="62">
        <v>4</v>
      </c>
      <c r="BA401" s="61" t="s">
        <v>12</v>
      </c>
      <c r="BB401" s="62">
        <v>4</v>
      </c>
      <c r="BC401" s="61" t="s">
        <v>12</v>
      </c>
      <c r="BD401" s="62">
        <v>4</v>
      </c>
      <c r="BE401" s="61" t="s">
        <v>12</v>
      </c>
      <c r="BF401" s="62">
        <v>4</v>
      </c>
      <c r="BG401" s="63"/>
      <c r="BH401" s="63"/>
      <c r="BI401" s="61" t="s">
        <v>9</v>
      </c>
      <c r="BJ401" s="62">
        <v>4</v>
      </c>
      <c r="BK401" s="61" t="s">
        <v>9</v>
      </c>
      <c r="BL401" s="62">
        <v>4</v>
      </c>
      <c r="BM401" s="61" t="s">
        <v>9</v>
      </c>
      <c r="BN401" s="62">
        <v>4</v>
      </c>
      <c r="BO401" s="61" t="s">
        <v>52</v>
      </c>
      <c r="BP401" s="62"/>
      <c r="BQ401" s="64">
        <f t="shared" si="701"/>
        <v>14</v>
      </c>
      <c r="BR401" s="64">
        <f t="shared" si="702"/>
        <v>0</v>
      </c>
      <c r="BS401" s="64">
        <f t="shared" si="703"/>
        <v>0</v>
      </c>
      <c r="BT401" s="64">
        <f t="shared" si="704"/>
        <v>12</v>
      </c>
      <c r="BU401" s="64">
        <f t="shared" si="705"/>
        <v>0</v>
      </c>
      <c r="BV401" s="64">
        <f t="shared" si="706"/>
        <v>0</v>
      </c>
      <c r="BW401" s="64">
        <f t="shared" si="707"/>
        <v>0</v>
      </c>
      <c r="BX401" s="64">
        <f t="shared" si="708"/>
        <v>0</v>
      </c>
      <c r="BY401" s="64">
        <f t="shared" si="709"/>
        <v>1</v>
      </c>
      <c r="BZ401" s="65">
        <f t="shared" si="722"/>
        <v>27</v>
      </c>
      <c r="CA401" s="66">
        <f t="shared" si="710"/>
        <v>104</v>
      </c>
      <c r="CB401" s="67">
        <f t="shared" si="711"/>
        <v>40</v>
      </c>
      <c r="CC401" s="67">
        <v>0</v>
      </c>
      <c r="CD401" s="68">
        <f t="shared" si="712"/>
        <v>2</v>
      </c>
      <c r="CE401" s="69">
        <f t="shared" si="713"/>
        <v>28</v>
      </c>
      <c r="CF401" s="68">
        <f t="shared" si="714"/>
        <v>140</v>
      </c>
      <c r="CG401" s="70">
        <f t="shared" si="715"/>
        <v>18.5</v>
      </c>
      <c r="CH401" s="68">
        <f t="shared" si="716"/>
        <v>448</v>
      </c>
      <c r="CI401" s="71">
        <f>VLOOKUP(A401,[5]DATA!$A$6:$Q$660,17,0)</f>
        <v>70</v>
      </c>
      <c r="CJ401" s="71">
        <f t="shared" si="717"/>
        <v>144</v>
      </c>
      <c r="CK401" s="72">
        <f t="shared" si="718"/>
        <v>40</v>
      </c>
      <c r="CL401" s="73">
        <f t="shared" si="719"/>
        <v>0.27777777777777779</v>
      </c>
      <c r="CM401" s="72">
        <f t="shared" si="720"/>
        <v>0</v>
      </c>
      <c r="CN401" s="74">
        <f t="shared" si="721"/>
        <v>27</v>
      </c>
    </row>
    <row r="402" spans="1:92" s="76" customFormat="1" ht="24.75" customHeight="1" outlineLevel="2" x14ac:dyDescent="0.25">
      <c r="A402" s="55" t="s">
        <v>815</v>
      </c>
      <c r="B402" s="56" t="s">
        <v>816</v>
      </c>
      <c r="C402" s="57" t="s">
        <v>810</v>
      </c>
      <c r="D402" s="58">
        <v>10</v>
      </c>
      <c r="E402" s="59">
        <v>40366</v>
      </c>
      <c r="F402" s="60">
        <f>IFERROR(VLOOKUP(A402,'[5]PHEP NAM 2022'!$D$9:$AP$628,32,0),0)</f>
        <v>13.5</v>
      </c>
      <c r="G402" s="61" t="s">
        <v>12</v>
      </c>
      <c r="H402" s="62">
        <v>4</v>
      </c>
      <c r="I402" s="61" t="s">
        <v>12</v>
      </c>
      <c r="J402" s="62">
        <v>4</v>
      </c>
      <c r="K402" s="61" t="s">
        <v>12</v>
      </c>
      <c r="L402" s="62">
        <v>4</v>
      </c>
      <c r="M402" s="61" t="s">
        <v>12</v>
      </c>
      <c r="N402" s="62">
        <v>4</v>
      </c>
      <c r="O402" s="61" t="s">
        <v>12</v>
      </c>
      <c r="P402" s="62">
        <v>4</v>
      </c>
      <c r="Q402" s="63"/>
      <c r="R402" s="63">
        <v>8</v>
      </c>
      <c r="S402" s="61" t="s">
        <v>52</v>
      </c>
      <c r="T402" s="62"/>
      <c r="U402" s="61" t="s">
        <v>9</v>
      </c>
      <c r="V402" s="62">
        <v>4</v>
      </c>
      <c r="W402" s="61" t="s">
        <v>9</v>
      </c>
      <c r="X402" s="62">
        <v>4</v>
      </c>
      <c r="Y402" s="61" t="s">
        <v>9</v>
      </c>
      <c r="Z402" s="62">
        <v>4</v>
      </c>
      <c r="AA402" s="61" t="s">
        <v>9</v>
      </c>
      <c r="AB402" s="62">
        <v>4</v>
      </c>
      <c r="AC402" s="61" t="s">
        <v>9</v>
      </c>
      <c r="AD402" s="62">
        <v>4</v>
      </c>
      <c r="AE402" s="63"/>
      <c r="AF402" s="63">
        <v>16</v>
      </c>
      <c r="AG402" s="61" t="s">
        <v>12</v>
      </c>
      <c r="AH402" s="62">
        <v>4</v>
      </c>
      <c r="AI402" s="61" t="s">
        <v>12</v>
      </c>
      <c r="AJ402" s="62">
        <v>4</v>
      </c>
      <c r="AK402" s="61" t="s">
        <v>12</v>
      </c>
      <c r="AL402" s="62">
        <v>4</v>
      </c>
      <c r="AM402" s="61" t="s">
        <v>12</v>
      </c>
      <c r="AN402" s="62">
        <v>4</v>
      </c>
      <c r="AO402" s="61" t="s">
        <v>12</v>
      </c>
      <c r="AP402" s="62">
        <v>4</v>
      </c>
      <c r="AQ402" s="61" t="s">
        <v>12</v>
      </c>
      <c r="AR402" s="62">
        <v>4</v>
      </c>
      <c r="AS402" s="63"/>
      <c r="AT402" s="63">
        <v>8</v>
      </c>
      <c r="AU402" s="61" t="s">
        <v>9</v>
      </c>
      <c r="AV402" s="62">
        <v>4</v>
      </c>
      <c r="AW402" s="61" t="s">
        <v>9</v>
      </c>
      <c r="AX402" s="62">
        <v>4</v>
      </c>
      <c r="AY402" s="61" t="s">
        <v>9</v>
      </c>
      <c r="AZ402" s="62">
        <v>4</v>
      </c>
      <c r="BA402" s="61" t="s">
        <v>9</v>
      </c>
      <c r="BB402" s="62">
        <v>4</v>
      </c>
      <c r="BC402" s="61" t="s">
        <v>9</v>
      </c>
      <c r="BD402" s="62">
        <v>4</v>
      </c>
      <c r="BE402" s="61" t="s">
        <v>9</v>
      </c>
      <c r="BF402" s="62">
        <v>4</v>
      </c>
      <c r="BG402" s="63"/>
      <c r="BH402" s="63">
        <v>16</v>
      </c>
      <c r="BI402" s="61" t="s">
        <v>12</v>
      </c>
      <c r="BJ402" s="62">
        <v>4</v>
      </c>
      <c r="BK402" s="61" t="s">
        <v>12</v>
      </c>
      <c r="BL402" s="62">
        <v>4</v>
      </c>
      <c r="BM402" s="61" t="s">
        <v>12</v>
      </c>
      <c r="BN402" s="62">
        <v>4</v>
      </c>
      <c r="BO402" s="61" t="s">
        <v>12</v>
      </c>
      <c r="BP402" s="62">
        <v>4</v>
      </c>
      <c r="BQ402" s="64">
        <f t="shared" si="701"/>
        <v>11</v>
      </c>
      <c r="BR402" s="64">
        <f t="shared" si="702"/>
        <v>0</v>
      </c>
      <c r="BS402" s="64">
        <f t="shared" si="703"/>
        <v>0</v>
      </c>
      <c r="BT402" s="64">
        <f t="shared" si="704"/>
        <v>15</v>
      </c>
      <c r="BU402" s="64">
        <f t="shared" si="705"/>
        <v>0</v>
      </c>
      <c r="BV402" s="64">
        <f t="shared" si="706"/>
        <v>0</v>
      </c>
      <c r="BW402" s="64">
        <f t="shared" si="707"/>
        <v>0</v>
      </c>
      <c r="BX402" s="64">
        <f t="shared" si="708"/>
        <v>0</v>
      </c>
      <c r="BY402" s="64">
        <f t="shared" si="709"/>
        <v>1</v>
      </c>
      <c r="BZ402" s="65">
        <f t="shared" si="722"/>
        <v>27</v>
      </c>
      <c r="CA402" s="66">
        <f t="shared" si="710"/>
        <v>104</v>
      </c>
      <c r="CB402" s="67">
        <f t="shared" si="711"/>
        <v>48</v>
      </c>
      <c r="CC402" s="67">
        <v>0</v>
      </c>
      <c r="CD402" s="68">
        <f t="shared" si="712"/>
        <v>2</v>
      </c>
      <c r="CE402" s="69">
        <f t="shared" si="713"/>
        <v>28</v>
      </c>
      <c r="CF402" s="68">
        <f t="shared" si="714"/>
        <v>140</v>
      </c>
      <c r="CG402" s="70">
        <f t="shared" si="715"/>
        <v>12.5</v>
      </c>
      <c r="CH402" s="68">
        <f t="shared" si="716"/>
        <v>448</v>
      </c>
      <c r="CI402" s="71">
        <f>VLOOKUP(A402,[5]DATA!$A$6:$Q$660,17,0)</f>
        <v>70</v>
      </c>
      <c r="CJ402" s="71">
        <f t="shared" si="717"/>
        <v>152</v>
      </c>
      <c r="CK402" s="72">
        <f t="shared" si="718"/>
        <v>48</v>
      </c>
      <c r="CL402" s="73">
        <f t="shared" si="719"/>
        <v>0.31578947368421051</v>
      </c>
      <c r="CM402" s="72">
        <f t="shared" si="720"/>
        <v>0</v>
      </c>
      <c r="CN402" s="74">
        <f t="shared" si="721"/>
        <v>27</v>
      </c>
    </row>
    <row r="403" spans="1:92" s="76" customFormat="1" ht="24.75" customHeight="1" outlineLevel="2" x14ac:dyDescent="0.25">
      <c r="A403" s="55" t="s">
        <v>817</v>
      </c>
      <c r="B403" s="56" t="s">
        <v>818</v>
      </c>
      <c r="C403" s="57" t="s">
        <v>810</v>
      </c>
      <c r="D403" s="58">
        <v>10</v>
      </c>
      <c r="E403" s="59">
        <v>40438</v>
      </c>
      <c r="F403" s="60">
        <f>IFERROR(VLOOKUP(A403,'[5]PHEP NAM 2022'!$D$9:$AP$628,32,0),0)</f>
        <v>6</v>
      </c>
      <c r="G403" s="61" t="s">
        <v>9</v>
      </c>
      <c r="H403" s="62">
        <v>4</v>
      </c>
      <c r="I403" s="61" t="s">
        <v>9</v>
      </c>
      <c r="J403" s="62">
        <v>4</v>
      </c>
      <c r="K403" s="61" t="s">
        <v>9</v>
      </c>
      <c r="L403" s="62">
        <v>4</v>
      </c>
      <c r="M403" s="61" t="s">
        <v>9</v>
      </c>
      <c r="N403" s="62">
        <v>4</v>
      </c>
      <c r="O403" s="61" t="s">
        <v>9</v>
      </c>
      <c r="P403" s="62">
        <v>4</v>
      </c>
      <c r="Q403" s="63"/>
      <c r="R403" s="63">
        <v>16</v>
      </c>
      <c r="S403" s="61" t="s">
        <v>12</v>
      </c>
      <c r="T403" s="62">
        <v>4</v>
      </c>
      <c r="U403" s="61" t="s">
        <v>12</v>
      </c>
      <c r="V403" s="62">
        <v>4</v>
      </c>
      <c r="W403" s="61" t="s">
        <v>12</v>
      </c>
      <c r="X403" s="62">
        <v>4</v>
      </c>
      <c r="Y403" s="61" t="s">
        <v>12</v>
      </c>
      <c r="Z403" s="62">
        <v>4</v>
      </c>
      <c r="AA403" s="61" t="s">
        <v>12</v>
      </c>
      <c r="AB403" s="62">
        <v>4</v>
      </c>
      <c r="AC403" s="61" t="s">
        <v>12</v>
      </c>
      <c r="AD403" s="62">
        <v>4</v>
      </c>
      <c r="AE403" s="63"/>
      <c r="AF403" s="63">
        <v>8</v>
      </c>
      <c r="AG403" s="61" t="s">
        <v>9</v>
      </c>
      <c r="AH403" s="62">
        <v>4</v>
      </c>
      <c r="AI403" s="61" t="s">
        <v>9</v>
      </c>
      <c r="AJ403" s="62">
        <v>4</v>
      </c>
      <c r="AK403" s="61" t="s">
        <v>9</v>
      </c>
      <c r="AL403" s="62">
        <v>4</v>
      </c>
      <c r="AM403" s="61" t="s">
        <v>9</v>
      </c>
      <c r="AN403" s="62">
        <v>4</v>
      </c>
      <c r="AO403" s="61" t="s">
        <v>9</v>
      </c>
      <c r="AP403" s="62">
        <v>4</v>
      </c>
      <c r="AQ403" s="61" t="s">
        <v>9</v>
      </c>
      <c r="AR403" s="62">
        <v>4</v>
      </c>
      <c r="AS403" s="63"/>
      <c r="AT403" s="63">
        <v>16</v>
      </c>
      <c r="AU403" s="61" t="s">
        <v>12</v>
      </c>
      <c r="AV403" s="62">
        <v>4</v>
      </c>
      <c r="AW403" s="61" t="s">
        <v>12</v>
      </c>
      <c r="AX403" s="62">
        <v>4</v>
      </c>
      <c r="AY403" s="61" t="s">
        <v>12</v>
      </c>
      <c r="AZ403" s="62">
        <v>4</v>
      </c>
      <c r="BA403" s="61" t="s">
        <v>12</v>
      </c>
      <c r="BB403" s="62">
        <v>4</v>
      </c>
      <c r="BC403" s="61" t="s">
        <v>12</v>
      </c>
      <c r="BD403" s="62">
        <v>4</v>
      </c>
      <c r="BE403" s="61" t="s">
        <v>12</v>
      </c>
      <c r="BF403" s="62">
        <v>4</v>
      </c>
      <c r="BG403" s="63"/>
      <c r="BH403" s="63"/>
      <c r="BI403" s="61" t="s">
        <v>9</v>
      </c>
      <c r="BJ403" s="62">
        <v>4</v>
      </c>
      <c r="BK403" s="61" t="s">
        <v>9</v>
      </c>
      <c r="BL403" s="62">
        <v>4</v>
      </c>
      <c r="BM403" s="61" t="s">
        <v>9</v>
      </c>
      <c r="BN403" s="62">
        <v>4</v>
      </c>
      <c r="BO403" s="61" t="s">
        <v>9</v>
      </c>
      <c r="BP403" s="62">
        <v>4</v>
      </c>
      <c r="BQ403" s="64">
        <f t="shared" si="701"/>
        <v>15</v>
      </c>
      <c r="BR403" s="64">
        <f t="shared" si="702"/>
        <v>0</v>
      </c>
      <c r="BS403" s="64">
        <f t="shared" si="703"/>
        <v>0</v>
      </c>
      <c r="BT403" s="64">
        <f t="shared" si="704"/>
        <v>12</v>
      </c>
      <c r="BU403" s="64">
        <f t="shared" si="705"/>
        <v>0</v>
      </c>
      <c r="BV403" s="64">
        <f t="shared" si="706"/>
        <v>0</v>
      </c>
      <c r="BW403" s="64">
        <f t="shared" si="707"/>
        <v>0</v>
      </c>
      <c r="BX403" s="64">
        <f t="shared" si="708"/>
        <v>0</v>
      </c>
      <c r="BY403" s="64">
        <f t="shared" si="709"/>
        <v>0</v>
      </c>
      <c r="BZ403" s="65">
        <f t="shared" si="722"/>
        <v>27</v>
      </c>
      <c r="CA403" s="66">
        <f t="shared" si="710"/>
        <v>108</v>
      </c>
      <c r="CB403" s="67">
        <f t="shared" si="711"/>
        <v>40</v>
      </c>
      <c r="CC403" s="67">
        <v>0</v>
      </c>
      <c r="CD403" s="68">
        <f t="shared" si="712"/>
        <v>2</v>
      </c>
      <c r="CE403" s="69">
        <f t="shared" si="713"/>
        <v>29</v>
      </c>
      <c r="CF403" s="68">
        <f t="shared" si="714"/>
        <v>140</v>
      </c>
      <c r="CG403" s="70">
        <f t="shared" si="715"/>
        <v>6</v>
      </c>
      <c r="CH403" s="68">
        <f t="shared" si="716"/>
        <v>464</v>
      </c>
      <c r="CI403" s="71">
        <f>VLOOKUP(A403,[5]DATA!$A$6:$Q$660,17,0)</f>
        <v>70</v>
      </c>
      <c r="CJ403" s="71">
        <f t="shared" si="717"/>
        <v>148</v>
      </c>
      <c r="CK403" s="72">
        <f t="shared" si="718"/>
        <v>40</v>
      </c>
      <c r="CL403" s="73">
        <f t="shared" si="719"/>
        <v>0.27027027027027029</v>
      </c>
      <c r="CM403" s="72">
        <f t="shared" si="720"/>
        <v>0</v>
      </c>
      <c r="CN403" s="74">
        <f t="shared" si="721"/>
        <v>27</v>
      </c>
    </row>
    <row r="404" spans="1:92" s="76" customFormat="1" ht="24.75" customHeight="1" outlineLevel="2" x14ac:dyDescent="0.25">
      <c r="A404" s="55" t="s">
        <v>819</v>
      </c>
      <c r="B404" s="56" t="s">
        <v>820</v>
      </c>
      <c r="C404" s="57" t="s">
        <v>810</v>
      </c>
      <c r="D404" s="58">
        <v>10</v>
      </c>
      <c r="E404" s="59">
        <v>40441</v>
      </c>
      <c r="F404" s="60">
        <f>IFERROR(VLOOKUP(A404,'[5]PHEP NAM 2022'!$D$9:$AP$628,32,0),0)</f>
        <v>9.5</v>
      </c>
      <c r="G404" s="61" t="s">
        <v>9</v>
      </c>
      <c r="H404" s="62">
        <v>4</v>
      </c>
      <c r="I404" s="61" t="s">
        <v>9</v>
      </c>
      <c r="J404" s="62">
        <v>4</v>
      </c>
      <c r="K404" s="61" t="s">
        <v>9</v>
      </c>
      <c r="L404" s="62">
        <v>4</v>
      </c>
      <c r="M404" s="61" t="s">
        <v>9</v>
      </c>
      <c r="N404" s="62">
        <v>4</v>
      </c>
      <c r="O404" s="61" t="s">
        <v>9</v>
      </c>
      <c r="P404" s="62">
        <v>4</v>
      </c>
      <c r="Q404" s="63"/>
      <c r="R404" s="63">
        <v>16</v>
      </c>
      <c r="S404" s="61" t="s">
        <v>12</v>
      </c>
      <c r="T404" s="62">
        <v>4</v>
      </c>
      <c r="U404" s="61" t="s">
        <v>12</v>
      </c>
      <c r="V404" s="62">
        <v>4</v>
      </c>
      <c r="W404" s="61" t="s">
        <v>12</v>
      </c>
      <c r="X404" s="62">
        <v>4</v>
      </c>
      <c r="Y404" s="61" t="s">
        <v>12</v>
      </c>
      <c r="Z404" s="62">
        <v>4</v>
      </c>
      <c r="AA404" s="61" t="s">
        <v>12</v>
      </c>
      <c r="AB404" s="62">
        <v>4</v>
      </c>
      <c r="AC404" s="61" t="s">
        <v>12</v>
      </c>
      <c r="AD404" s="62">
        <v>4</v>
      </c>
      <c r="AE404" s="63"/>
      <c r="AF404" s="63"/>
      <c r="AG404" s="61" t="s">
        <v>9</v>
      </c>
      <c r="AH404" s="62">
        <v>4</v>
      </c>
      <c r="AI404" s="61" t="s">
        <v>9</v>
      </c>
      <c r="AJ404" s="62">
        <v>4</v>
      </c>
      <c r="AK404" s="61" t="s">
        <v>9</v>
      </c>
      <c r="AL404" s="62">
        <v>4</v>
      </c>
      <c r="AM404" s="61" t="s">
        <v>9</v>
      </c>
      <c r="AN404" s="62">
        <v>4</v>
      </c>
      <c r="AO404" s="61" t="s">
        <v>9</v>
      </c>
      <c r="AP404" s="62">
        <v>4</v>
      </c>
      <c r="AQ404" s="61" t="s">
        <v>9</v>
      </c>
      <c r="AR404" s="62">
        <v>4</v>
      </c>
      <c r="AS404" s="63"/>
      <c r="AT404" s="63">
        <v>16</v>
      </c>
      <c r="AU404" s="61" t="s">
        <v>12</v>
      </c>
      <c r="AV404" s="62">
        <v>4</v>
      </c>
      <c r="AW404" s="61" t="s">
        <v>12</v>
      </c>
      <c r="AX404" s="62">
        <v>4</v>
      </c>
      <c r="AY404" s="61" t="s">
        <v>12</v>
      </c>
      <c r="AZ404" s="62">
        <v>4</v>
      </c>
      <c r="BA404" s="61" t="s">
        <v>12</v>
      </c>
      <c r="BB404" s="62">
        <v>4</v>
      </c>
      <c r="BC404" s="61" t="s">
        <v>12</v>
      </c>
      <c r="BD404" s="62">
        <v>4</v>
      </c>
      <c r="BE404" s="61" t="s">
        <v>12</v>
      </c>
      <c r="BF404" s="62">
        <v>4</v>
      </c>
      <c r="BG404" s="63"/>
      <c r="BH404" s="63"/>
      <c r="BI404" s="61" t="s">
        <v>9</v>
      </c>
      <c r="BJ404" s="62">
        <v>4</v>
      </c>
      <c r="BK404" s="61" t="s">
        <v>9</v>
      </c>
      <c r="BL404" s="62">
        <v>4</v>
      </c>
      <c r="BM404" s="61" t="s">
        <v>52</v>
      </c>
      <c r="BN404" s="62"/>
      <c r="BO404" s="61" t="s">
        <v>52</v>
      </c>
      <c r="BP404" s="62"/>
      <c r="BQ404" s="64">
        <f t="shared" si="701"/>
        <v>13</v>
      </c>
      <c r="BR404" s="64">
        <f t="shared" si="702"/>
        <v>0</v>
      </c>
      <c r="BS404" s="64">
        <f t="shared" si="703"/>
        <v>0</v>
      </c>
      <c r="BT404" s="64">
        <f t="shared" si="704"/>
        <v>12</v>
      </c>
      <c r="BU404" s="64">
        <f t="shared" si="705"/>
        <v>0</v>
      </c>
      <c r="BV404" s="64">
        <f t="shared" si="706"/>
        <v>0</v>
      </c>
      <c r="BW404" s="64">
        <f t="shared" si="707"/>
        <v>0</v>
      </c>
      <c r="BX404" s="64">
        <f t="shared" si="708"/>
        <v>0</v>
      </c>
      <c r="BY404" s="64">
        <f t="shared" si="709"/>
        <v>2</v>
      </c>
      <c r="BZ404" s="65">
        <f t="shared" si="722"/>
        <v>27</v>
      </c>
      <c r="CA404" s="66">
        <f t="shared" si="710"/>
        <v>100</v>
      </c>
      <c r="CB404" s="67">
        <f t="shared" si="711"/>
        <v>32</v>
      </c>
      <c r="CC404" s="67">
        <v>0</v>
      </c>
      <c r="CD404" s="68">
        <f t="shared" si="712"/>
        <v>2</v>
      </c>
      <c r="CE404" s="69">
        <f t="shared" si="713"/>
        <v>27</v>
      </c>
      <c r="CF404" s="68">
        <f t="shared" si="714"/>
        <v>140</v>
      </c>
      <c r="CG404" s="70">
        <f t="shared" si="715"/>
        <v>7.5</v>
      </c>
      <c r="CH404" s="68">
        <f t="shared" si="716"/>
        <v>432</v>
      </c>
      <c r="CI404" s="71">
        <f>VLOOKUP(A404,[5]DATA!$A$6:$Q$660,17,0)</f>
        <v>70</v>
      </c>
      <c r="CJ404" s="71">
        <f t="shared" si="717"/>
        <v>132</v>
      </c>
      <c r="CK404" s="72">
        <f t="shared" si="718"/>
        <v>32</v>
      </c>
      <c r="CL404" s="73">
        <f t="shared" si="719"/>
        <v>0.24242424242424243</v>
      </c>
      <c r="CM404" s="72">
        <f t="shared" si="720"/>
        <v>0</v>
      </c>
      <c r="CN404" s="74">
        <f t="shared" si="721"/>
        <v>27</v>
      </c>
    </row>
    <row r="405" spans="1:92" s="76" customFormat="1" ht="24.75" customHeight="1" outlineLevel="2" x14ac:dyDescent="0.25">
      <c r="A405" s="55" t="s">
        <v>821</v>
      </c>
      <c r="B405" s="56" t="s">
        <v>822</v>
      </c>
      <c r="C405" s="57" t="s">
        <v>810</v>
      </c>
      <c r="D405" s="58">
        <v>10</v>
      </c>
      <c r="E405" s="59">
        <v>40459</v>
      </c>
      <c r="F405" s="60">
        <f>IFERROR(VLOOKUP(A405,'[5]PHEP NAM 2022'!$D$9:$AP$628,32,0),0)</f>
        <v>4.5</v>
      </c>
      <c r="G405" s="61" t="s">
        <v>9</v>
      </c>
      <c r="H405" s="62">
        <v>4</v>
      </c>
      <c r="I405" s="61" t="s">
        <v>9</v>
      </c>
      <c r="J405" s="62">
        <v>4</v>
      </c>
      <c r="K405" s="61" t="s">
        <v>9</v>
      </c>
      <c r="L405" s="62">
        <v>4</v>
      </c>
      <c r="M405" s="61" t="s">
        <v>9</v>
      </c>
      <c r="N405" s="62">
        <v>4</v>
      </c>
      <c r="O405" s="61" t="s">
        <v>9</v>
      </c>
      <c r="P405" s="62">
        <v>4</v>
      </c>
      <c r="Q405" s="63"/>
      <c r="R405" s="63">
        <v>16</v>
      </c>
      <c r="S405" s="61" t="s">
        <v>12</v>
      </c>
      <c r="T405" s="62">
        <v>4</v>
      </c>
      <c r="U405" s="61" t="s">
        <v>12</v>
      </c>
      <c r="V405" s="62">
        <v>4</v>
      </c>
      <c r="W405" s="61" t="s">
        <v>12</v>
      </c>
      <c r="X405" s="62">
        <v>4</v>
      </c>
      <c r="Y405" s="61" t="s">
        <v>12</v>
      </c>
      <c r="Z405" s="62">
        <v>4</v>
      </c>
      <c r="AA405" s="61" t="s">
        <v>12</v>
      </c>
      <c r="AB405" s="62">
        <v>4</v>
      </c>
      <c r="AC405" s="61" t="s">
        <v>52</v>
      </c>
      <c r="AD405" s="62"/>
      <c r="AE405" s="63"/>
      <c r="AF405" s="63"/>
      <c r="AG405" s="61" t="s">
        <v>9</v>
      </c>
      <c r="AH405" s="62">
        <v>4</v>
      </c>
      <c r="AI405" s="61" t="s">
        <v>9</v>
      </c>
      <c r="AJ405" s="62">
        <v>4</v>
      </c>
      <c r="AK405" s="61" t="s">
        <v>9</v>
      </c>
      <c r="AL405" s="62">
        <v>4</v>
      </c>
      <c r="AM405" s="61" t="s">
        <v>9</v>
      </c>
      <c r="AN405" s="62">
        <v>4</v>
      </c>
      <c r="AO405" s="61" t="s">
        <v>9</v>
      </c>
      <c r="AP405" s="62">
        <v>4</v>
      </c>
      <c r="AQ405" s="61" t="s">
        <v>9</v>
      </c>
      <c r="AR405" s="62">
        <v>4</v>
      </c>
      <c r="AS405" s="63"/>
      <c r="AT405" s="63">
        <v>16</v>
      </c>
      <c r="AU405" s="61" t="s">
        <v>12</v>
      </c>
      <c r="AV405" s="62">
        <v>4</v>
      </c>
      <c r="AW405" s="61" t="s">
        <v>12</v>
      </c>
      <c r="AX405" s="62">
        <v>4</v>
      </c>
      <c r="AY405" s="61" t="s">
        <v>12</v>
      </c>
      <c r="AZ405" s="62">
        <v>4</v>
      </c>
      <c r="BA405" s="61" t="s">
        <v>12</v>
      </c>
      <c r="BB405" s="62">
        <v>4</v>
      </c>
      <c r="BC405" s="61" t="s">
        <v>12</v>
      </c>
      <c r="BD405" s="62">
        <v>4</v>
      </c>
      <c r="BE405" s="61" t="s">
        <v>12</v>
      </c>
      <c r="BF405" s="62">
        <v>4</v>
      </c>
      <c r="BG405" s="63"/>
      <c r="BH405" s="63"/>
      <c r="BI405" s="61" t="s">
        <v>9</v>
      </c>
      <c r="BJ405" s="62">
        <v>4</v>
      </c>
      <c r="BK405" s="61" t="s">
        <v>9</v>
      </c>
      <c r="BL405" s="62">
        <v>4</v>
      </c>
      <c r="BM405" s="61" t="s">
        <v>9</v>
      </c>
      <c r="BN405" s="62">
        <v>4</v>
      </c>
      <c r="BO405" s="61" t="s">
        <v>9</v>
      </c>
      <c r="BP405" s="62">
        <v>4</v>
      </c>
      <c r="BQ405" s="64">
        <f t="shared" si="701"/>
        <v>15</v>
      </c>
      <c r="BR405" s="64">
        <f t="shared" si="702"/>
        <v>0</v>
      </c>
      <c r="BS405" s="64">
        <f t="shared" si="703"/>
        <v>0</v>
      </c>
      <c r="BT405" s="64">
        <f t="shared" si="704"/>
        <v>11</v>
      </c>
      <c r="BU405" s="64">
        <f t="shared" si="705"/>
        <v>0</v>
      </c>
      <c r="BV405" s="64">
        <f t="shared" si="706"/>
        <v>0</v>
      </c>
      <c r="BW405" s="64">
        <f t="shared" si="707"/>
        <v>0</v>
      </c>
      <c r="BX405" s="64">
        <f t="shared" si="708"/>
        <v>0</v>
      </c>
      <c r="BY405" s="64">
        <f t="shared" si="709"/>
        <v>1</v>
      </c>
      <c r="BZ405" s="65">
        <f t="shared" si="722"/>
        <v>27</v>
      </c>
      <c r="CA405" s="66">
        <f t="shared" si="710"/>
        <v>104</v>
      </c>
      <c r="CB405" s="67">
        <f t="shared" si="711"/>
        <v>32</v>
      </c>
      <c r="CC405" s="67">
        <v>0</v>
      </c>
      <c r="CD405" s="68">
        <f t="shared" si="712"/>
        <v>2</v>
      </c>
      <c r="CE405" s="69">
        <f t="shared" si="713"/>
        <v>28</v>
      </c>
      <c r="CF405" s="68">
        <f t="shared" si="714"/>
        <v>140</v>
      </c>
      <c r="CG405" s="70">
        <f t="shared" si="715"/>
        <v>3.5</v>
      </c>
      <c r="CH405" s="68">
        <f t="shared" si="716"/>
        <v>448</v>
      </c>
      <c r="CI405" s="71">
        <f>VLOOKUP(A405,[5]DATA!$A$6:$Q$660,17,0)</f>
        <v>70</v>
      </c>
      <c r="CJ405" s="71">
        <f t="shared" si="717"/>
        <v>136</v>
      </c>
      <c r="CK405" s="72">
        <f t="shared" si="718"/>
        <v>32</v>
      </c>
      <c r="CL405" s="73">
        <f t="shared" si="719"/>
        <v>0.23529411764705882</v>
      </c>
      <c r="CM405" s="72">
        <f t="shared" si="720"/>
        <v>0</v>
      </c>
      <c r="CN405" s="74">
        <f t="shared" si="721"/>
        <v>27</v>
      </c>
    </row>
    <row r="406" spans="1:92" s="76" customFormat="1" ht="24.75" customHeight="1" outlineLevel="2" x14ac:dyDescent="0.25">
      <c r="A406" s="55" t="s">
        <v>823</v>
      </c>
      <c r="B406" s="56" t="s">
        <v>824</v>
      </c>
      <c r="C406" s="57" t="s">
        <v>810</v>
      </c>
      <c r="D406" s="58">
        <v>10</v>
      </c>
      <c r="E406" s="59">
        <v>40829</v>
      </c>
      <c r="F406" s="60">
        <f>IFERROR(VLOOKUP(A406,'[5]PHEP NAM 2022'!$D$9:$AP$628,32,0),0)</f>
        <v>3</v>
      </c>
      <c r="G406" s="61" t="s">
        <v>12</v>
      </c>
      <c r="H406" s="62">
        <v>4</v>
      </c>
      <c r="I406" s="61" t="s">
        <v>12</v>
      </c>
      <c r="J406" s="62">
        <v>4</v>
      </c>
      <c r="K406" s="61" t="s">
        <v>12</v>
      </c>
      <c r="L406" s="62">
        <v>4</v>
      </c>
      <c r="M406" s="61" t="s">
        <v>12</v>
      </c>
      <c r="N406" s="62">
        <v>4</v>
      </c>
      <c r="O406" s="61" t="s">
        <v>52</v>
      </c>
      <c r="P406" s="62"/>
      <c r="Q406" s="63"/>
      <c r="R406" s="63"/>
      <c r="S406" s="61" t="s">
        <v>9</v>
      </c>
      <c r="T406" s="62">
        <v>4</v>
      </c>
      <c r="U406" s="61" t="s">
        <v>9</v>
      </c>
      <c r="V406" s="62">
        <v>4</v>
      </c>
      <c r="W406" s="61" t="s">
        <v>9</v>
      </c>
      <c r="X406" s="62">
        <v>4</v>
      </c>
      <c r="Y406" s="61" t="s">
        <v>9</v>
      </c>
      <c r="Z406" s="62">
        <v>4</v>
      </c>
      <c r="AA406" s="61" t="s">
        <v>9</v>
      </c>
      <c r="AB406" s="62">
        <v>4</v>
      </c>
      <c r="AC406" s="61" t="s">
        <v>9</v>
      </c>
      <c r="AD406" s="62">
        <v>4</v>
      </c>
      <c r="AE406" s="63"/>
      <c r="AF406" s="63">
        <v>16</v>
      </c>
      <c r="AG406" s="61" t="s">
        <v>12</v>
      </c>
      <c r="AH406" s="62">
        <v>4</v>
      </c>
      <c r="AI406" s="61" t="s">
        <v>12</v>
      </c>
      <c r="AJ406" s="62">
        <v>4</v>
      </c>
      <c r="AK406" s="61" t="s">
        <v>12</v>
      </c>
      <c r="AL406" s="62">
        <v>4</v>
      </c>
      <c r="AM406" s="61" t="s">
        <v>12</v>
      </c>
      <c r="AN406" s="62">
        <v>4</v>
      </c>
      <c r="AO406" s="61" t="s">
        <v>12</v>
      </c>
      <c r="AP406" s="62">
        <v>4</v>
      </c>
      <c r="AQ406" s="61" t="s">
        <v>12</v>
      </c>
      <c r="AR406" s="62">
        <v>4</v>
      </c>
      <c r="AS406" s="63"/>
      <c r="AT406" s="63"/>
      <c r="AU406" s="61" t="s">
        <v>9</v>
      </c>
      <c r="AV406" s="62">
        <v>4</v>
      </c>
      <c r="AW406" s="61" t="s">
        <v>9</v>
      </c>
      <c r="AX406" s="62">
        <v>4</v>
      </c>
      <c r="AY406" s="61" t="s">
        <v>9</v>
      </c>
      <c r="AZ406" s="62">
        <v>4</v>
      </c>
      <c r="BA406" s="61" t="s">
        <v>9</v>
      </c>
      <c r="BB406" s="62">
        <v>4</v>
      </c>
      <c r="BC406" s="61" t="s">
        <v>9</v>
      </c>
      <c r="BD406" s="62">
        <v>4</v>
      </c>
      <c r="BE406" s="61" t="s">
        <v>9</v>
      </c>
      <c r="BF406" s="62">
        <v>4</v>
      </c>
      <c r="BG406" s="63"/>
      <c r="BH406" s="63">
        <v>16</v>
      </c>
      <c r="BI406" s="61" t="s">
        <v>12</v>
      </c>
      <c r="BJ406" s="62">
        <v>4</v>
      </c>
      <c r="BK406" s="61" t="s">
        <v>12</v>
      </c>
      <c r="BL406" s="62">
        <v>4</v>
      </c>
      <c r="BM406" s="61" t="s">
        <v>12</v>
      </c>
      <c r="BN406" s="62">
        <v>4</v>
      </c>
      <c r="BO406" s="61" t="s">
        <v>12</v>
      </c>
      <c r="BP406" s="62">
        <v>4</v>
      </c>
      <c r="BQ406" s="64">
        <f t="shared" si="701"/>
        <v>12</v>
      </c>
      <c r="BR406" s="64">
        <f t="shared" si="702"/>
        <v>0</v>
      </c>
      <c r="BS406" s="64">
        <f t="shared" si="703"/>
        <v>0</v>
      </c>
      <c r="BT406" s="64">
        <f t="shared" si="704"/>
        <v>14</v>
      </c>
      <c r="BU406" s="64">
        <f t="shared" si="705"/>
        <v>0</v>
      </c>
      <c r="BV406" s="64">
        <f t="shared" si="706"/>
        <v>0</v>
      </c>
      <c r="BW406" s="64">
        <f t="shared" si="707"/>
        <v>0</v>
      </c>
      <c r="BX406" s="64">
        <f t="shared" si="708"/>
        <v>0</v>
      </c>
      <c r="BY406" s="64">
        <f t="shared" si="709"/>
        <v>1</v>
      </c>
      <c r="BZ406" s="65">
        <f t="shared" si="722"/>
        <v>27</v>
      </c>
      <c r="CA406" s="66">
        <f t="shared" si="710"/>
        <v>104</v>
      </c>
      <c r="CB406" s="67">
        <f t="shared" si="711"/>
        <v>32</v>
      </c>
      <c r="CC406" s="67">
        <v>0</v>
      </c>
      <c r="CD406" s="68">
        <f t="shared" si="712"/>
        <v>2</v>
      </c>
      <c r="CE406" s="69">
        <f t="shared" si="713"/>
        <v>28</v>
      </c>
      <c r="CF406" s="68">
        <f t="shared" si="714"/>
        <v>140</v>
      </c>
      <c r="CG406" s="70">
        <f t="shared" si="715"/>
        <v>2</v>
      </c>
      <c r="CH406" s="68">
        <f t="shared" si="716"/>
        <v>448</v>
      </c>
      <c r="CI406" s="71">
        <f>VLOOKUP(A406,[5]DATA!$A$6:$Q$660,17,0)</f>
        <v>70</v>
      </c>
      <c r="CJ406" s="71">
        <f t="shared" si="717"/>
        <v>136</v>
      </c>
      <c r="CK406" s="72">
        <f t="shared" si="718"/>
        <v>32</v>
      </c>
      <c r="CL406" s="73">
        <f t="shared" si="719"/>
        <v>0.23529411764705882</v>
      </c>
      <c r="CM406" s="72">
        <f t="shared" si="720"/>
        <v>0</v>
      </c>
      <c r="CN406" s="74">
        <f t="shared" si="721"/>
        <v>27</v>
      </c>
    </row>
    <row r="407" spans="1:92" s="76" customFormat="1" ht="24.75" customHeight="1" outlineLevel="2" x14ac:dyDescent="0.25">
      <c r="A407" s="55" t="s">
        <v>825</v>
      </c>
      <c r="B407" s="56" t="s">
        <v>826</v>
      </c>
      <c r="C407" s="57" t="s">
        <v>810</v>
      </c>
      <c r="D407" s="58">
        <v>10</v>
      </c>
      <c r="E407" s="59">
        <v>41494</v>
      </c>
      <c r="F407" s="60">
        <f>IFERROR(VLOOKUP(A407,'[5]PHEP NAM 2022'!$D$9:$AP$628,32,0),0)</f>
        <v>11</v>
      </c>
      <c r="G407" s="61" t="s">
        <v>12</v>
      </c>
      <c r="H407" s="62">
        <v>4</v>
      </c>
      <c r="I407" s="61" t="s">
        <v>12</v>
      </c>
      <c r="J407" s="62">
        <v>4</v>
      </c>
      <c r="K407" s="61" t="s">
        <v>12</v>
      </c>
      <c r="L407" s="62">
        <v>4</v>
      </c>
      <c r="M407" s="61" t="s">
        <v>12</v>
      </c>
      <c r="N407" s="62">
        <v>4</v>
      </c>
      <c r="O407" s="61" t="s">
        <v>12</v>
      </c>
      <c r="P407" s="62">
        <v>4</v>
      </c>
      <c r="Q407" s="63"/>
      <c r="R407" s="63"/>
      <c r="S407" s="61" t="s">
        <v>9</v>
      </c>
      <c r="T407" s="62">
        <v>4</v>
      </c>
      <c r="U407" s="61" t="s">
        <v>9</v>
      </c>
      <c r="V407" s="62">
        <v>4</v>
      </c>
      <c r="W407" s="61" t="s">
        <v>9</v>
      </c>
      <c r="X407" s="62">
        <v>4</v>
      </c>
      <c r="Y407" s="61" t="s">
        <v>9</v>
      </c>
      <c r="Z407" s="62">
        <v>4</v>
      </c>
      <c r="AA407" s="61" t="s">
        <v>9</v>
      </c>
      <c r="AB407" s="62">
        <v>4</v>
      </c>
      <c r="AC407" s="61" t="s">
        <v>9</v>
      </c>
      <c r="AD407" s="62">
        <v>4</v>
      </c>
      <c r="AE407" s="63"/>
      <c r="AF407" s="63">
        <v>16</v>
      </c>
      <c r="AG407" s="61" t="s">
        <v>12</v>
      </c>
      <c r="AH407" s="62">
        <v>4</v>
      </c>
      <c r="AI407" s="61" t="s">
        <v>12</v>
      </c>
      <c r="AJ407" s="62">
        <v>4</v>
      </c>
      <c r="AK407" s="61" t="s">
        <v>12</v>
      </c>
      <c r="AL407" s="62">
        <v>4</v>
      </c>
      <c r="AM407" s="61" t="s">
        <v>12</v>
      </c>
      <c r="AN407" s="62">
        <v>4</v>
      </c>
      <c r="AO407" s="61" t="s">
        <v>12</v>
      </c>
      <c r="AP407" s="62">
        <v>4</v>
      </c>
      <c r="AQ407" s="61" t="s">
        <v>12</v>
      </c>
      <c r="AR407" s="62">
        <v>4</v>
      </c>
      <c r="AS407" s="63"/>
      <c r="AT407" s="63"/>
      <c r="AU407" s="61" t="s">
        <v>9</v>
      </c>
      <c r="AV407" s="62">
        <v>4</v>
      </c>
      <c r="AW407" s="61" t="s">
        <v>9</v>
      </c>
      <c r="AX407" s="62">
        <v>4</v>
      </c>
      <c r="AY407" s="61" t="s">
        <v>9</v>
      </c>
      <c r="AZ407" s="62">
        <v>4</v>
      </c>
      <c r="BA407" s="61" t="s">
        <v>9</v>
      </c>
      <c r="BB407" s="62">
        <v>4</v>
      </c>
      <c r="BC407" s="61" t="s">
        <v>9</v>
      </c>
      <c r="BD407" s="62">
        <v>4</v>
      </c>
      <c r="BE407" s="61" t="s">
        <v>9</v>
      </c>
      <c r="BF407" s="62">
        <v>4</v>
      </c>
      <c r="BG407" s="63"/>
      <c r="BH407" s="63">
        <v>16</v>
      </c>
      <c r="BI407" s="61" t="s">
        <v>12</v>
      </c>
      <c r="BJ407" s="62">
        <v>4</v>
      </c>
      <c r="BK407" s="61" t="s">
        <v>12</v>
      </c>
      <c r="BL407" s="62">
        <v>4</v>
      </c>
      <c r="BM407" s="61" t="s">
        <v>12</v>
      </c>
      <c r="BN407" s="62">
        <v>4</v>
      </c>
      <c r="BO407" s="61" t="s">
        <v>12</v>
      </c>
      <c r="BP407" s="62">
        <v>4</v>
      </c>
      <c r="BQ407" s="64">
        <f t="shared" si="701"/>
        <v>12</v>
      </c>
      <c r="BR407" s="64">
        <f t="shared" si="702"/>
        <v>0</v>
      </c>
      <c r="BS407" s="64">
        <f t="shared" si="703"/>
        <v>0</v>
      </c>
      <c r="BT407" s="64">
        <f t="shared" si="704"/>
        <v>15</v>
      </c>
      <c r="BU407" s="64">
        <f t="shared" si="705"/>
        <v>0</v>
      </c>
      <c r="BV407" s="64">
        <f t="shared" si="706"/>
        <v>0</v>
      </c>
      <c r="BW407" s="64">
        <f t="shared" si="707"/>
        <v>0</v>
      </c>
      <c r="BX407" s="64">
        <f t="shared" si="708"/>
        <v>0</v>
      </c>
      <c r="BY407" s="64">
        <f t="shared" si="709"/>
        <v>0</v>
      </c>
      <c r="BZ407" s="65">
        <f t="shared" si="722"/>
        <v>27</v>
      </c>
      <c r="CA407" s="66">
        <f t="shared" si="710"/>
        <v>108</v>
      </c>
      <c r="CB407" s="67">
        <f t="shared" si="711"/>
        <v>32</v>
      </c>
      <c r="CC407" s="67">
        <v>0</v>
      </c>
      <c r="CD407" s="68">
        <f t="shared" si="712"/>
        <v>2</v>
      </c>
      <c r="CE407" s="69">
        <f t="shared" si="713"/>
        <v>29</v>
      </c>
      <c r="CF407" s="68">
        <f t="shared" si="714"/>
        <v>140</v>
      </c>
      <c r="CG407" s="70">
        <f t="shared" si="715"/>
        <v>11</v>
      </c>
      <c r="CH407" s="68">
        <f t="shared" si="716"/>
        <v>464</v>
      </c>
      <c r="CI407" s="71">
        <f>VLOOKUP(A407,[5]DATA!$A$6:$Q$660,17,0)</f>
        <v>70</v>
      </c>
      <c r="CJ407" s="71">
        <f t="shared" si="717"/>
        <v>140</v>
      </c>
      <c r="CK407" s="72">
        <f t="shared" si="718"/>
        <v>32</v>
      </c>
      <c r="CL407" s="73">
        <f t="shared" si="719"/>
        <v>0.22857142857142856</v>
      </c>
      <c r="CM407" s="72">
        <f t="shared" si="720"/>
        <v>0</v>
      </c>
      <c r="CN407" s="74">
        <f t="shared" si="721"/>
        <v>27</v>
      </c>
    </row>
    <row r="408" spans="1:92" s="76" customFormat="1" ht="24.75" customHeight="1" outlineLevel="2" x14ac:dyDescent="0.25">
      <c r="A408" s="55" t="s">
        <v>827</v>
      </c>
      <c r="B408" s="56" t="s">
        <v>828</v>
      </c>
      <c r="C408" s="57" t="s">
        <v>810</v>
      </c>
      <c r="D408" s="58">
        <v>10</v>
      </c>
      <c r="E408" s="59">
        <v>41633</v>
      </c>
      <c r="F408" s="60">
        <f>IFERROR(VLOOKUP(A408,'[5]PHEP NAM 2022'!$D$9:$AP$628,32,0),0)</f>
        <v>19.5</v>
      </c>
      <c r="G408" s="61" t="s">
        <v>9</v>
      </c>
      <c r="H408" s="62">
        <v>6</v>
      </c>
      <c r="I408" s="61" t="s">
        <v>9</v>
      </c>
      <c r="J408" s="62">
        <v>6</v>
      </c>
      <c r="K408" s="61" t="s">
        <v>9</v>
      </c>
      <c r="L408" s="62">
        <v>6</v>
      </c>
      <c r="M408" s="61" t="s">
        <v>9</v>
      </c>
      <c r="N408" s="62">
        <v>6</v>
      </c>
      <c r="O408" s="61" t="s">
        <v>9</v>
      </c>
      <c r="P408" s="62">
        <v>4</v>
      </c>
      <c r="Q408" s="63"/>
      <c r="R408" s="63">
        <v>12</v>
      </c>
      <c r="S408" s="61" t="s">
        <v>9</v>
      </c>
      <c r="T408" s="62">
        <v>6</v>
      </c>
      <c r="U408" s="61" t="s">
        <v>9</v>
      </c>
      <c r="V408" s="62">
        <v>4</v>
      </c>
      <c r="W408" s="61" t="s">
        <v>9</v>
      </c>
      <c r="X408" s="62">
        <v>6</v>
      </c>
      <c r="Y408" s="61" t="s">
        <v>9</v>
      </c>
      <c r="Z408" s="62">
        <v>6</v>
      </c>
      <c r="AA408" s="61" t="s">
        <v>9</v>
      </c>
      <c r="AB408" s="62">
        <v>6</v>
      </c>
      <c r="AC408" s="61" t="s">
        <v>9</v>
      </c>
      <c r="AD408" s="62">
        <v>4</v>
      </c>
      <c r="AE408" s="63"/>
      <c r="AF408" s="63">
        <v>8</v>
      </c>
      <c r="AG408" s="61" t="s">
        <v>9</v>
      </c>
      <c r="AH408" s="62">
        <v>6</v>
      </c>
      <c r="AI408" s="61" t="s">
        <v>9</v>
      </c>
      <c r="AJ408" s="62">
        <v>6</v>
      </c>
      <c r="AK408" s="61" t="s">
        <v>9</v>
      </c>
      <c r="AL408" s="62">
        <v>6</v>
      </c>
      <c r="AM408" s="61" t="s">
        <v>9</v>
      </c>
      <c r="AN408" s="62">
        <v>6</v>
      </c>
      <c r="AO408" s="61" t="s">
        <v>9</v>
      </c>
      <c r="AP408" s="62">
        <v>6</v>
      </c>
      <c r="AQ408" s="61" t="s">
        <v>9</v>
      </c>
      <c r="AR408" s="62">
        <v>4</v>
      </c>
      <c r="AS408" s="63"/>
      <c r="AT408" s="63">
        <v>12</v>
      </c>
      <c r="AU408" s="61" t="s">
        <v>9</v>
      </c>
      <c r="AV408" s="62">
        <v>6</v>
      </c>
      <c r="AW408" s="61" t="s">
        <v>9</v>
      </c>
      <c r="AX408" s="62">
        <v>6</v>
      </c>
      <c r="AY408" s="61" t="s">
        <v>9</v>
      </c>
      <c r="AZ408" s="62">
        <v>6</v>
      </c>
      <c r="BA408" s="61" t="s">
        <v>9</v>
      </c>
      <c r="BB408" s="62">
        <v>6</v>
      </c>
      <c r="BC408" s="61" t="s">
        <v>9</v>
      </c>
      <c r="BD408" s="62">
        <v>6</v>
      </c>
      <c r="BE408" s="61" t="s">
        <v>9</v>
      </c>
      <c r="BF408" s="62">
        <v>4</v>
      </c>
      <c r="BG408" s="63"/>
      <c r="BH408" s="63">
        <v>10</v>
      </c>
      <c r="BI408" s="61" t="s">
        <v>9</v>
      </c>
      <c r="BJ408" s="62">
        <v>6</v>
      </c>
      <c r="BK408" s="61" t="s">
        <v>9</v>
      </c>
      <c r="BL408" s="62">
        <v>6</v>
      </c>
      <c r="BM408" s="61" t="s">
        <v>9</v>
      </c>
      <c r="BN408" s="62">
        <v>4</v>
      </c>
      <c r="BO408" s="61" t="s">
        <v>52</v>
      </c>
      <c r="BP408" s="62"/>
      <c r="BQ408" s="64">
        <f t="shared" si="701"/>
        <v>26</v>
      </c>
      <c r="BR408" s="64">
        <f t="shared" si="702"/>
        <v>0</v>
      </c>
      <c r="BS408" s="64">
        <f t="shared" si="703"/>
        <v>0</v>
      </c>
      <c r="BT408" s="64">
        <f t="shared" si="704"/>
        <v>0</v>
      </c>
      <c r="BU408" s="64">
        <f t="shared" si="705"/>
        <v>0</v>
      </c>
      <c r="BV408" s="64">
        <f t="shared" si="706"/>
        <v>0</v>
      </c>
      <c r="BW408" s="64">
        <f t="shared" si="707"/>
        <v>0</v>
      </c>
      <c r="BX408" s="64">
        <f t="shared" si="708"/>
        <v>0</v>
      </c>
      <c r="BY408" s="64">
        <f t="shared" si="709"/>
        <v>1</v>
      </c>
      <c r="BZ408" s="65">
        <f t="shared" si="722"/>
        <v>27</v>
      </c>
      <c r="CA408" s="66">
        <f t="shared" si="710"/>
        <v>144</v>
      </c>
      <c r="CB408" s="67">
        <f t="shared" si="711"/>
        <v>42</v>
      </c>
      <c r="CC408" s="67">
        <v>0</v>
      </c>
      <c r="CD408" s="68">
        <f t="shared" si="712"/>
        <v>2</v>
      </c>
      <c r="CE408" s="69">
        <f t="shared" si="713"/>
        <v>28</v>
      </c>
      <c r="CF408" s="68">
        <f t="shared" si="714"/>
        <v>140</v>
      </c>
      <c r="CG408" s="70">
        <f t="shared" si="715"/>
        <v>18.5</v>
      </c>
      <c r="CH408" s="68">
        <f t="shared" si="716"/>
        <v>448</v>
      </c>
      <c r="CI408" s="71">
        <f>VLOOKUP(A408,[5]DATA!$A$6:$Q$660,17,0)</f>
        <v>70</v>
      </c>
      <c r="CJ408" s="71">
        <f t="shared" si="717"/>
        <v>186</v>
      </c>
      <c r="CK408" s="72">
        <f t="shared" si="718"/>
        <v>82</v>
      </c>
      <c r="CL408" s="73">
        <f t="shared" si="719"/>
        <v>0.44086021505376344</v>
      </c>
      <c r="CM408" s="72">
        <f t="shared" si="720"/>
        <v>40</v>
      </c>
      <c r="CN408" s="74">
        <f t="shared" si="721"/>
        <v>27</v>
      </c>
    </row>
    <row r="409" spans="1:92" s="76" customFormat="1" ht="24.75" customHeight="1" outlineLevel="2" x14ac:dyDescent="0.25">
      <c r="A409" s="55" t="s">
        <v>829</v>
      </c>
      <c r="B409" s="56" t="s">
        <v>830</v>
      </c>
      <c r="C409" s="57" t="s">
        <v>810</v>
      </c>
      <c r="D409" s="58">
        <v>9</v>
      </c>
      <c r="E409" s="59">
        <v>41635</v>
      </c>
      <c r="F409" s="60">
        <f>IFERROR(VLOOKUP(A409,'[5]PHEP NAM 2022'!$D$9:$AP$628,32,0),0)</f>
        <v>1.5</v>
      </c>
      <c r="G409" s="61" t="s">
        <v>9</v>
      </c>
      <c r="H409" s="62">
        <v>6</v>
      </c>
      <c r="I409" s="61" t="s">
        <v>9</v>
      </c>
      <c r="J409" s="62">
        <v>6</v>
      </c>
      <c r="K409" s="61" t="s">
        <v>9</v>
      </c>
      <c r="L409" s="62">
        <v>6</v>
      </c>
      <c r="M409" s="61" t="s">
        <v>9</v>
      </c>
      <c r="N409" s="62">
        <v>6</v>
      </c>
      <c r="O409" s="61" t="s">
        <v>9</v>
      </c>
      <c r="P409" s="62">
        <v>4</v>
      </c>
      <c r="Q409" s="63"/>
      <c r="R409" s="63">
        <v>12</v>
      </c>
      <c r="S409" s="61" t="s">
        <v>9</v>
      </c>
      <c r="T409" s="62">
        <v>6</v>
      </c>
      <c r="U409" s="61" t="s">
        <v>9</v>
      </c>
      <c r="V409" s="62">
        <v>4</v>
      </c>
      <c r="W409" s="61" t="s">
        <v>9</v>
      </c>
      <c r="X409" s="62">
        <v>6</v>
      </c>
      <c r="Y409" s="61" t="s">
        <v>9</v>
      </c>
      <c r="Z409" s="62">
        <v>6</v>
      </c>
      <c r="AA409" s="61" t="s">
        <v>9</v>
      </c>
      <c r="AB409" s="62">
        <v>6</v>
      </c>
      <c r="AC409" s="61" t="s">
        <v>9</v>
      </c>
      <c r="AD409" s="62">
        <v>1</v>
      </c>
      <c r="AE409" s="63"/>
      <c r="AF409" s="63">
        <v>12</v>
      </c>
      <c r="AG409" s="61" t="s">
        <v>9</v>
      </c>
      <c r="AH409" s="62">
        <v>6</v>
      </c>
      <c r="AI409" s="61" t="s">
        <v>9</v>
      </c>
      <c r="AJ409" s="62">
        <v>6</v>
      </c>
      <c r="AK409" s="61" t="s">
        <v>9</v>
      </c>
      <c r="AL409" s="62">
        <v>6</v>
      </c>
      <c r="AM409" s="61" t="s">
        <v>9</v>
      </c>
      <c r="AN409" s="62">
        <v>6</v>
      </c>
      <c r="AO409" s="61" t="s">
        <v>9</v>
      </c>
      <c r="AP409" s="62">
        <v>6</v>
      </c>
      <c r="AQ409" s="61" t="s">
        <v>9</v>
      </c>
      <c r="AR409" s="62">
        <v>4</v>
      </c>
      <c r="AS409" s="63"/>
      <c r="AT409" s="63">
        <v>12</v>
      </c>
      <c r="AU409" s="61" t="s">
        <v>9</v>
      </c>
      <c r="AV409" s="62">
        <v>6</v>
      </c>
      <c r="AW409" s="61" t="s">
        <v>9</v>
      </c>
      <c r="AX409" s="62">
        <v>6</v>
      </c>
      <c r="AY409" s="61" t="s">
        <v>9</v>
      </c>
      <c r="AZ409" s="62">
        <v>6</v>
      </c>
      <c r="BA409" s="61" t="s">
        <v>9</v>
      </c>
      <c r="BB409" s="62">
        <v>6</v>
      </c>
      <c r="BC409" s="61" t="s">
        <v>9</v>
      </c>
      <c r="BD409" s="62">
        <v>6</v>
      </c>
      <c r="BE409" s="61" t="s">
        <v>9</v>
      </c>
      <c r="BF409" s="62">
        <v>4</v>
      </c>
      <c r="BG409" s="63"/>
      <c r="BH409" s="63">
        <v>8</v>
      </c>
      <c r="BI409" s="61" t="s">
        <v>9</v>
      </c>
      <c r="BJ409" s="62">
        <v>4</v>
      </c>
      <c r="BK409" s="61" t="s">
        <v>9</v>
      </c>
      <c r="BL409" s="62">
        <v>4</v>
      </c>
      <c r="BM409" s="61" t="s">
        <v>9</v>
      </c>
      <c r="BN409" s="62">
        <v>4</v>
      </c>
      <c r="BO409" s="61" t="s">
        <v>9</v>
      </c>
      <c r="BP409" s="62"/>
      <c r="BQ409" s="64">
        <f t="shared" si="701"/>
        <v>27</v>
      </c>
      <c r="BR409" s="64">
        <f t="shared" si="702"/>
        <v>0</v>
      </c>
      <c r="BS409" s="64">
        <f t="shared" si="703"/>
        <v>0</v>
      </c>
      <c r="BT409" s="64">
        <f t="shared" si="704"/>
        <v>0</v>
      </c>
      <c r="BU409" s="64">
        <f t="shared" si="705"/>
        <v>0</v>
      </c>
      <c r="BV409" s="64">
        <f t="shared" si="706"/>
        <v>0</v>
      </c>
      <c r="BW409" s="64">
        <f t="shared" si="707"/>
        <v>0</v>
      </c>
      <c r="BX409" s="64">
        <f t="shared" si="708"/>
        <v>0</v>
      </c>
      <c r="BY409" s="64">
        <f t="shared" si="709"/>
        <v>0</v>
      </c>
      <c r="BZ409" s="65">
        <f t="shared" si="722"/>
        <v>27</v>
      </c>
      <c r="CA409" s="66">
        <f t="shared" si="710"/>
        <v>137</v>
      </c>
      <c r="CB409" s="67">
        <f t="shared" si="711"/>
        <v>44</v>
      </c>
      <c r="CC409" s="67">
        <v>0</v>
      </c>
      <c r="CD409" s="68">
        <f t="shared" si="712"/>
        <v>2</v>
      </c>
      <c r="CE409" s="69">
        <f t="shared" si="713"/>
        <v>28</v>
      </c>
      <c r="CF409" s="68">
        <f t="shared" si="714"/>
        <v>140</v>
      </c>
      <c r="CG409" s="70">
        <f t="shared" si="715"/>
        <v>1.5</v>
      </c>
      <c r="CH409" s="68">
        <f t="shared" si="716"/>
        <v>448</v>
      </c>
      <c r="CI409" s="71">
        <f>VLOOKUP(A409,[5]DATA!$A$6:$Q$660,17,0)</f>
        <v>70</v>
      </c>
      <c r="CJ409" s="71">
        <f t="shared" si="717"/>
        <v>181</v>
      </c>
      <c r="CK409" s="72">
        <f t="shared" si="718"/>
        <v>80</v>
      </c>
      <c r="CL409" s="73">
        <f t="shared" si="719"/>
        <v>0.44198895027624308</v>
      </c>
      <c r="CM409" s="72">
        <f t="shared" si="720"/>
        <v>36</v>
      </c>
      <c r="CN409" s="74">
        <f t="shared" si="721"/>
        <v>27</v>
      </c>
    </row>
    <row r="410" spans="1:92" s="76" customFormat="1" ht="24.75" customHeight="1" outlineLevel="2" x14ac:dyDescent="0.25">
      <c r="A410" s="55" t="s">
        <v>831</v>
      </c>
      <c r="B410" s="56" t="s">
        <v>832</v>
      </c>
      <c r="C410" s="57" t="s">
        <v>810</v>
      </c>
      <c r="D410" s="58">
        <v>10</v>
      </c>
      <c r="E410" s="59">
        <v>41639</v>
      </c>
      <c r="F410" s="60">
        <f>IFERROR(VLOOKUP(A410,'[5]PHEP NAM 2022'!$D$9:$AP$628,32,0),0)</f>
        <v>16.5</v>
      </c>
      <c r="G410" s="61" t="s">
        <v>9</v>
      </c>
      <c r="H410" s="62">
        <v>6</v>
      </c>
      <c r="I410" s="61" t="s">
        <v>9</v>
      </c>
      <c r="J410" s="62">
        <v>6</v>
      </c>
      <c r="K410" s="61" t="s">
        <v>9</v>
      </c>
      <c r="L410" s="62">
        <v>6</v>
      </c>
      <c r="M410" s="61" t="s">
        <v>9</v>
      </c>
      <c r="N410" s="62">
        <v>6</v>
      </c>
      <c r="O410" s="61" t="s">
        <v>9</v>
      </c>
      <c r="P410" s="62">
        <v>4</v>
      </c>
      <c r="Q410" s="63"/>
      <c r="R410" s="63">
        <v>12</v>
      </c>
      <c r="S410" s="61" t="s">
        <v>9</v>
      </c>
      <c r="T410" s="62">
        <v>6</v>
      </c>
      <c r="U410" s="61" t="s">
        <v>9</v>
      </c>
      <c r="V410" s="62">
        <v>4</v>
      </c>
      <c r="W410" s="61" t="s">
        <v>9</v>
      </c>
      <c r="X410" s="62">
        <v>6</v>
      </c>
      <c r="Y410" s="61" t="s">
        <v>9</v>
      </c>
      <c r="Z410" s="62">
        <v>6</v>
      </c>
      <c r="AA410" s="61" t="s">
        <v>9</v>
      </c>
      <c r="AB410" s="62">
        <v>6</v>
      </c>
      <c r="AC410" s="61" t="s">
        <v>9</v>
      </c>
      <c r="AD410" s="62">
        <v>4</v>
      </c>
      <c r="AE410" s="63"/>
      <c r="AF410" s="63">
        <v>8</v>
      </c>
      <c r="AG410" s="61" t="s">
        <v>9</v>
      </c>
      <c r="AH410" s="62">
        <v>6</v>
      </c>
      <c r="AI410" s="61" t="s">
        <v>9</v>
      </c>
      <c r="AJ410" s="62">
        <v>6</v>
      </c>
      <c r="AK410" s="61" t="s">
        <v>9</v>
      </c>
      <c r="AL410" s="62">
        <v>6</v>
      </c>
      <c r="AM410" s="61" t="s">
        <v>9</v>
      </c>
      <c r="AN410" s="62">
        <v>6</v>
      </c>
      <c r="AO410" s="61" t="s">
        <v>9</v>
      </c>
      <c r="AP410" s="62">
        <v>6</v>
      </c>
      <c r="AQ410" s="61" t="s">
        <v>9</v>
      </c>
      <c r="AR410" s="62">
        <v>4</v>
      </c>
      <c r="AS410" s="63"/>
      <c r="AT410" s="63">
        <v>12</v>
      </c>
      <c r="AU410" s="61" t="s">
        <v>9</v>
      </c>
      <c r="AV410" s="62">
        <v>6</v>
      </c>
      <c r="AW410" s="61" t="s">
        <v>9</v>
      </c>
      <c r="AX410" s="62">
        <v>6</v>
      </c>
      <c r="AY410" s="61" t="s">
        <v>9</v>
      </c>
      <c r="AZ410" s="62">
        <v>6</v>
      </c>
      <c r="BA410" s="61" t="s">
        <v>9</v>
      </c>
      <c r="BB410" s="62">
        <v>6</v>
      </c>
      <c r="BC410" s="61" t="s">
        <v>9</v>
      </c>
      <c r="BD410" s="62">
        <v>6</v>
      </c>
      <c r="BE410" s="61" t="s">
        <v>9</v>
      </c>
      <c r="BF410" s="62">
        <v>4</v>
      </c>
      <c r="BG410" s="63"/>
      <c r="BH410" s="63">
        <v>10</v>
      </c>
      <c r="BI410" s="61" t="s">
        <v>9</v>
      </c>
      <c r="BJ410" s="62">
        <v>6</v>
      </c>
      <c r="BK410" s="61" t="s">
        <v>9</v>
      </c>
      <c r="BL410" s="62">
        <v>6</v>
      </c>
      <c r="BM410" s="61" t="s">
        <v>9</v>
      </c>
      <c r="BN410" s="62">
        <v>4</v>
      </c>
      <c r="BO410" s="61" t="s">
        <v>9</v>
      </c>
      <c r="BP410" s="62">
        <v>6</v>
      </c>
      <c r="BQ410" s="64">
        <f t="shared" si="701"/>
        <v>27</v>
      </c>
      <c r="BR410" s="64">
        <f t="shared" si="702"/>
        <v>0</v>
      </c>
      <c r="BS410" s="64">
        <f t="shared" si="703"/>
        <v>0</v>
      </c>
      <c r="BT410" s="64">
        <f t="shared" si="704"/>
        <v>0</v>
      </c>
      <c r="BU410" s="64">
        <f t="shared" si="705"/>
        <v>0</v>
      </c>
      <c r="BV410" s="64">
        <f t="shared" si="706"/>
        <v>0</v>
      </c>
      <c r="BW410" s="64">
        <f t="shared" si="707"/>
        <v>0</v>
      </c>
      <c r="BX410" s="64">
        <f t="shared" si="708"/>
        <v>0</v>
      </c>
      <c r="BY410" s="64">
        <f t="shared" si="709"/>
        <v>0</v>
      </c>
      <c r="BZ410" s="65">
        <f t="shared" si="722"/>
        <v>27</v>
      </c>
      <c r="CA410" s="66">
        <f t="shared" si="710"/>
        <v>150</v>
      </c>
      <c r="CB410" s="67">
        <f t="shared" si="711"/>
        <v>42</v>
      </c>
      <c r="CC410" s="67">
        <v>0</v>
      </c>
      <c r="CD410" s="68">
        <f t="shared" si="712"/>
        <v>2</v>
      </c>
      <c r="CE410" s="69">
        <f t="shared" si="713"/>
        <v>29</v>
      </c>
      <c r="CF410" s="68">
        <f t="shared" si="714"/>
        <v>140</v>
      </c>
      <c r="CG410" s="70">
        <f t="shared" si="715"/>
        <v>16.5</v>
      </c>
      <c r="CH410" s="68">
        <f t="shared" si="716"/>
        <v>464</v>
      </c>
      <c r="CI410" s="71">
        <f>VLOOKUP(A410,[5]DATA!$A$6:$Q$660,17,0)</f>
        <v>70</v>
      </c>
      <c r="CJ410" s="71">
        <f t="shared" si="717"/>
        <v>192</v>
      </c>
      <c r="CK410" s="72">
        <f t="shared" si="718"/>
        <v>84</v>
      </c>
      <c r="CL410" s="73">
        <f t="shared" si="719"/>
        <v>0.4375</v>
      </c>
      <c r="CM410" s="72">
        <f t="shared" si="720"/>
        <v>42</v>
      </c>
      <c r="CN410" s="74">
        <f t="shared" si="721"/>
        <v>27</v>
      </c>
    </row>
    <row r="411" spans="1:92" s="76" customFormat="1" ht="24.75" customHeight="1" outlineLevel="2" x14ac:dyDescent="0.25">
      <c r="A411" s="55" t="s">
        <v>833</v>
      </c>
      <c r="B411" s="56" t="s">
        <v>834</v>
      </c>
      <c r="C411" s="57" t="s">
        <v>810</v>
      </c>
      <c r="D411" s="58">
        <v>10</v>
      </c>
      <c r="E411" s="59">
        <v>41646</v>
      </c>
      <c r="F411" s="60">
        <f>IFERROR(VLOOKUP(A411,'[5]PHEP NAM 2022'!$D$9:$AP$628,32,0),0)</f>
        <v>22</v>
      </c>
      <c r="G411" s="61" t="s">
        <v>9</v>
      </c>
      <c r="H411" s="62">
        <v>4</v>
      </c>
      <c r="I411" s="61" t="s">
        <v>9</v>
      </c>
      <c r="J411" s="62">
        <v>4</v>
      </c>
      <c r="K411" s="61" t="s">
        <v>9</v>
      </c>
      <c r="L411" s="62">
        <v>4</v>
      </c>
      <c r="M411" s="61" t="s">
        <v>9</v>
      </c>
      <c r="N411" s="62">
        <v>4</v>
      </c>
      <c r="O411" s="61" t="s">
        <v>9</v>
      </c>
      <c r="P411" s="62">
        <v>4</v>
      </c>
      <c r="Q411" s="63"/>
      <c r="R411" s="63">
        <v>12</v>
      </c>
      <c r="S411" s="61" t="s">
        <v>9</v>
      </c>
      <c r="T411" s="62">
        <v>4</v>
      </c>
      <c r="U411" s="61" t="s">
        <v>9</v>
      </c>
      <c r="V411" s="62">
        <v>4</v>
      </c>
      <c r="W411" s="61" t="s">
        <v>9</v>
      </c>
      <c r="X411" s="62">
        <v>4</v>
      </c>
      <c r="Y411" s="61" t="s">
        <v>9</v>
      </c>
      <c r="Z411" s="62">
        <v>6</v>
      </c>
      <c r="AA411" s="61" t="s">
        <v>9</v>
      </c>
      <c r="AB411" s="62">
        <v>6</v>
      </c>
      <c r="AC411" s="61" t="s">
        <v>9</v>
      </c>
      <c r="AD411" s="62">
        <v>4</v>
      </c>
      <c r="AE411" s="63"/>
      <c r="AF411" s="63">
        <v>12</v>
      </c>
      <c r="AG411" s="61" t="s">
        <v>9</v>
      </c>
      <c r="AH411" s="62">
        <v>4</v>
      </c>
      <c r="AI411" s="61" t="s">
        <v>9</v>
      </c>
      <c r="AJ411" s="62">
        <v>4</v>
      </c>
      <c r="AK411" s="61" t="s">
        <v>9</v>
      </c>
      <c r="AL411" s="62">
        <v>4</v>
      </c>
      <c r="AM411" s="61" t="s">
        <v>9</v>
      </c>
      <c r="AN411" s="62">
        <v>4</v>
      </c>
      <c r="AO411" s="61" t="s">
        <v>9</v>
      </c>
      <c r="AP411" s="62">
        <v>4</v>
      </c>
      <c r="AQ411" s="61" t="s">
        <v>9</v>
      </c>
      <c r="AR411" s="62">
        <v>4</v>
      </c>
      <c r="AS411" s="63"/>
      <c r="AT411" s="63">
        <v>12</v>
      </c>
      <c r="AU411" s="61" t="s">
        <v>9</v>
      </c>
      <c r="AV411" s="62">
        <v>4</v>
      </c>
      <c r="AW411" s="61" t="s">
        <v>9</v>
      </c>
      <c r="AX411" s="62">
        <v>4</v>
      </c>
      <c r="AY411" s="61" t="s">
        <v>9</v>
      </c>
      <c r="AZ411" s="62">
        <v>4</v>
      </c>
      <c r="BA411" s="61" t="s">
        <v>9</v>
      </c>
      <c r="BB411" s="62">
        <v>4</v>
      </c>
      <c r="BC411" s="61" t="s">
        <v>9</v>
      </c>
      <c r="BD411" s="62">
        <v>4</v>
      </c>
      <c r="BE411" s="61" t="s">
        <v>9</v>
      </c>
      <c r="BF411" s="62">
        <v>4</v>
      </c>
      <c r="BG411" s="63"/>
      <c r="BH411" s="63">
        <v>8</v>
      </c>
      <c r="BI411" s="61" t="s">
        <v>9</v>
      </c>
      <c r="BJ411" s="62">
        <v>4</v>
      </c>
      <c r="BK411" s="61" t="s">
        <v>9</v>
      </c>
      <c r="BL411" s="62">
        <v>4</v>
      </c>
      <c r="BM411" s="61" t="s">
        <v>9</v>
      </c>
      <c r="BN411" s="62">
        <v>4</v>
      </c>
      <c r="BO411" s="61" t="s">
        <v>9</v>
      </c>
      <c r="BP411" s="62">
        <v>4</v>
      </c>
      <c r="BQ411" s="64">
        <f t="shared" si="701"/>
        <v>27</v>
      </c>
      <c r="BR411" s="64">
        <f t="shared" si="702"/>
        <v>0</v>
      </c>
      <c r="BS411" s="64">
        <f t="shared" si="703"/>
        <v>0</v>
      </c>
      <c r="BT411" s="64">
        <f t="shared" si="704"/>
        <v>0</v>
      </c>
      <c r="BU411" s="64">
        <f t="shared" si="705"/>
        <v>0</v>
      </c>
      <c r="BV411" s="64">
        <f t="shared" si="706"/>
        <v>0</v>
      </c>
      <c r="BW411" s="64">
        <f t="shared" si="707"/>
        <v>0</v>
      </c>
      <c r="BX411" s="64">
        <f t="shared" si="708"/>
        <v>0</v>
      </c>
      <c r="BY411" s="64">
        <f t="shared" si="709"/>
        <v>0</v>
      </c>
      <c r="BZ411" s="65">
        <f t="shared" si="722"/>
        <v>27</v>
      </c>
      <c r="CA411" s="66">
        <f t="shared" si="710"/>
        <v>112</v>
      </c>
      <c r="CB411" s="67">
        <f t="shared" si="711"/>
        <v>44</v>
      </c>
      <c r="CC411" s="67">
        <v>0</v>
      </c>
      <c r="CD411" s="68">
        <f t="shared" si="712"/>
        <v>2</v>
      </c>
      <c r="CE411" s="69">
        <f t="shared" si="713"/>
        <v>30</v>
      </c>
      <c r="CF411" s="68">
        <f t="shared" si="714"/>
        <v>140</v>
      </c>
      <c r="CG411" s="70">
        <f t="shared" si="715"/>
        <v>22</v>
      </c>
      <c r="CH411" s="68">
        <f t="shared" si="716"/>
        <v>480</v>
      </c>
      <c r="CI411" s="71">
        <f>VLOOKUP(A411,[5]DATA!$A$6:$Q$660,17,0)</f>
        <v>70</v>
      </c>
      <c r="CJ411" s="71">
        <f t="shared" si="717"/>
        <v>156</v>
      </c>
      <c r="CK411" s="72">
        <f t="shared" si="718"/>
        <v>48</v>
      </c>
      <c r="CL411" s="73">
        <f t="shared" si="719"/>
        <v>0.30769230769230771</v>
      </c>
      <c r="CM411" s="72">
        <f t="shared" si="720"/>
        <v>4</v>
      </c>
      <c r="CN411" s="74">
        <f t="shared" si="721"/>
        <v>27</v>
      </c>
    </row>
    <row r="412" spans="1:92" s="76" customFormat="1" ht="24.75" customHeight="1" outlineLevel="2" x14ac:dyDescent="0.25">
      <c r="A412" s="55" t="s">
        <v>835</v>
      </c>
      <c r="B412" s="56" t="s">
        <v>836</v>
      </c>
      <c r="C412" s="57" t="s">
        <v>810</v>
      </c>
      <c r="D412" s="58">
        <v>10</v>
      </c>
      <c r="E412" s="59">
        <v>41755</v>
      </c>
      <c r="F412" s="60">
        <f>IFERROR(VLOOKUP(A412,'[5]PHEP NAM 2022'!$D$9:$AP$628,32,0),0)</f>
        <v>2</v>
      </c>
      <c r="G412" s="61" t="s">
        <v>12</v>
      </c>
      <c r="H412" s="62">
        <v>4</v>
      </c>
      <c r="I412" s="61" t="s">
        <v>12</v>
      </c>
      <c r="J412" s="62">
        <v>4</v>
      </c>
      <c r="K412" s="61" t="s">
        <v>12</v>
      </c>
      <c r="L412" s="62">
        <v>4</v>
      </c>
      <c r="M412" s="61" t="s">
        <v>12</v>
      </c>
      <c r="N412" s="62">
        <v>4</v>
      </c>
      <c r="O412" s="61" t="s">
        <v>12</v>
      </c>
      <c r="P412" s="62">
        <v>4</v>
      </c>
      <c r="Q412" s="63"/>
      <c r="R412" s="63"/>
      <c r="S412" s="61" t="s">
        <v>52</v>
      </c>
      <c r="T412" s="62"/>
      <c r="U412" s="61" t="s">
        <v>52</v>
      </c>
      <c r="V412" s="62"/>
      <c r="W412" s="61" t="s">
        <v>9</v>
      </c>
      <c r="X412" s="62">
        <v>4</v>
      </c>
      <c r="Y412" s="61" t="s">
        <v>9</v>
      </c>
      <c r="Z412" s="62">
        <v>4</v>
      </c>
      <c r="AA412" s="61" t="s">
        <v>9</v>
      </c>
      <c r="AB412" s="62">
        <v>4</v>
      </c>
      <c r="AC412" s="61" t="s">
        <v>9</v>
      </c>
      <c r="AD412" s="62">
        <v>4</v>
      </c>
      <c r="AE412" s="63"/>
      <c r="AF412" s="63"/>
      <c r="AG412" s="61" t="s">
        <v>12</v>
      </c>
      <c r="AH412" s="62">
        <v>4</v>
      </c>
      <c r="AI412" s="61" t="s">
        <v>124</v>
      </c>
      <c r="AJ412" s="62"/>
      <c r="AK412" s="61" t="s">
        <v>12</v>
      </c>
      <c r="AL412" s="62">
        <v>4</v>
      </c>
      <c r="AM412" s="61" t="s">
        <v>12</v>
      </c>
      <c r="AN412" s="62">
        <v>4</v>
      </c>
      <c r="AO412" s="61" t="s">
        <v>12</v>
      </c>
      <c r="AP412" s="62">
        <v>4</v>
      </c>
      <c r="AQ412" s="61" t="s">
        <v>12</v>
      </c>
      <c r="AR412" s="62">
        <v>4</v>
      </c>
      <c r="AS412" s="63"/>
      <c r="AT412" s="63"/>
      <c r="AU412" s="61" t="s">
        <v>9</v>
      </c>
      <c r="AV412" s="62">
        <v>4</v>
      </c>
      <c r="AW412" s="61" t="s">
        <v>9</v>
      </c>
      <c r="AX412" s="62">
        <v>4</v>
      </c>
      <c r="AY412" s="61" t="s">
        <v>9</v>
      </c>
      <c r="AZ412" s="62">
        <v>4</v>
      </c>
      <c r="BA412" s="61" t="s">
        <v>9</v>
      </c>
      <c r="BB412" s="62">
        <v>4</v>
      </c>
      <c r="BC412" s="61" t="s">
        <v>9</v>
      </c>
      <c r="BD412" s="62">
        <v>4</v>
      </c>
      <c r="BE412" s="61" t="s">
        <v>9</v>
      </c>
      <c r="BF412" s="62">
        <v>4</v>
      </c>
      <c r="BG412" s="63"/>
      <c r="BH412" s="63"/>
      <c r="BI412" s="61" t="s">
        <v>12</v>
      </c>
      <c r="BJ412" s="62">
        <v>4</v>
      </c>
      <c r="BK412" s="61" t="s">
        <v>12</v>
      </c>
      <c r="BL412" s="62">
        <v>4</v>
      </c>
      <c r="BM412" s="61" t="s">
        <v>12</v>
      </c>
      <c r="BN412" s="62">
        <v>4</v>
      </c>
      <c r="BO412" s="61" t="s">
        <v>12</v>
      </c>
      <c r="BP412" s="62">
        <v>4</v>
      </c>
      <c r="BQ412" s="64">
        <f t="shared" si="701"/>
        <v>10</v>
      </c>
      <c r="BR412" s="64">
        <f t="shared" si="702"/>
        <v>0</v>
      </c>
      <c r="BS412" s="64">
        <f t="shared" si="703"/>
        <v>0</v>
      </c>
      <c r="BT412" s="64">
        <f t="shared" si="704"/>
        <v>14</v>
      </c>
      <c r="BU412" s="64">
        <f t="shared" si="705"/>
        <v>0</v>
      </c>
      <c r="BV412" s="64">
        <f t="shared" si="706"/>
        <v>0</v>
      </c>
      <c r="BW412" s="64">
        <f t="shared" si="707"/>
        <v>0</v>
      </c>
      <c r="BX412" s="64">
        <f t="shared" si="708"/>
        <v>0</v>
      </c>
      <c r="BY412" s="64">
        <f t="shared" si="709"/>
        <v>2</v>
      </c>
      <c r="BZ412" s="65">
        <f t="shared" si="722"/>
        <v>26</v>
      </c>
      <c r="CA412" s="66">
        <f t="shared" si="710"/>
        <v>96</v>
      </c>
      <c r="CB412" s="67">
        <f t="shared" si="711"/>
        <v>0</v>
      </c>
      <c r="CC412" s="67">
        <v>0</v>
      </c>
      <c r="CD412" s="68">
        <f t="shared" si="712"/>
        <v>2</v>
      </c>
      <c r="CE412" s="69">
        <f t="shared" si="713"/>
        <v>24</v>
      </c>
      <c r="CF412" s="68">
        <f t="shared" si="714"/>
        <v>140</v>
      </c>
      <c r="CG412" s="70">
        <f t="shared" si="715"/>
        <v>0</v>
      </c>
      <c r="CH412" s="68">
        <f t="shared" si="716"/>
        <v>384</v>
      </c>
      <c r="CI412" s="71">
        <f>VLOOKUP(A412,[5]DATA!$A$6:$Q$660,17,0)</f>
        <v>70</v>
      </c>
      <c r="CJ412" s="71">
        <f t="shared" si="717"/>
        <v>96</v>
      </c>
      <c r="CK412" s="72">
        <f t="shared" si="718"/>
        <v>0</v>
      </c>
      <c r="CL412" s="73">
        <f t="shared" si="719"/>
        <v>0</v>
      </c>
      <c r="CM412" s="72">
        <f t="shared" si="720"/>
        <v>0</v>
      </c>
      <c r="CN412" s="74">
        <f t="shared" si="721"/>
        <v>26</v>
      </c>
    </row>
    <row r="413" spans="1:92" s="76" customFormat="1" ht="24.75" customHeight="1" outlineLevel="2" x14ac:dyDescent="0.25">
      <c r="A413" s="55" t="s">
        <v>837</v>
      </c>
      <c r="B413" s="56" t="s">
        <v>838</v>
      </c>
      <c r="C413" s="57" t="s">
        <v>810</v>
      </c>
      <c r="D413" s="58">
        <v>10</v>
      </c>
      <c r="E413" s="59">
        <v>41771</v>
      </c>
      <c r="F413" s="60">
        <f>IFERROR(VLOOKUP(A413,'[5]PHEP NAM 2022'!$D$9:$AP$628,32,0),0)</f>
        <v>4</v>
      </c>
      <c r="G413" s="61" t="s">
        <v>9</v>
      </c>
      <c r="H413" s="62">
        <v>6</v>
      </c>
      <c r="I413" s="61" t="s">
        <v>9</v>
      </c>
      <c r="J413" s="62">
        <v>4</v>
      </c>
      <c r="K413" s="61" t="s">
        <v>9</v>
      </c>
      <c r="L413" s="62">
        <v>6</v>
      </c>
      <c r="M413" s="61" t="s">
        <v>9</v>
      </c>
      <c r="N413" s="62">
        <v>4</v>
      </c>
      <c r="O413" s="61" t="s">
        <v>9</v>
      </c>
      <c r="P413" s="62">
        <v>4</v>
      </c>
      <c r="Q413" s="63"/>
      <c r="R413" s="63">
        <v>12</v>
      </c>
      <c r="S413" s="61" t="s">
        <v>9</v>
      </c>
      <c r="T413" s="62">
        <v>4</v>
      </c>
      <c r="U413" s="61" t="s">
        <v>9</v>
      </c>
      <c r="V413" s="62">
        <v>4</v>
      </c>
      <c r="W413" s="61" t="s">
        <v>9</v>
      </c>
      <c r="X413" s="62">
        <v>6</v>
      </c>
      <c r="Y413" s="61" t="s">
        <v>9</v>
      </c>
      <c r="Z413" s="62">
        <v>6</v>
      </c>
      <c r="AA413" s="61" t="s">
        <v>9</v>
      </c>
      <c r="AB413" s="62">
        <v>6</v>
      </c>
      <c r="AC413" s="61" t="s">
        <v>9</v>
      </c>
      <c r="AD413" s="62">
        <v>4</v>
      </c>
      <c r="AE413" s="63"/>
      <c r="AF413" s="63">
        <v>12</v>
      </c>
      <c r="AG413" s="61" t="s">
        <v>9</v>
      </c>
      <c r="AH413" s="62">
        <v>6</v>
      </c>
      <c r="AI413" s="61" t="s">
        <v>9</v>
      </c>
      <c r="AJ413" s="62"/>
      <c r="AK413" s="61" t="s">
        <v>9</v>
      </c>
      <c r="AL413" s="62">
        <v>6</v>
      </c>
      <c r="AM413" s="61" t="s">
        <v>9</v>
      </c>
      <c r="AN413" s="62">
        <v>6</v>
      </c>
      <c r="AO413" s="61" t="s">
        <v>9</v>
      </c>
      <c r="AP413" s="62">
        <v>6</v>
      </c>
      <c r="AQ413" s="61" t="s">
        <v>9</v>
      </c>
      <c r="AR413" s="62">
        <v>4</v>
      </c>
      <c r="AS413" s="63"/>
      <c r="AT413" s="63"/>
      <c r="AU413" s="61" t="s">
        <v>9</v>
      </c>
      <c r="AV413" s="62">
        <v>6</v>
      </c>
      <c r="AW413" s="61" t="s">
        <v>9</v>
      </c>
      <c r="AX413" s="62">
        <v>4</v>
      </c>
      <c r="AY413" s="61" t="s">
        <v>9</v>
      </c>
      <c r="AZ413" s="62">
        <v>6</v>
      </c>
      <c r="BA413" s="61" t="s">
        <v>9</v>
      </c>
      <c r="BB413" s="62">
        <v>6</v>
      </c>
      <c r="BC413" s="61" t="s">
        <v>9</v>
      </c>
      <c r="BD413" s="62">
        <v>6</v>
      </c>
      <c r="BE413" s="61" t="s">
        <v>9</v>
      </c>
      <c r="BF413" s="62">
        <v>4</v>
      </c>
      <c r="BG413" s="63"/>
      <c r="BH413" s="63">
        <v>12</v>
      </c>
      <c r="BI413" s="61" t="s">
        <v>9</v>
      </c>
      <c r="BJ413" s="62">
        <v>4</v>
      </c>
      <c r="BK413" s="61" t="s">
        <v>9</v>
      </c>
      <c r="BL413" s="62">
        <v>4</v>
      </c>
      <c r="BM413" s="61" t="s">
        <v>9</v>
      </c>
      <c r="BN413" s="62">
        <v>6</v>
      </c>
      <c r="BO413" s="61" t="s">
        <v>9</v>
      </c>
      <c r="BP413" s="62">
        <v>6</v>
      </c>
      <c r="BQ413" s="64">
        <f t="shared" si="701"/>
        <v>27</v>
      </c>
      <c r="BR413" s="64">
        <f t="shared" si="702"/>
        <v>0</v>
      </c>
      <c r="BS413" s="64">
        <f t="shared" si="703"/>
        <v>0</v>
      </c>
      <c r="BT413" s="64">
        <f t="shared" si="704"/>
        <v>0</v>
      </c>
      <c r="BU413" s="64">
        <f t="shared" si="705"/>
        <v>0</v>
      </c>
      <c r="BV413" s="64">
        <f t="shared" si="706"/>
        <v>0</v>
      </c>
      <c r="BW413" s="64">
        <f t="shared" si="707"/>
        <v>0</v>
      </c>
      <c r="BX413" s="64">
        <f t="shared" si="708"/>
        <v>0</v>
      </c>
      <c r="BY413" s="64">
        <f t="shared" si="709"/>
        <v>0</v>
      </c>
      <c r="BZ413" s="65">
        <f t="shared" si="722"/>
        <v>27</v>
      </c>
      <c r="CA413" s="66">
        <f t="shared" si="710"/>
        <v>134</v>
      </c>
      <c r="CB413" s="67">
        <f t="shared" si="711"/>
        <v>36</v>
      </c>
      <c r="CC413" s="67">
        <v>0</v>
      </c>
      <c r="CD413" s="68">
        <f t="shared" si="712"/>
        <v>2</v>
      </c>
      <c r="CE413" s="69">
        <f t="shared" si="713"/>
        <v>29</v>
      </c>
      <c r="CF413" s="68">
        <f t="shared" si="714"/>
        <v>140</v>
      </c>
      <c r="CG413" s="70">
        <f t="shared" si="715"/>
        <v>4</v>
      </c>
      <c r="CH413" s="68">
        <f t="shared" si="716"/>
        <v>464</v>
      </c>
      <c r="CI413" s="71">
        <f>VLOOKUP(A413,[5]DATA!$A$6:$Q$660,17,0)</f>
        <v>70</v>
      </c>
      <c r="CJ413" s="71">
        <f t="shared" si="717"/>
        <v>170</v>
      </c>
      <c r="CK413" s="72">
        <f t="shared" si="718"/>
        <v>66</v>
      </c>
      <c r="CL413" s="73">
        <f t="shared" si="719"/>
        <v>0.38823529411764707</v>
      </c>
      <c r="CM413" s="72">
        <f t="shared" si="720"/>
        <v>30</v>
      </c>
      <c r="CN413" s="74">
        <f t="shared" si="721"/>
        <v>27</v>
      </c>
    </row>
    <row r="414" spans="1:92" s="76" customFormat="1" ht="24.75" customHeight="1" outlineLevel="2" x14ac:dyDescent="0.25">
      <c r="A414" s="55" t="s">
        <v>839</v>
      </c>
      <c r="B414" s="56" t="s">
        <v>840</v>
      </c>
      <c r="C414" s="57" t="s">
        <v>810</v>
      </c>
      <c r="D414" s="58">
        <v>7</v>
      </c>
      <c r="E414" s="59">
        <v>41772</v>
      </c>
      <c r="F414" s="60">
        <f>IFERROR(VLOOKUP(A414,'[5]PHEP NAM 2022'!$D$9:$AP$628,32,0),0)</f>
        <v>20</v>
      </c>
      <c r="G414" s="61" t="s">
        <v>112</v>
      </c>
      <c r="H414" s="62"/>
      <c r="I414" s="61" t="s">
        <v>10</v>
      </c>
      <c r="J414" s="62"/>
      <c r="K414" s="61" t="s">
        <v>10</v>
      </c>
      <c r="L414" s="62"/>
      <c r="M414" s="61" t="s">
        <v>10</v>
      </c>
      <c r="N414" s="62"/>
      <c r="O414" s="61" t="s">
        <v>10</v>
      </c>
      <c r="P414" s="62"/>
      <c r="Q414" s="63"/>
      <c r="R414" s="63"/>
      <c r="S414" s="61" t="s">
        <v>10</v>
      </c>
      <c r="T414" s="62"/>
      <c r="U414" s="61" t="s">
        <v>10</v>
      </c>
      <c r="V414" s="62"/>
      <c r="W414" s="61" t="s">
        <v>10</v>
      </c>
      <c r="X414" s="62"/>
      <c r="Y414" s="61" t="s">
        <v>10</v>
      </c>
      <c r="Z414" s="62"/>
      <c r="AA414" s="61" t="s">
        <v>10</v>
      </c>
      <c r="AB414" s="62"/>
      <c r="AC414" s="61" t="s">
        <v>10</v>
      </c>
      <c r="AD414" s="62"/>
      <c r="AE414" s="63"/>
      <c r="AF414" s="63"/>
      <c r="AG414" s="61" t="s">
        <v>10</v>
      </c>
      <c r="AH414" s="62"/>
      <c r="AI414" s="61" t="s">
        <v>10</v>
      </c>
      <c r="AJ414" s="62"/>
      <c r="AK414" s="61" t="s">
        <v>10</v>
      </c>
      <c r="AL414" s="62"/>
      <c r="AM414" s="61" t="s">
        <v>10</v>
      </c>
      <c r="AN414" s="62"/>
      <c r="AO414" s="61" t="s">
        <v>10</v>
      </c>
      <c r="AP414" s="62"/>
      <c r="AQ414" s="61" t="s">
        <v>10</v>
      </c>
      <c r="AR414" s="62"/>
      <c r="AS414" s="63"/>
      <c r="AT414" s="63"/>
      <c r="AU414" s="61" t="s">
        <v>10</v>
      </c>
      <c r="AV414" s="62"/>
      <c r="AW414" s="61" t="s">
        <v>10</v>
      </c>
      <c r="AX414" s="62"/>
      <c r="AY414" s="61" t="s">
        <v>10</v>
      </c>
      <c r="AZ414" s="62"/>
      <c r="BA414" s="61" t="s">
        <v>10</v>
      </c>
      <c r="BB414" s="62"/>
      <c r="BC414" s="61" t="s">
        <v>10</v>
      </c>
      <c r="BD414" s="62"/>
      <c r="BE414" s="61" t="s">
        <v>10</v>
      </c>
      <c r="BF414" s="62"/>
      <c r="BG414" s="63"/>
      <c r="BH414" s="63"/>
      <c r="BI414" s="61" t="s">
        <v>10</v>
      </c>
      <c r="BJ414" s="62"/>
      <c r="BK414" s="61" t="s">
        <v>10</v>
      </c>
      <c r="BL414" s="62"/>
      <c r="BM414" s="61" t="s">
        <v>10</v>
      </c>
      <c r="BN414" s="62"/>
      <c r="BO414" s="61" t="s">
        <v>10</v>
      </c>
      <c r="BP414" s="62"/>
      <c r="BQ414" s="64">
        <f t="shared" si="701"/>
        <v>0</v>
      </c>
      <c r="BR414" s="64">
        <f t="shared" si="702"/>
        <v>26.5</v>
      </c>
      <c r="BS414" s="64">
        <f t="shared" si="703"/>
        <v>0</v>
      </c>
      <c r="BT414" s="64">
        <f t="shared" si="704"/>
        <v>0</v>
      </c>
      <c r="BU414" s="64">
        <f t="shared" si="705"/>
        <v>0</v>
      </c>
      <c r="BV414" s="64">
        <f t="shared" si="706"/>
        <v>0</v>
      </c>
      <c r="BW414" s="64">
        <f t="shared" si="707"/>
        <v>0</v>
      </c>
      <c r="BX414" s="64">
        <f t="shared" si="708"/>
        <v>0</v>
      </c>
      <c r="BY414" s="64">
        <f t="shared" si="709"/>
        <v>0.5</v>
      </c>
      <c r="BZ414" s="65">
        <f t="shared" si="722"/>
        <v>27</v>
      </c>
      <c r="CA414" s="66">
        <f t="shared" si="710"/>
        <v>0</v>
      </c>
      <c r="CB414" s="67">
        <f t="shared" si="711"/>
        <v>0</v>
      </c>
      <c r="CC414" s="67">
        <v>0</v>
      </c>
      <c r="CD414" s="68">
        <f t="shared" si="712"/>
        <v>2</v>
      </c>
      <c r="CE414" s="69">
        <f t="shared" si="713"/>
        <v>0</v>
      </c>
      <c r="CF414" s="68">
        <f t="shared" si="714"/>
        <v>300</v>
      </c>
      <c r="CG414" s="70">
        <f t="shared" si="715"/>
        <v>19.5</v>
      </c>
      <c r="CH414" s="68">
        <f t="shared" si="716"/>
        <v>0</v>
      </c>
      <c r="CI414" s="71">
        <f>VLOOKUP(A414,[5]DATA!$A$6:$Q$660,17,0)</f>
        <v>150</v>
      </c>
      <c r="CJ414" s="71">
        <f t="shared" si="717"/>
        <v>0</v>
      </c>
      <c r="CK414" s="72">
        <f t="shared" si="718"/>
        <v>0</v>
      </c>
      <c r="CL414" s="73" t="e">
        <f t="shared" si="719"/>
        <v>#DIV/0!</v>
      </c>
      <c r="CM414" s="72">
        <f t="shared" si="720"/>
        <v>0</v>
      </c>
      <c r="CN414" s="74">
        <f t="shared" si="721"/>
        <v>27</v>
      </c>
    </row>
    <row r="415" spans="1:92" s="76" customFormat="1" ht="24.75" customHeight="1" outlineLevel="2" x14ac:dyDescent="0.25">
      <c r="A415" s="55" t="s">
        <v>841</v>
      </c>
      <c r="B415" s="56" t="s">
        <v>842</v>
      </c>
      <c r="C415" s="57" t="s">
        <v>810</v>
      </c>
      <c r="D415" s="58">
        <v>8</v>
      </c>
      <c r="E415" s="59">
        <v>41773</v>
      </c>
      <c r="F415" s="60">
        <f>IFERROR(VLOOKUP(A415,'[5]PHEP NAM 2022'!$D$9:$AP$628,32,0),0)</f>
        <v>11</v>
      </c>
      <c r="G415" s="61" t="s">
        <v>9</v>
      </c>
      <c r="H415" s="62">
        <v>3</v>
      </c>
      <c r="I415" s="61" t="s">
        <v>9</v>
      </c>
      <c r="J415" s="62">
        <v>4</v>
      </c>
      <c r="K415" s="61" t="s">
        <v>9</v>
      </c>
      <c r="L415" s="62">
        <v>4</v>
      </c>
      <c r="M415" s="61" t="s">
        <v>9</v>
      </c>
      <c r="N415" s="62">
        <v>3.5</v>
      </c>
      <c r="O415" s="61" t="s">
        <v>9</v>
      </c>
      <c r="P415" s="62">
        <v>4</v>
      </c>
      <c r="Q415" s="63"/>
      <c r="R415" s="63">
        <v>12</v>
      </c>
      <c r="S415" s="61" t="s">
        <v>9</v>
      </c>
      <c r="T415" s="62">
        <v>4</v>
      </c>
      <c r="U415" s="61" t="s">
        <v>124</v>
      </c>
      <c r="V415" s="62"/>
      <c r="W415" s="61" t="s">
        <v>9</v>
      </c>
      <c r="X415" s="62">
        <v>4</v>
      </c>
      <c r="Y415" s="61" t="s">
        <v>9</v>
      </c>
      <c r="Z415" s="62">
        <v>4</v>
      </c>
      <c r="AA415" s="61" t="s">
        <v>9</v>
      </c>
      <c r="AB415" s="62">
        <v>4</v>
      </c>
      <c r="AC415" s="61" t="s">
        <v>9</v>
      </c>
      <c r="AD415" s="62">
        <v>4</v>
      </c>
      <c r="AE415" s="63"/>
      <c r="AF415" s="63">
        <v>12</v>
      </c>
      <c r="AG415" s="61" t="s">
        <v>9</v>
      </c>
      <c r="AH415" s="62">
        <v>4</v>
      </c>
      <c r="AI415" s="61" t="s">
        <v>9</v>
      </c>
      <c r="AJ415" s="62">
        <v>4</v>
      </c>
      <c r="AK415" s="61" t="s">
        <v>9</v>
      </c>
      <c r="AL415" s="62">
        <v>4</v>
      </c>
      <c r="AM415" s="61" t="s">
        <v>9</v>
      </c>
      <c r="AN415" s="62">
        <v>3</v>
      </c>
      <c r="AO415" s="61" t="s">
        <v>9</v>
      </c>
      <c r="AP415" s="62">
        <v>4</v>
      </c>
      <c r="AQ415" s="61" t="s">
        <v>9</v>
      </c>
      <c r="AR415" s="62">
        <v>4</v>
      </c>
      <c r="AS415" s="63"/>
      <c r="AT415" s="63">
        <v>12</v>
      </c>
      <c r="AU415" s="61" t="s">
        <v>9</v>
      </c>
      <c r="AV415" s="62">
        <v>3</v>
      </c>
      <c r="AW415" s="61" t="s">
        <v>52</v>
      </c>
      <c r="AX415" s="62"/>
      <c r="AY415" s="61" t="s">
        <v>9</v>
      </c>
      <c r="AZ415" s="62">
        <v>4</v>
      </c>
      <c r="BA415" s="61" t="s">
        <v>9</v>
      </c>
      <c r="BB415" s="62">
        <v>4</v>
      </c>
      <c r="BC415" s="61" t="s">
        <v>9</v>
      </c>
      <c r="BD415" s="62">
        <v>4</v>
      </c>
      <c r="BE415" s="61" t="s">
        <v>9</v>
      </c>
      <c r="BF415" s="62">
        <v>4</v>
      </c>
      <c r="BG415" s="63"/>
      <c r="BH415" s="63">
        <v>8</v>
      </c>
      <c r="BI415" s="61" t="s">
        <v>9</v>
      </c>
      <c r="BJ415" s="62">
        <v>4</v>
      </c>
      <c r="BK415" s="61" t="s">
        <v>9</v>
      </c>
      <c r="BL415" s="62">
        <v>4</v>
      </c>
      <c r="BM415" s="61" t="s">
        <v>9</v>
      </c>
      <c r="BN415" s="62">
        <v>4</v>
      </c>
      <c r="BO415" s="61" t="s">
        <v>52</v>
      </c>
      <c r="BP415" s="62"/>
      <c r="BQ415" s="64">
        <f t="shared" si="701"/>
        <v>24</v>
      </c>
      <c r="BR415" s="64">
        <f t="shared" si="702"/>
        <v>0</v>
      </c>
      <c r="BS415" s="64">
        <f t="shared" si="703"/>
        <v>0</v>
      </c>
      <c r="BT415" s="64">
        <f t="shared" si="704"/>
        <v>0</v>
      </c>
      <c r="BU415" s="64">
        <f t="shared" si="705"/>
        <v>0</v>
      </c>
      <c r="BV415" s="64">
        <f t="shared" si="706"/>
        <v>0</v>
      </c>
      <c r="BW415" s="64">
        <f t="shared" si="707"/>
        <v>0</v>
      </c>
      <c r="BX415" s="64">
        <f t="shared" si="708"/>
        <v>0</v>
      </c>
      <c r="BY415" s="64">
        <f t="shared" si="709"/>
        <v>2</v>
      </c>
      <c r="BZ415" s="65">
        <f t="shared" si="722"/>
        <v>26</v>
      </c>
      <c r="CA415" s="66">
        <f t="shared" si="710"/>
        <v>92.5</v>
      </c>
      <c r="CB415" s="67">
        <f t="shared" si="711"/>
        <v>44</v>
      </c>
      <c r="CC415" s="67">
        <v>0</v>
      </c>
      <c r="CD415" s="68">
        <f t="shared" si="712"/>
        <v>2</v>
      </c>
      <c r="CE415" s="69">
        <f t="shared" si="713"/>
        <v>23</v>
      </c>
      <c r="CF415" s="68">
        <f t="shared" si="714"/>
        <v>300</v>
      </c>
      <c r="CG415" s="70">
        <f t="shared" si="715"/>
        <v>9</v>
      </c>
      <c r="CH415" s="68">
        <f t="shared" si="716"/>
        <v>368</v>
      </c>
      <c r="CI415" s="71">
        <f>VLOOKUP(A415,[5]DATA!$A$6:$Q$660,17,0)</f>
        <v>150</v>
      </c>
      <c r="CJ415" s="71">
        <f t="shared" si="717"/>
        <v>136.5</v>
      </c>
      <c r="CK415" s="72">
        <f t="shared" si="718"/>
        <v>44</v>
      </c>
      <c r="CL415" s="73">
        <f t="shared" si="719"/>
        <v>0.32234432234432236</v>
      </c>
      <c r="CM415" s="72">
        <f t="shared" si="720"/>
        <v>0</v>
      </c>
      <c r="CN415" s="74">
        <f t="shared" si="721"/>
        <v>26</v>
      </c>
    </row>
    <row r="416" spans="1:92" s="76" customFormat="1" ht="24.75" customHeight="1" outlineLevel="2" x14ac:dyDescent="0.25">
      <c r="A416" s="55" t="s">
        <v>843</v>
      </c>
      <c r="B416" s="56" t="s">
        <v>844</v>
      </c>
      <c r="C416" s="57" t="s">
        <v>810</v>
      </c>
      <c r="D416" s="58">
        <v>10</v>
      </c>
      <c r="E416" s="59">
        <v>41774</v>
      </c>
      <c r="F416" s="60">
        <f>IFERROR(VLOOKUP(A416,'[5]PHEP NAM 2022'!$D$9:$AP$628,32,0),0)</f>
        <v>12</v>
      </c>
      <c r="G416" s="61" t="s">
        <v>9</v>
      </c>
      <c r="H416" s="62">
        <v>4</v>
      </c>
      <c r="I416" s="61" t="s">
        <v>52</v>
      </c>
      <c r="J416" s="62"/>
      <c r="K416" s="61" t="s">
        <v>9</v>
      </c>
      <c r="L416" s="62">
        <v>6</v>
      </c>
      <c r="M416" s="61" t="s">
        <v>9</v>
      </c>
      <c r="N416" s="62">
        <v>6</v>
      </c>
      <c r="O416" s="61" t="s">
        <v>9</v>
      </c>
      <c r="P416" s="62">
        <v>4</v>
      </c>
      <c r="Q416" s="63"/>
      <c r="R416" s="63">
        <v>12</v>
      </c>
      <c r="S416" s="61" t="s">
        <v>9</v>
      </c>
      <c r="T416" s="62">
        <v>6</v>
      </c>
      <c r="U416" s="61" t="s">
        <v>9</v>
      </c>
      <c r="V416" s="62">
        <v>4</v>
      </c>
      <c r="W416" s="61" t="s">
        <v>9</v>
      </c>
      <c r="X416" s="62">
        <v>6</v>
      </c>
      <c r="Y416" s="61" t="s">
        <v>9</v>
      </c>
      <c r="Z416" s="62">
        <v>6</v>
      </c>
      <c r="AA416" s="61" t="s">
        <v>9</v>
      </c>
      <c r="AB416" s="62">
        <v>6</v>
      </c>
      <c r="AC416" s="61" t="s">
        <v>9</v>
      </c>
      <c r="AD416" s="62">
        <v>4</v>
      </c>
      <c r="AE416" s="63"/>
      <c r="AF416" s="63">
        <v>12</v>
      </c>
      <c r="AG416" s="61" t="s">
        <v>9</v>
      </c>
      <c r="AH416" s="62">
        <v>6</v>
      </c>
      <c r="AI416" s="61" t="s">
        <v>9</v>
      </c>
      <c r="AJ416" s="62">
        <v>6</v>
      </c>
      <c r="AK416" s="61" t="s">
        <v>9</v>
      </c>
      <c r="AL416" s="62">
        <v>4</v>
      </c>
      <c r="AM416" s="61" t="s">
        <v>9</v>
      </c>
      <c r="AN416" s="62">
        <v>6</v>
      </c>
      <c r="AO416" s="61" t="s">
        <v>9</v>
      </c>
      <c r="AP416" s="62">
        <v>6</v>
      </c>
      <c r="AQ416" s="61" t="s">
        <v>9</v>
      </c>
      <c r="AR416" s="62">
        <v>4</v>
      </c>
      <c r="AS416" s="63"/>
      <c r="AT416" s="63">
        <v>12</v>
      </c>
      <c r="AU416" s="61" t="s">
        <v>9</v>
      </c>
      <c r="AV416" s="62">
        <v>6</v>
      </c>
      <c r="AW416" s="61" t="s">
        <v>9</v>
      </c>
      <c r="AX416" s="62">
        <v>6</v>
      </c>
      <c r="AY416" s="61" t="s">
        <v>9</v>
      </c>
      <c r="AZ416" s="62">
        <v>6</v>
      </c>
      <c r="BA416" s="61" t="s">
        <v>9</v>
      </c>
      <c r="BB416" s="62">
        <v>6</v>
      </c>
      <c r="BC416" s="61" t="s">
        <v>9</v>
      </c>
      <c r="BD416" s="62">
        <v>6</v>
      </c>
      <c r="BE416" s="61" t="s">
        <v>9</v>
      </c>
      <c r="BF416" s="62">
        <v>4</v>
      </c>
      <c r="BG416" s="63"/>
      <c r="BH416" s="63"/>
      <c r="BI416" s="61" t="s">
        <v>9</v>
      </c>
      <c r="BJ416" s="62">
        <v>4</v>
      </c>
      <c r="BK416" s="61" t="s">
        <v>9</v>
      </c>
      <c r="BL416" s="62">
        <v>6</v>
      </c>
      <c r="BM416" s="61" t="s">
        <v>9</v>
      </c>
      <c r="BN416" s="62">
        <v>6</v>
      </c>
      <c r="BO416" s="61" t="s">
        <v>9</v>
      </c>
      <c r="BP416" s="62">
        <v>6</v>
      </c>
      <c r="BQ416" s="64">
        <f t="shared" si="701"/>
        <v>26</v>
      </c>
      <c r="BR416" s="64">
        <f t="shared" si="702"/>
        <v>0</v>
      </c>
      <c r="BS416" s="64">
        <f t="shared" si="703"/>
        <v>0</v>
      </c>
      <c r="BT416" s="64">
        <f t="shared" si="704"/>
        <v>0</v>
      </c>
      <c r="BU416" s="64">
        <f t="shared" si="705"/>
        <v>0</v>
      </c>
      <c r="BV416" s="64">
        <f t="shared" si="706"/>
        <v>0</v>
      </c>
      <c r="BW416" s="64">
        <f t="shared" si="707"/>
        <v>0</v>
      </c>
      <c r="BX416" s="64">
        <f t="shared" si="708"/>
        <v>0</v>
      </c>
      <c r="BY416" s="64">
        <f t="shared" si="709"/>
        <v>1</v>
      </c>
      <c r="BZ416" s="65">
        <f t="shared" si="722"/>
        <v>27</v>
      </c>
      <c r="CA416" s="66">
        <f t="shared" si="710"/>
        <v>140</v>
      </c>
      <c r="CB416" s="67">
        <f t="shared" si="711"/>
        <v>36</v>
      </c>
      <c r="CC416" s="67">
        <v>0</v>
      </c>
      <c r="CD416" s="68">
        <f t="shared" si="712"/>
        <v>2</v>
      </c>
      <c r="CE416" s="69">
        <f t="shared" si="713"/>
        <v>29</v>
      </c>
      <c r="CF416" s="68">
        <f t="shared" si="714"/>
        <v>140</v>
      </c>
      <c r="CG416" s="70">
        <f t="shared" si="715"/>
        <v>11</v>
      </c>
      <c r="CH416" s="68">
        <f t="shared" si="716"/>
        <v>464</v>
      </c>
      <c r="CI416" s="71">
        <f>VLOOKUP(A416,[5]DATA!$A$6:$Q$660,17,0)</f>
        <v>70</v>
      </c>
      <c r="CJ416" s="71">
        <f t="shared" si="717"/>
        <v>176</v>
      </c>
      <c r="CK416" s="72">
        <f t="shared" si="718"/>
        <v>72</v>
      </c>
      <c r="CL416" s="73">
        <f t="shared" si="719"/>
        <v>0.40909090909090912</v>
      </c>
      <c r="CM416" s="72">
        <f t="shared" si="720"/>
        <v>36</v>
      </c>
      <c r="CN416" s="74">
        <f t="shared" si="721"/>
        <v>27</v>
      </c>
    </row>
    <row r="417" spans="1:92" s="76" customFormat="1" ht="24.75" customHeight="1" outlineLevel="2" x14ac:dyDescent="0.25">
      <c r="A417" s="55" t="s">
        <v>845</v>
      </c>
      <c r="B417" s="56" t="s">
        <v>846</v>
      </c>
      <c r="C417" s="57" t="s">
        <v>810</v>
      </c>
      <c r="D417" s="58">
        <v>9</v>
      </c>
      <c r="E417" s="59">
        <v>41821</v>
      </c>
      <c r="F417" s="60">
        <f>IFERROR(VLOOKUP(A417,'[5]PHEP NAM 2022'!$D$9:$AP$628,32,0),0)</f>
        <v>21.5</v>
      </c>
      <c r="G417" s="61" t="s">
        <v>12</v>
      </c>
      <c r="H417" s="62">
        <v>4</v>
      </c>
      <c r="I417" s="61" t="s">
        <v>12</v>
      </c>
      <c r="J417" s="62">
        <v>4</v>
      </c>
      <c r="K417" s="61" t="s">
        <v>12</v>
      </c>
      <c r="L417" s="62">
        <v>4</v>
      </c>
      <c r="M417" s="61" t="s">
        <v>12</v>
      </c>
      <c r="N417" s="62">
        <v>4</v>
      </c>
      <c r="O417" s="61" t="s">
        <v>12</v>
      </c>
      <c r="P417" s="62">
        <v>4</v>
      </c>
      <c r="Q417" s="63"/>
      <c r="R417" s="63">
        <v>11</v>
      </c>
      <c r="S417" s="61" t="s">
        <v>12</v>
      </c>
      <c r="T417" s="62">
        <v>4</v>
      </c>
      <c r="U417" s="61" t="s">
        <v>12</v>
      </c>
      <c r="V417" s="62">
        <v>4</v>
      </c>
      <c r="W417" s="61" t="s">
        <v>12</v>
      </c>
      <c r="X417" s="62">
        <v>4</v>
      </c>
      <c r="Y417" s="61" t="s">
        <v>12</v>
      </c>
      <c r="Z417" s="62">
        <v>4</v>
      </c>
      <c r="AA417" s="61" t="s">
        <v>12</v>
      </c>
      <c r="AB417" s="62">
        <v>4</v>
      </c>
      <c r="AC417" s="61" t="s">
        <v>12</v>
      </c>
      <c r="AD417" s="62">
        <v>4</v>
      </c>
      <c r="AE417" s="63"/>
      <c r="AF417" s="63">
        <v>12</v>
      </c>
      <c r="AG417" s="61" t="s">
        <v>12</v>
      </c>
      <c r="AH417" s="62">
        <v>4</v>
      </c>
      <c r="AI417" s="61" t="s">
        <v>12</v>
      </c>
      <c r="AJ417" s="62">
        <v>4</v>
      </c>
      <c r="AK417" s="61" t="s">
        <v>12</v>
      </c>
      <c r="AL417" s="62">
        <v>4</v>
      </c>
      <c r="AM417" s="61" t="s">
        <v>12</v>
      </c>
      <c r="AN417" s="62">
        <v>4</v>
      </c>
      <c r="AO417" s="61" t="s">
        <v>12</v>
      </c>
      <c r="AP417" s="62">
        <v>4</v>
      </c>
      <c r="AQ417" s="61" t="s">
        <v>12</v>
      </c>
      <c r="AR417" s="62">
        <v>4</v>
      </c>
      <c r="AS417" s="63"/>
      <c r="AT417" s="63">
        <v>12</v>
      </c>
      <c r="AU417" s="61" t="s">
        <v>12</v>
      </c>
      <c r="AV417" s="62">
        <v>4</v>
      </c>
      <c r="AW417" s="61" t="s">
        <v>12</v>
      </c>
      <c r="AX417" s="62">
        <v>4</v>
      </c>
      <c r="AY417" s="61" t="s">
        <v>12</v>
      </c>
      <c r="AZ417" s="62">
        <v>4</v>
      </c>
      <c r="BA417" s="61" t="s">
        <v>12</v>
      </c>
      <c r="BB417" s="62">
        <v>4</v>
      </c>
      <c r="BC417" s="61" t="s">
        <v>12</v>
      </c>
      <c r="BD417" s="62">
        <v>4</v>
      </c>
      <c r="BE417" s="61" t="s">
        <v>12</v>
      </c>
      <c r="BF417" s="62">
        <v>4</v>
      </c>
      <c r="BG417" s="63"/>
      <c r="BH417" s="63">
        <v>8</v>
      </c>
      <c r="BI417" s="61" t="s">
        <v>12</v>
      </c>
      <c r="BJ417" s="62">
        <v>4</v>
      </c>
      <c r="BK417" s="61" t="s">
        <v>12</v>
      </c>
      <c r="BL417" s="62">
        <v>4</v>
      </c>
      <c r="BM417" s="61" t="s">
        <v>12</v>
      </c>
      <c r="BN417" s="62">
        <v>4</v>
      </c>
      <c r="BO417" s="61" t="s">
        <v>12</v>
      </c>
      <c r="BP417" s="62">
        <v>4</v>
      </c>
      <c r="BQ417" s="64">
        <f t="shared" si="701"/>
        <v>0</v>
      </c>
      <c r="BR417" s="64">
        <f t="shared" si="702"/>
        <v>0</v>
      </c>
      <c r="BS417" s="64">
        <f t="shared" si="703"/>
        <v>0</v>
      </c>
      <c r="BT417" s="64">
        <f t="shared" si="704"/>
        <v>27</v>
      </c>
      <c r="BU417" s="64">
        <f t="shared" si="705"/>
        <v>0</v>
      </c>
      <c r="BV417" s="64">
        <f t="shared" si="706"/>
        <v>0</v>
      </c>
      <c r="BW417" s="64">
        <f t="shared" si="707"/>
        <v>0</v>
      </c>
      <c r="BX417" s="64">
        <f t="shared" si="708"/>
        <v>0</v>
      </c>
      <c r="BY417" s="64">
        <f t="shared" si="709"/>
        <v>0</v>
      </c>
      <c r="BZ417" s="65">
        <f t="shared" si="722"/>
        <v>27</v>
      </c>
      <c r="CA417" s="66">
        <f t="shared" si="710"/>
        <v>108</v>
      </c>
      <c r="CB417" s="67">
        <f t="shared" si="711"/>
        <v>43</v>
      </c>
      <c r="CC417" s="67">
        <v>0</v>
      </c>
      <c r="CD417" s="68">
        <f t="shared" si="712"/>
        <v>2</v>
      </c>
      <c r="CE417" s="69">
        <f t="shared" si="713"/>
        <v>29</v>
      </c>
      <c r="CF417" s="68">
        <f t="shared" si="714"/>
        <v>300</v>
      </c>
      <c r="CG417" s="70">
        <f t="shared" si="715"/>
        <v>21.5</v>
      </c>
      <c r="CH417" s="68">
        <f t="shared" si="716"/>
        <v>464</v>
      </c>
      <c r="CI417" s="71">
        <f>VLOOKUP(A417,[5]DATA!$A$6:$Q$660,17,0)</f>
        <v>150</v>
      </c>
      <c r="CJ417" s="71">
        <f t="shared" si="717"/>
        <v>151</v>
      </c>
      <c r="CK417" s="72">
        <f t="shared" si="718"/>
        <v>43</v>
      </c>
      <c r="CL417" s="73">
        <f t="shared" si="719"/>
        <v>0.28476821192052981</v>
      </c>
      <c r="CM417" s="72">
        <f t="shared" si="720"/>
        <v>0</v>
      </c>
      <c r="CN417" s="74">
        <f t="shared" si="721"/>
        <v>27</v>
      </c>
    </row>
    <row r="418" spans="1:92" s="76" customFormat="1" ht="24.75" customHeight="1" outlineLevel="2" x14ac:dyDescent="0.25">
      <c r="A418" s="55" t="s">
        <v>847</v>
      </c>
      <c r="B418" s="56" t="s">
        <v>848</v>
      </c>
      <c r="C418" s="57" t="s">
        <v>810</v>
      </c>
      <c r="D418" s="58">
        <v>10</v>
      </c>
      <c r="E418" s="59">
        <v>42326</v>
      </c>
      <c r="F418" s="60">
        <f>IFERROR(VLOOKUP(A418,'[5]PHEP NAM 2022'!$D$9:$AP$628,32,0),0)</f>
        <v>2.5</v>
      </c>
      <c r="G418" s="61" t="s">
        <v>12</v>
      </c>
      <c r="H418" s="62">
        <v>7</v>
      </c>
      <c r="I418" s="61" t="s">
        <v>12</v>
      </c>
      <c r="J418" s="62">
        <v>7</v>
      </c>
      <c r="K418" s="61" t="s">
        <v>12</v>
      </c>
      <c r="L418" s="62">
        <v>7</v>
      </c>
      <c r="M418" s="61" t="s">
        <v>12</v>
      </c>
      <c r="N418" s="62">
        <v>7</v>
      </c>
      <c r="O418" s="61" t="s">
        <v>12</v>
      </c>
      <c r="P418" s="62">
        <v>7</v>
      </c>
      <c r="Q418" s="63"/>
      <c r="R418" s="63">
        <v>8</v>
      </c>
      <c r="S418" s="61" t="s">
        <v>9</v>
      </c>
      <c r="T418" s="62">
        <v>6</v>
      </c>
      <c r="U418" s="61" t="s">
        <v>9</v>
      </c>
      <c r="V418" s="62">
        <v>4</v>
      </c>
      <c r="W418" s="61" t="s">
        <v>9</v>
      </c>
      <c r="X418" s="62">
        <v>6</v>
      </c>
      <c r="Y418" s="61" t="s">
        <v>9</v>
      </c>
      <c r="Z418" s="62">
        <v>6</v>
      </c>
      <c r="AA418" s="61" t="s">
        <v>9</v>
      </c>
      <c r="AB418" s="62">
        <v>4</v>
      </c>
      <c r="AC418" s="61" t="s">
        <v>9</v>
      </c>
      <c r="AD418" s="62">
        <v>4</v>
      </c>
      <c r="AE418" s="63"/>
      <c r="AF418" s="63">
        <v>16</v>
      </c>
      <c r="AG418" s="61" t="s">
        <v>12</v>
      </c>
      <c r="AH418" s="62">
        <v>4</v>
      </c>
      <c r="AI418" s="61" t="s">
        <v>12</v>
      </c>
      <c r="AJ418" s="62">
        <v>4</v>
      </c>
      <c r="AK418" s="61" t="s">
        <v>12</v>
      </c>
      <c r="AL418" s="62">
        <v>4</v>
      </c>
      <c r="AM418" s="61" t="s">
        <v>12</v>
      </c>
      <c r="AN418" s="62">
        <v>4</v>
      </c>
      <c r="AO418" s="61" t="s">
        <v>12</v>
      </c>
      <c r="AP418" s="62">
        <v>4</v>
      </c>
      <c r="AQ418" s="61" t="s">
        <v>12</v>
      </c>
      <c r="AR418" s="62">
        <v>4</v>
      </c>
      <c r="AS418" s="63"/>
      <c r="AT418" s="63"/>
      <c r="AU418" s="61" t="s">
        <v>9</v>
      </c>
      <c r="AV418" s="62">
        <v>4</v>
      </c>
      <c r="AW418" s="61" t="s">
        <v>9</v>
      </c>
      <c r="AX418" s="62">
        <v>4</v>
      </c>
      <c r="AY418" s="61" t="s">
        <v>9</v>
      </c>
      <c r="AZ418" s="62">
        <v>4</v>
      </c>
      <c r="BA418" s="61" t="s">
        <v>9</v>
      </c>
      <c r="BB418" s="62">
        <v>4</v>
      </c>
      <c r="BC418" s="61" t="s">
        <v>9</v>
      </c>
      <c r="BD418" s="62">
        <v>4</v>
      </c>
      <c r="BE418" s="61" t="s">
        <v>9</v>
      </c>
      <c r="BF418" s="62">
        <v>4</v>
      </c>
      <c r="BG418" s="63"/>
      <c r="BH418" s="63">
        <v>16</v>
      </c>
      <c r="BI418" s="61" t="s">
        <v>12</v>
      </c>
      <c r="BJ418" s="62">
        <v>4</v>
      </c>
      <c r="BK418" s="61" t="s">
        <v>12</v>
      </c>
      <c r="BL418" s="62">
        <v>4</v>
      </c>
      <c r="BM418" s="61" t="s">
        <v>12</v>
      </c>
      <c r="BN418" s="62">
        <v>4</v>
      </c>
      <c r="BO418" s="61" t="s">
        <v>12</v>
      </c>
      <c r="BP418" s="62">
        <v>4</v>
      </c>
      <c r="BQ418" s="64">
        <f t="shared" si="701"/>
        <v>12</v>
      </c>
      <c r="BR418" s="64">
        <f t="shared" si="702"/>
        <v>0</v>
      </c>
      <c r="BS418" s="64">
        <f t="shared" si="703"/>
        <v>0</v>
      </c>
      <c r="BT418" s="64">
        <f t="shared" si="704"/>
        <v>15</v>
      </c>
      <c r="BU418" s="64">
        <f t="shared" si="705"/>
        <v>0</v>
      </c>
      <c r="BV418" s="64">
        <f t="shared" si="706"/>
        <v>0</v>
      </c>
      <c r="BW418" s="64">
        <f t="shared" si="707"/>
        <v>0</v>
      </c>
      <c r="BX418" s="64">
        <f t="shared" si="708"/>
        <v>0</v>
      </c>
      <c r="BY418" s="64">
        <f t="shared" si="709"/>
        <v>0</v>
      </c>
      <c r="BZ418" s="65">
        <f t="shared" si="722"/>
        <v>27</v>
      </c>
      <c r="CA418" s="66">
        <f t="shared" si="710"/>
        <v>129</v>
      </c>
      <c r="CB418" s="67">
        <f t="shared" si="711"/>
        <v>40</v>
      </c>
      <c r="CC418" s="67">
        <v>0</v>
      </c>
      <c r="CD418" s="68">
        <f t="shared" si="712"/>
        <v>2</v>
      </c>
      <c r="CE418" s="69">
        <f t="shared" si="713"/>
        <v>29</v>
      </c>
      <c r="CF418" s="68">
        <f t="shared" si="714"/>
        <v>140</v>
      </c>
      <c r="CG418" s="70">
        <f t="shared" si="715"/>
        <v>2.5</v>
      </c>
      <c r="CH418" s="68">
        <f t="shared" si="716"/>
        <v>464</v>
      </c>
      <c r="CI418" s="71">
        <f>VLOOKUP(A418,[5]DATA!$A$6:$Q$660,17,0)</f>
        <v>70</v>
      </c>
      <c r="CJ418" s="71">
        <f t="shared" si="717"/>
        <v>169</v>
      </c>
      <c r="CK418" s="72">
        <f t="shared" si="718"/>
        <v>61</v>
      </c>
      <c r="CL418" s="73">
        <f t="shared" si="719"/>
        <v>0.36094674556213019</v>
      </c>
      <c r="CM418" s="72">
        <f t="shared" si="720"/>
        <v>21</v>
      </c>
      <c r="CN418" s="74">
        <f t="shared" si="721"/>
        <v>27</v>
      </c>
    </row>
    <row r="419" spans="1:92" s="76" customFormat="1" ht="24.75" customHeight="1" outlineLevel="2" x14ac:dyDescent="0.25">
      <c r="A419" s="55" t="s">
        <v>849</v>
      </c>
      <c r="B419" s="56" t="s">
        <v>850</v>
      </c>
      <c r="C419" s="57" t="s">
        <v>810</v>
      </c>
      <c r="D419" s="58">
        <v>10</v>
      </c>
      <c r="E419" s="59">
        <v>42345</v>
      </c>
      <c r="F419" s="60">
        <f>IFERROR(VLOOKUP(A419,'[5]PHEP NAM 2022'!$D$9:$AP$628,32,0),0)</f>
        <v>5</v>
      </c>
      <c r="G419" s="61" t="s">
        <v>9</v>
      </c>
      <c r="H419" s="62">
        <v>6</v>
      </c>
      <c r="I419" s="61" t="s">
        <v>9</v>
      </c>
      <c r="J419" s="62">
        <v>6</v>
      </c>
      <c r="K419" s="61" t="s">
        <v>9</v>
      </c>
      <c r="L419" s="62">
        <v>6</v>
      </c>
      <c r="M419" s="61" t="s">
        <v>9</v>
      </c>
      <c r="N419" s="62">
        <v>6</v>
      </c>
      <c r="O419" s="61" t="s">
        <v>9</v>
      </c>
      <c r="P419" s="62">
        <v>4</v>
      </c>
      <c r="Q419" s="63"/>
      <c r="R419" s="63">
        <v>12</v>
      </c>
      <c r="S419" s="61" t="s">
        <v>9</v>
      </c>
      <c r="T419" s="62">
        <v>6</v>
      </c>
      <c r="U419" s="61" t="s">
        <v>9</v>
      </c>
      <c r="V419" s="62">
        <v>4</v>
      </c>
      <c r="W419" s="61" t="s">
        <v>9</v>
      </c>
      <c r="X419" s="62">
        <v>6</v>
      </c>
      <c r="Y419" s="61" t="s">
        <v>9</v>
      </c>
      <c r="Z419" s="62">
        <v>6</v>
      </c>
      <c r="AA419" s="61" t="s">
        <v>9</v>
      </c>
      <c r="AB419" s="62">
        <v>6</v>
      </c>
      <c r="AC419" s="61" t="s">
        <v>9</v>
      </c>
      <c r="AD419" s="62">
        <v>4</v>
      </c>
      <c r="AE419" s="63"/>
      <c r="AF419" s="63">
        <v>12</v>
      </c>
      <c r="AG419" s="61" t="s">
        <v>9</v>
      </c>
      <c r="AH419" s="62">
        <v>6</v>
      </c>
      <c r="AI419" s="61" t="s">
        <v>9</v>
      </c>
      <c r="AJ419" s="62">
        <v>6</v>
      </c>
      <c r="AK419" s="61" t="s">
        <v>52</v>
      </c>
      <c r="AL419" s="62"/>
      <c r="AM419" s="61" t="s">
        <v>9</v>
      </c>
      <c r="AN419" s="62">
        <v>6</v>
      </c>
      <c r="AO419" s="61" t="s">
        <v>9</v>
      </c>
      <c r="AP419" s="62">
        <v>6</v>
      </c>
      <c r="AQ419" s="61" t="s">
        <v>9</v>
      </c>
      <c r="AR419" s="62">
        <v>4</v>
      </c>
      <c r="AS419" s="63"/>
      <c r="AT419" s="63">
        <v>12</v>
      </c>
      <c r="AU419" s="61" t="s">
        <v>9</v>
      </c>
      <c r="AV419" s="62">
        <v>4</v>
      </c>
      <c r="AW419" s="61" t="s">
        <v>9</v>
      </c>
      <c r="AX419" s="62">
        <v>4</v>
      </c>
      <c r="AY419" s="61" t="s">
        <v>9</v>
      </c>
      <c r="AZ419" s="62">
        <v>4</v>
      </c>
      <c r="BA419" s="61" t="s">
        <v>9</v>
      </c>
      <c r="BB419" s="62">
        <v>4</v>
      </c>
      <c r="BC419" s="61" t="s">
        <v>9</v>
      </c>
      <c r="BD419" s="62">
        <v>4</v>
      </c>
      <c r="BE419" s="61" t="s">
        <v>9</v>
      </c>
      <c r="BF419" s="62">
        <v>4</v>
      </c>
      <c r="BG419" s="63"/>
      <c r="BH419" s="63">
        <v>12</v>
      </c>
      <c r="BI419" s="61" t="s">
        <v>9</v>
      </c>
      <c r="BJ419" s="62">
        <v>6</v>
      </c>
      <c r="BK419" s="61" t="s">
        <v>9</v>
      </c>
      <c r="BL419" s="62">
        <v>6</v>
      </c>
      <c r="BM419" s="61" t="s">
        <v>9</v>
      </c>
      <c r="BN419" s="62">
        <v>6</v>
      </c>
      <c r="BO419" s="61" t="s">
        <v>9</v>
      </c>
      <c r="BP419" s="62">
        <v>6</v>
      </c>
      <c r="BQ419" s="64">
        <f t="shared" si="701"/>
        <v>26</v>
      </c>
      <c r="BR419" s="64">
        <f t="shared" si="702"/>
        <v>0</v>
      </c>
      <c r="BS419" s="64">
        <f t="shared" si="703"/>
        <v>0</v>
      </c>
      <c r="BT419" s="64">
        <f t="shared" si="704"/>
        <v>0</v>
      </c>
      <c r="BU419" s="64">
        <f t="shared" si="705"/>
        <v>0</v>
      </c>
      <c r="BV419" s="64">
        <f t="shared" si="706"/>
        <v>0</v>
      </c>
      <c r="BW419" s="64">
        <f t="shared" si="707"/>
        <v>0</v>
      </c>
      <c r="BX419" s="64">
        <f t="shared" si="708"/>
        <v>0</v>
      </c>
      <c r="BY419" s="64">
        <f t="shared" si="709"/>
        <v>1</v>
      </c>
      <c r="BZ419" s="65">
        <f t="shared" si="722"/>
        <v>27</v>
      </c>
      <c r="CA419" s="66">
        <f t="shared" si="710"/>
        <v>136</v>
      </c>
      <c r="CB419" s="67">
        <f t="shared" si="711"/>
        <v>48</v>
      </c>
      <c r="CC419" s="67">
        <v>0</v>
      </c>
      <c r="CD419" s="68">
        <f t="shared" si="712"/>
        <v>2</v>
      </c>
      <c r="CE419" s="69">
        <f t="shared" si="713"/>
        <v>30</v>
      </c>
      <c r="CF419" s="68">
        <f t="shared" si="714"/>
        <v>140</v>
      </c>
      <c r="CG419" s="70">
        <f t="shared" si="715"/>
        <v>4</v>
      </c>
      <c r="CH419" s="68">
        <f t="shared" si="716"/>
        <v>480</v>
      </c>
      <c r="CI419" s="71">
        <f>VLOOKUP(A419,[5]DATA!$A$6:$Q$660,17,0)</f>
        <v>70</v>
      </c>
      <c r="CJ419" s="71">
        <f t="shared" si="717"/>
        <v>184</v>
      </c>
      <c r="CK419" s="72">
        <f t="shared" si="718"/>
        <v>80</v>
      </c>
      <c r="CL419" s="73">
        <f t="shared" si="719"/>
        <v>0.43478260869565216</v>
      </c>
      <c r="CM419" s="72">
        <f t="shared" si="720"/>
        <v>32</v>
      </c>
      <c r="CN419" s="74">
        <f t="shared" si="721"/>
        <v>27</v>
      </c>
    </row>
    <row r="420" spans="1:92" s="76" customFormat="1" ht="24.75" customHeight="1" outlineLevel="2" x14ac:dyDescent="0.25">
      <c r="A420" s="55" t="s">
        <v>851</v>
      </c>
      <c r="B420" s="56" t="s">
        <v>852</v>
      </c>
      <c r="C420" s="57" t="s">
        <v>810</v>
      </c>
      <c r="D420" s="58">
        <v>10</v>
      </c>
      <c r="E420" s="59">
        <v>42346</v>
      </c>
      <c r="F420" s="60">
        <f>IFERROR(VLOOKUP(A420,'[5]PHEP NAM 2022'!$D$9:$AP$628,32,0),0)</f>
        <v>3</v>
      </c>
      <c r="G420" s="61" t="s">
        <v>9</v>
      </c>
      <c r="H420" s="62">
        <v>4</v>
      </c>
      <c r="I420" s="61" t="s">
        <v>9</v>
      </c>
      <c r="J420" s="62">
        <v>4</v>
      </c>
      <c r="K420" s="61" t="s">
        <v>9</v>
      </c>
      <c r="L420" s="62">
        <v>4</v>
      </c>
      <c r="M420" s="61" t="s">
        <v>9</v>
      </c>
      <c r="N420" s="62">
        <v>4</v>
      </c>
      <c r="O420" s="61" t="s">
        <v>9</v>
      </c>
      <c r="P420" s="62">
        <v>4</v>
      </c>
      <c r="Q420" s="63"/>
      <c r="R420" s="63">
        <v>12</v>
      </c>
      <c r="S420" s="61" t="s">
        <v>9</v>
      </c>
      <c r="T420" s="62">
        <v>6</v>
      </c>
      <c r="U420" s="61" t="s">
        <v>9</v>
      </c>
      <c r="V420" s="62">
        <v>4</v>
      </c>
      <c r="W420" s="61" t="s">
        <v>9</v>
      </c>
      <c r="X420" s="62">
        <v>6</v>
      </c>
      <c r="Y420" s="61" t="s">
        <v>9</v>
      </c>
      <c r="Z420" s="62">
        <v>6</v>
      </c>
      <c r="AA420" s="61" t="s">
        <v>9</v>
      </c>
      <c r="AB420" s="62">
        <v>6</v>
      </c>
      <c r="AC420" s="61" t="s">
        <v>9</v>
      </c>
      <c r="AD420" s="62">
        <v>6</v>
      </c>
      <c r="AE420" s="63"/>
      <c r="AF420" s="63">
        <v>12</v>
      </c>
      <c r="AG420" s="61" t="s">
        <v>9</v>
      </c>
      <c r="AH420" s="62">
        <v>6</v>
      </c>
      <c r="AI420" s="61" t="s">
        <v>9</v>
      </c>
      <c r="AJ420" s="62">
        <v>6</v>
      </c>
      <c r="AK420" s="61" t="s">
        <v>9</v>
      </c>
      <c r="AL420" s="62">
        <v>4</v>
      </c>
      <c r="AM420" s="61" t="s">
        <v>9</v>
      </c>
      <c r="AN420" s="62">
        <v>6</v>
      </c>
      <c r="AO420" s="61" t="s">
        <v>9</v>
      </c>
      <c r="AP420" s="62">
        <v>4</v>
      </c>
      <c r="AQ420" s="61" t="s">
        <v>9</v>
      </c>
      <c r="AR420" s="62">
        <v>4</v>
      </c>
      <c r="AS420" s="63"/>
      <c r="AT420" s="63">
        <v>12</v>
      </c>
      <c r="AU420" s="61" t="s">
        <v>9</v>
      </c>
      <c r="AV420" s="62">
        <v>6</v>
      </c>
      <c r="AW420" s="61" t="s">
        <v>52</v>
      </c>
      <c r="AX420" s="62"/>
      <c r="AY420" s="61" t="s">
        <v>9</v>
      </c>
      <c r="AZ420" s="62">
        <v>6</v>
      </c>
      <c r="BA420" s="61" t="s">
        <v>9</v>
      </c>
      <c r="BB420" s="62">
        <v>6</v>
      </c>
      <c r="BC420" s="61" t="s">
        <v>9</v>
      </c>
      <c r="BD420" s="62">
        <v>6</v>
      </c>
      <c r="BE420" s="61" t="s">
        <v>9</v>
      </c>
      <c r="BF420" s="62">
        <v>4</v>
      </c>
      <c r="BG420" s="63"/>
      <c r="BH420" s="63">
        <v>12</v>
      </c>
      <c r="BI420" s="61" t="s">
        <v>9</v>
      </c>
      <c r="BJ420" s="62">
        <v>4</v>
      </c>
      <c r="BK420" s="61" t="s">
        <v>9</v>
      </c>
      <c r="BL420" s="62">
        <v>6</v>
      </c>
      <c r="BM420" s="61" t="s">
        <v>9</v>
      </c>
      <c r="BN420" s="62">
        <v>6</v>
      </c>
      <c r="BO420" s="61" t="s">
        <v>9</v>
      </c>
      <c r="BP420" s="62">
        <v>6</v>
      </c>
      <c r="BQ420" s="64">
        <f t="shared" si="701"/>
        <v>26</v>
      </c>
      <c r="BR420" s="64">
        <f t="shared" si="702"/>
        <v>0</v>
      </c>
      <c r="BS420" s="64">
        <f t="shared" si="703"/>
        <v>0</v>
      </c>
      <c r="BT420" s="64">
        <f t="shared" si="704"/>
        <v>0</v>
      </c>
      <c r="BU420" s="64">
        <f t="shared" si="705"/>
        <v>0</v>
      </c>
      <c r="BV420" s="64">
        <f t="shared" si="706"/>
        <v>0</v>
      </c>
      <c r="BW420" s="64">
        <f t="shared" si="707"/>
        <v>0</v>
      </c>
      <c r="BX420" s="64">
        <f t="shared" si="708"/>
        <v>0</v>
      </c>
      <c r="BY420" s="64">
        <f t="shared" si="709"/>
        <v>1</v>
      </c>
      <c r="BZ420" s="65">
        <f t="shared" si="722"/>
        <v>27</v>
      </c>
      <c r="CA420" s="66">
        <f t="shared" si="710"/>
        <v>134</v>
      </c>
      <c r="CB420" s="67">
        <f t="shared" si="711"/>
        <v>48</v>
      </c>
      <c r="CC420" s="67">
        <v>0</v>
      </c>
      <c r="CD420" s="68">
        <f t="shared" si="712"/>
        <v>2</v>
      </c>
      <c r="CE420" s="69">
        <f t="shared" si="713"/>
        <v>30</v>
      </c>
      <c r="CF420" s="68">
        <f t="shared" si="714"/>
        <v>140</v>
      </c>
      <c r="CG420" s="70">
        <f t="shared" si="715"/>
        <v>2</v>
      </c>
      <c r="CH420" s="68">
        <f t="shared" si="716"/>
        <v>480</v>
      </c>
      <c r="CI420" s="71">
        <f>VLOOKUP(A420,[5]DATA!$A$6:$Q$660,17,0)</f>
        <v>70</v>
      </c>
      <c r="CJ420" s="71">
        <f t="shared" si="717"/>
        <v>182</v>
      </c>
      <c r="CK420" s="72">
        <f t="shared" si="718"/>
        <v>78</v>
      </c>
      <c r="CL420" s="73">
        <f t="shared" si="719"/>
        <v>0.42857142857142855</v>
      </c>
      <c r="CM420" s="72">
        <f t="shared" si="720"/>
        <v>30</v>
      </c>
      <c r="CN420" s="74">
        <f t="shared" si="721"/>
        <v>27</v>
      </c>
    </row>
    <row r="421" spans="1:92" s="77" customFormat="1" ht="24.75" customHeight="1" outlineLevel="2" x14ac:dyDescent="0.25">
      <c r="A421" s="55" t="s">
        <v>853</v>
      </c>
      <c r="B421" s="56" t="s">
        <v>854</v>
      </c>
      <c r="C421" s="57" t="s">
        <v>810</v>
      </c>
      <c r="D421" s="58">
        <v>10</v>
      </c>
      <c r="E421" s="59">
        <v>42353</v>
      </c>
      <c r="F421" s="60">
        <f>IFERROR(VLOOKUP(A421,'[5]PHEP NAM 2022'!$D$9:$AP$628,32,0),0)</f>
        <v>4</v>
      </c>
      <c r="G421" s="61" t="s">
        <v>12</v>
      </c>
      <c r="H421" s="62">
        <v>4</v>
      </c>
      <c r="I421" s="61" t="s">
        <v>12</v>
      </c>
      <c r="J421" s="62">
        <v>4</v>
      </c>
      <c r="K421" s="61" t="s">
        <v>12</v>
      </c>
      <c r="L421" s="62">
        <v>4</v>
      </c>
      <c r="M421" s="61" t="s">
        <v>12</v>
      </c>
      <c r="N421" s="62">
        <v>4</v>
      </c>
      <c r="O421" s="61" t="s">
        <v>12</v>
      </c>
      <c r="P421" s="62">
        <v>4</v>
      </c>
      <c r="Q421" s="63"/>
      <c r="R421" s="63">
        <v>8</v>
      </c>
      <c r="S421" s="61" t="s">
        <v>9</v>
      </c>
      <c r="T421" s="62">
        <v>4</v>
      </c>
      <c r="U421" s="61" t="s">
        <v>9</v>
      </c>
      <c r="V421" s="62">
        <v>4</v>
      </c>
      <c r="W421" s="61" t="s">
        <v>9</v>
      </c>
      <c r="X421" s="62">
        <v>4</v>
      </c>
      <c r="Y421" s="61" t="s">
        <v>9</v>
      </c>
      <c r="Z421" s="62">
        <v>4</v>
      </c>
      <c r="AA421" s="61" t="s">
        <v>9</v>
      </c>
      <c r="AB421" s="62">
        <v>4</v>
      </c>
      <c r="AC421" s="61" t="s">
        <v>9</v>
      </c>
      <c r="AD421" s="62">
        <v>4</v>
      </c>
      <c r="AE421" s="63"/>
      <c r="AF421" s="63">
        <v>16</v>
      </c>
      <c r="AG421" s="61" t="s">
        <v>12</v>
      </c>
      <c r="AH421" s="62">
        <v>4</v>
      </c>
      <c r="AI421" s="61" t="s">
        <v>12</v>
      </c>
      <c r="AJ421" s="62">
        <v>4</v>
      </c>
      <c r="AK421" s="61" t="s">
        <v>12</v>
      </c>
      <c r="AL421" s="62">
        <v>4</v>
      </c>
      <c r="AM421" s="61" t="s">
        <v>12</v>
      </c>
      <c r="AN421" s="62">
        <v>4</v>
      </c>
      <c r="AO421" s="61" t="s">
        <v>12</v>
      </c>
      <c r="AP421" s="62">
        <v>4</v>
      </c>
      <c r="AQ421" s="61" t="s">
        <v>12</v>
      </c>
      <c r="AR421" s="62">
        <v>4</v>
      </c>
      <c r="AS421" s="63"/>
      <c r="AT421" s="63">
        <v>8</v>
      </c>
      <c r="AU421" s="61" t="s">
        <v>9</v>
      </c>
      <c r="AV421" s="62">
        <v>4</v>
      </c>
      <c r="AW421" s="61" t="s">
        <v>9</v>
      </c>
      <c r="AX421" s="62">
        <v>4</v>
      </c>
      <c r="AY421" s="61" t="s">
        <v>9</v>
      </c>
      <c r="AZ421" s="62">
        <v>4</v>
      </c>
      <c r="BA421" s="61" t="s">
        <v>9</v>
      </c>
      <c r="BB421" s="62">
        <v>4</v>
      </c>
      <c r="BC421" s="61" t="s">
        <v>9</v>
      </c>
      <c r="BD421" s="62">
        <v>4</v>
      </c>
      <c r="BE421" s="61" t="s">
        <v>9</v>
      </c>
      <c r="BF421" s="62">
        <v>4</v>
      </c>
      <c r="BG421" s="63"/>
      <c r="BH421" s="63">
        <v>16</v>
      </c>
      <c r="BI421" s="61" t="s">
        <v>12</v>
      </c>
      <c r="BJ421" s="62">
        <v>4</v>
      </c>
      <c r="BK421" s="61" t="s">
        <v>124</v>
      </c>
      <c r="BL421" s="62"/>
      <c r="BM421" s="61" t="s">
        <v>12</v>
      </c>
      <c r="BN421" s="62">
        <v>4</v>
      </c>
      <c r="BO421" s="61" t="s">
        <v>12</v>
      </c>
      <c r="BP421" s="62">
        <v>4</v>
      </c>
      <c r="BQ421" s="64">
        <f t="shared" si="701"/>
        <v>12</v>
      </c>
      <c r="BR421" s="64">
        <f t="shared" si="702"/>
        <v>0</v>
      </c>
      <c r="BS421" s="64">
        <f t="shared" si="703"/>
        <v>0</v>
      </c>
      <c r="BT421" s="64">
        <f t="shared" si="704"/>
        <v>14</v>
      </c>
      <c r="BU421" s="64">
        <f t="shared" si="705"/>
        <v>0</v>
      </c>
      <c r="BV421" s="64">
        <f t="shared" si="706"/>
        <v>0</v>
      </c>
      <c r="BW421" s="64">
        <f t="shared" si="707"/>
        <v>0</v>
      </c>
      <c r="BX421" s="64">
        <f t="shared" si="708"/>
        <v>0</v>
      </c>
      <c r="BY421" s="64">
        <f t="shared" si="709"/>
        <v>0</v>
      </c>
      <c r="BZ421" s="65">
        <f t="shared" si="722"/>
        <v>26</v>
      </c>
      <c r="CA421" s="66">
        <f t="shared" si="710"/>
        <v>104</v>
      </c>
      <c r="CB421" s="67">
        <f t="shared" si="711"/>
        <v>48</v>
      </c>
      <c r="CC421" s="67">
        <v>0</v>
      </c>
      <c r="CD421" s="68">
        <f t="shared" si="712"/>
        <v>2</v>
      </c>
      <c r="CE421" s="69">
        <f t="shared" si="713"/>
        <v>28</v>
      </c>
      <c r="CF421" s="68">
        <f t="shared" si="714"/>
        <v>140</v>
      </c>
      <c r="CG421" s="70">
        <f t="shared" si="715"/>
        <v>4</v>
      </c>
      <c r="CH421" s="68">
        <f t="shared" si="716"/>
        <v>448</v>
      </c>
      <c r="CI421" s="71">
        <f>VLOOKUP(A421,[5]DATA!$A$6:$Q$660,17,0)</f>
        <v>70</v>
      </c>
      <c r="CJ421" s="71">
        <f t="shared" si="717"/>
        <v>152</v>
      </c>
      <c r="CK421" s="72">
        <f t="shared" si="718"/>
        <v>48</v>
      </c>
      <c r="CL421" s="73">
        <f t="shared" si="719"/>
        <v>0.31578947368421051</v>
      </c>
      <c r="CM421" s="72">
        <f t="shared" si="720"/>
        <v>0</v>
      </c>
      <c r="CN421" s="74">
        <f t="shared" si="721"/>
        <v>26</v>
      </c>
    </row>
    <row r="422" spans="1:92" s="77" customFormat="1" ht="24.75" customHeight="1" outlineLevel="2" x14ac:dyDescent="0.25">
      <c r="A422" s="55" t="s">
        <v>855</v>
      </c>
      <c r="B422" s="56" t="s">
        <v>856</v>
      </c>
      <c r="C422" s="57" t="s">
        <v>810</v>
      </c>
      <c r="D422" s="58">
        <v>10</v>
      </c>
      <c r="E422" s="59">
        <v>42376</v>
      </c>
      <c r="F422" s="60">
        <f>IFERROR(VLOOKUP(A422,'[5]PHEP NAM 2022'!$D$9:$AP$628,32,0),0)</f>
        <v>18</v>
      </c>
      <c r="G422" s="61" t="s">
        <v>12</v>
      </c>
      <c r="H422" s="62">
        <v>4</v>
      </c>
      <c r="I422" s="61" t="s">
        <v>12</v>
      </c>
      <c r="J422" s="62">
        <v>4</v>
      </c>
      <c r="K422" s="61" t="s">
        <v>12</v>
      </c>
      <c r="L422" s="62">
        <v>4</v>
      </c>
      <c r="M422" s="61" t="s">
        <v>12</v>
      </c>
      <c r="N422" s="62">
        <v>4</v>
      </c>
      <c r="O422" s="61" t="s">
        <v>12</v>
      </c>
      <c r="P422" s="62">
        <v>4</v>
      </c>
      <c r="Q422" s="63"/>
      <c r="R422" s="63">
        <v>8</v>
      </c>
      <c r="S422" s="61" t="s">
        <v>9</v>
      </c>
      <c r="T422" s="62">
        <v>4</v>
      </c>
      <c r="U422" s="61" t="s">
        <v>9</v>
      </c>
      <c r="V422" s="62">
        <v>4</v>
      </c>
      <c r="W422" s="61" t="s">
        <v>9</v>
      </c>
      <c r="X422" s="62">
        <v>4</v>
      </c>
      <c r="Y422" s="61" t="s">
        <v>9</v>
      </c>
      <c r="Z422" s="62">
        <v>4</v>
      </c>
      <c r="AA422" s="61" t="s">
        <v>9</v>
      </c>
      <c r="AB422" s="62">
        <v>4</v>
      </c>
      <c r="AC422" s="61" t="s">
        <v>9</v>
      </c>
      <c r="AD422" s="62">
        <v>4</v>
      </c>
      <c r="AE422" s="63"/>
      <c r="AF422" s="63">
        <v>12</v>
      </c>
      <c r="AG422" s="61" t="s">
        <v>12</v>
      </c>
      <c r="AH422" s="62">
        <v>4</v>
      </c>
      <c r="AI422" s="61" t="s">
        <v>12</v>
      </c>
      <c r="AJ422" s="62">
        <v>4</v>
      </c>
      <c r="AK422" s="61" t="s">
        <v>12</v>
      </c>
      <c r="AL422" s="62">
        <v>4</v>
      </c>
      <c r="AM422" s="61" t="s">
        <v>12</v>
      </c>
      <c r="AN422" s="62">
        <v>4</v>
      </c>
      <c r="AO422" s="61" t="s">
        <v>112</v>
      </c>
      <c r="AP422" s="62"/>
      <c r="AQ422" s="61" t="s">
        <v>52</v>
      </c>
      <c r="AR422" s="62"/>
      <c r="AS422" s="63"/>
      <c r="AT422" s="63"/>
      <c r="AU422" s="61" t="s">
        <v>9</v>
      </c>
      <c r="AV422" s="62">
        <v>4</v>
      </c>
      <c r="AW422" s="61" t="s">
        <v>9</v>
      </c>
      <c r="AX422" s="62">
        <v>4</v>
      </c>
      <c r="AY422" s="61" t="s">
        <v>9</v>
      </c>
      <c r="AZ422" s="62">
        <v>4</v>
      </c>
      <c r="BA422" s="61" t="s">
        <v>9</v>
      </c>
      <c r="BB422" s="62">
        <v>4</v>
      </c>
      <c r="BC422" s="61" t="s">
        <v>9</v>
      </c>
      <c r="BD422" s="62">
        <v>4</v>
      </c>
      <c r="BE422" s="61" t="s">
        <v>9</v>
      </c>
      <c r="BF422" s="62">
        <v>4</v>
      </c>
      <c r="BG422" s="63"/>
      <c r="BH422" s="63"/>
      <c r="BI422" s="61" t="s">
        <v>12</v>
      </c>
      <c r="BJ422" s="62">
        <v>4</v>
      </c>
      <c r="BK422" s="61" t="s">
        <v>12</v>
      </c>
      <c r="BL422" s="62">
        <v>4</v>
      </c>
      <c r="BM422" s="61" t="s">
        <v>12</v>
      </c>
      <c r="BN422" s="62">
        <v>4</v>
      </c>
      <c r="BO422" s="61" t="s">
        <v>12</v>
      </c>
      <c r="BP422" s="62">
        <v>4</v>
      </c>
      <c r="BQ422" s="64">
        <f t="shared" si="701"/>
        <v>12</v>
      </c>
      <c r="BR422" s="64">
        <f t="shared" si="702"/>
        <v>0.5</v>
      </c>
      <c r="BS422" s="64">
        <f t="shared" si="703"/>
        <v>0</v>
      </c>
      <c r="BT422" s="64">
        <f t="shared" si="704"/>
        <v>13</v>
      </c>
      <c r="BU422" s="64">
        <f t="shared" si="705"/>
        <v>0</v>
      </c>
      <c r="BV422" s="64">
        <f t="shared" si="706"/>
        <v>0</v>
      </c>
      <c r="BW422" s="64">
        <f t="shared" si="707"/>
        <v>0</v>
      </c>
      <c r="BX422" s="64">
        <f t="shared" si="708"/>
        <v>0</v>
      </c>
      <c r="BY422" s="64">
        <f t="shared" si="709"/>
        <v>1.5</v>
      </c>
      <c r="BZ422" s="65">
        <f t="shared" si="722"/>
        <v>27</v>
      </c>
      <c r="CA422" s="66">
        <f t="shared" si="710"/>
        <v>100</v>
      </c>
      <c r="CB422" s="67">
        <f t="shared" si="711"/>
        <v>20</v>
      </c>
      <c r="CC422" s="67">
        <v>0</v>
      </c>
      <c r="CD422" s="68">
        <f t="shared" si="712"/>
        <v>2</v>
      </c>
      <c r="CE422" s="69">
        <f t="shared" si="713"/>
        <v>26</v>
      </c>
      <c r="CF422" s="68">
        <f t="shared" si="714"/>
        <v>140</v>
      </c>
      <c r="CG422" s="70">
        <f t="shared" si="715"/>
        <v>16.5</v>
      </c>
      <c r="CH422" s="68">
        <f t="shared" si="716"/>
        <v>416</v>
      </c>
      <c r="CI422" s="71">
        <f>VLOOKUP(A422,[5]DATA!$A$6:$Q$660,17,0)</f>
        <v>70</v>
      </c>
      <c r="CJ422" s="71">
        <f t="shared" si="717"/>
        <v>120</v>
      </c>
      <c r="CK422" s="72">
        <f t="shared" si="718"/>
        <v>20</v>
      </c>
      <c r="CL422" s="73">
        <f t="shared" si="719"/>
        <v>0.16666666666666666</v>
      </c>
      <c r="CM422" s="72">
        <f t="shared" si="720"/>
        <v>0</v>
      </c>
      <c r="CN422" s="74">
        <f t="shared" si="721"/>
        <v>27</v>
      </c>
    </row>
    <row r="423" spans="1:92" s="77" customFormat="1" ht="24.75" customHeight="1" outlineLevel="2" x14ac:dyDescent="0.25">
      <c r="A423" s="55" t="s">
        <v>857</v>
      </c>
      <c r="B423" s="56" t="s">
        <v>858</v>
      </c>
      <c r="C423" s="57" t="s">
        <v>810</v>
      </c>
      <c r="D423" s="58">
        <v>10</v>
      </c>
      <c r="E423" s="59">
        <v>42376</v>
      </c>
      <c r="F423" s="60">
        <f>IFERROR(VLOOKUP(A423,'[5]PHEP NAM 2022'!$D$9:$AP$628,32,0),0)</f>
        <v>13</v>
      </c>
      <c r="G423" s="61" t="s">
        <v>12</v>
      </c>
      <c r="H423" s="62">
        <v>4</v>
      </c>
      <c r="I423" s="61" t="s">
        <v>12</v>
      </c>
      <c r="J423" s="62">
        <v>4</v>
      </c>
      <c r="K423" s="61" t="s">
        <v>12</v>
      </c>
      <c r="L423" s="62">
        <v>4</v>
      </c>
      <c r="M423" s="61" t="s">
        <v>12</v>
      </c>
      <c r="N423" s="62">
        <v>4</v>
      </c>
      <c r="O423" s="61" t="s">
        <v>12</v>
      </c>
      <c r="P423" s="62">
        <v>4</v>
      </c>
      <c r="Q423" s="63"/>
      <c r="R423" s="63"/>
      <c r="S423" s="61" t="s">
        <v>9</v>
      </c>
      <c r="T423" s="62">
        <v>4</v>
      </c>
      <c r="U423" s="61" t="s">
        <v>9</v>
      </c>
      <c r="V423" s="62">
        <v>4</v>
      </c>
      <c r="W423" s="61" t="s">
        <v>9</v>
      </c>
      <c r="X423" s="62">
        <v>4</v>
      </c>
      <c r="Y423" s="61" t="s">
        <v>9</v>
      </c>
      <c r="Z423" s="62">
        <v>4</v>
      </c>
      <c r="AA423" s="61" t="s">
        <v>52</v>
      </c>
      <c r="AB423" s="62"/>
      <c r="AC423" s="61" t="s">
        <v>9</v>
      </c>
      <c r="AD423" s="62">
        <v>4</v>
      </c>
      <c r="AE423" s="63"/>
      <c r="AF423" s="63">
        <v>16</v>
      </c>
      <c r="AG423" s="61" t="s">
        <v>12</v>
      </c>
      <c r="AH423" s="62">
        <v>4</v>
      </c>
      <c r="AI423" s="61" t="s">
        <v>12</v>
      </c>
      <c r="AJ423" s="62">
        <v>4</v>
      </c>
      <c r="AK423" s="61" t="s">
        <v>12</v>
      </c>
      <c r="AL423" s="62">
        <v>4</v>
      </c>
      <c r="AM423" s="61" t="s">
        <v>12</v>
      </c>
      <c r="AN423" s="62">
        <v>4</v>
      </c>
      <c r="AO423" s="61" t="s">
        <v>12</v>
      </c>
      <c r="AP423" s="62">
        <v>4</v>
      </c>
      <c r="AQ423" s="61" t="s">
        <v>12</v>
      </c>
      <c r="AR423" s="62">
        <v>4</v>
      </c>
      <c r="AS423" s="63"/>
      <c r="AT423" s="63"/>
      <c r="AU423" s="61" t="s">
        <v>9</v>
      </c>
      <c r="AV423" s="62">
        <v>4</v>
      </c>
      <c r="AW423" s="61" t="s">
        <v>9</v>
      </c>
      <c r="AX423" s="62">
        <v>4</v>
      </c>
      <c r="AY423" s="61" t="s">
        <v>9</v>
      </c>
      <c r="AZ423" s="62">
        <v>4</v>
      </c>
      <c r="BA423" s="61" t="s">
        <v>9</v>
      </c>
      <c r="BB423" s="62">
        <v>4</v>
      </c>
      <c r="BC423" s="61" t="s">
        <v>9</v>
      </c>
      <c r="BD423" s="62">
        <v>4</v>
      </c>
      <c r="BE423" s="61" t="s">
        <v>9</v>
      </c>
      <c r="BF423" s="62">
        <v>4</v>
      </c>
      <c r="BG423" s="63"/>
      <c r="BH423" s="63">
        <v>14</v>
      </c>
      <c r="BI423" s="61" t="s">
        <v>12</v>
      </c>
      <c r="BJ423" s="62">
        <v>4</v>
      </c>
      <c r="BK423" s="61" t="s">
        <v>12</v>
      </c>
      <c r="BL423" s="62">
        <v>4</v>
      </c>
      <c r="BM423" s="61" t="s">
        <v>12</v>
      </c>
      <c r="BN423" s="62">
        <v>4</v>
      </c>
      <c r="BO423" s="61" t="s">
        <v>52</v>
      </c>
      <c r="BP423" s="62"/>
      <c r="BQ423" s="64">
        <f t="shared" si="701"/>
        <v>11</v>
      </c>
      <c r="BR423" s="64">
        <f t="shared" si="702"/>
        <v>0</v>
      </c>
      <c r="BS423" s="64">
        <f t="shared" si="703"/>
        <v>0</v>
      </c>
      <c r="BT423" s="64">
        <f t="shared" si="704"/>
        <v>14</v>
      </c>
      <c r="BU423" s="64">
        <f t="shared" si="705"/>
        <v>0</v>
      </c>
      <c r="BV423" s="64">
        <f t="shared" si="706"/>
        <v>0</v>
      </c>
      <c r="BW423" s="64">
        <f t="shared" si="707"/>
        <v>0</v>
      </c>
      <c r="BX423" s="64">
        <f t="shared" si="708"/>
        <v>0</v>
      </c>
      <c r="BY423" s="64">
        <f t="shared" si="709"/>
        <v>2</v>
      </c>
      <c r="BZ423" s="65">
        <f t="shared" si="722"/>
        <v>27</v>
      </c>
      <c r="CA423" s="66">
        <f t="shared" si="710"/>
        <v>100</v>
      </c>
      <c r="CB423" s="67">
        <f t="shared" si="711"/>
        <v>30</v>
      </c>
      <c r="CC423" s="67">
        <v>0</v>
      </c>
      <c r="CD423" s="68">
        <f t="shared" si="712"/>
        <v>2</v>
      </c>
      <c r="CE423" s="69">
        <f t="shared" si="713"/>
        <v>27</v>
      </c>
      <c r="CF423" s="68">
        <f t="shared" si="714"/>
        <v>140</v>
      </c>
      <c r="CG423" s="70">
        <f t="shared" si="715"/>
        <v>11</v>
      </c>
      <c r="CH423" s="68">
        <f t="shared" si="716"/>
        <v>432</v>
      </c>
      <c r="CI423" s="71">
        <f>VLOOKUP(A423,[5]DATA!$A$6:$Q$660,17,0)</f>
        <v>70</v>
      </c>
      <c r="CJ423" s="71">
        <f t="shared" si="717"/>
        <v>130</v>
      </c>
      <c r="CK423" s="72">
        <f t="shared" si="718"/>
        <v>30</v>
      </c>
      <c r="CL423" s="73">
        <f t="shared" si="719"/>
        <v>0.23076923076923078</v>
      </c>
      <c r="CM423" s="72">
        <f t="shared" si="720"/>
        <v>0</v>
      </c>
      <c r="CN423" s="74">
        <f t="shared" si="721"/>
        <v>27</v>
      </c>
    </row>
    <row r="424" spans="1:92" s="77" customFormat="1" ht="24.75" customHeight="1" outlineLevel="2" x14ac:dyDescent="0.25">
      <c r="A424" s="55" t="s">
        <v>859</v>
      </c>
      <c r="B424" s="56" t="s">
        <v>860</v>
      </c>
      <c r="C424" s="57" t="s">
        <v>810</v>
      </c>
      <c r="D424" s="58">
        <v>10</v>
      </c>
      <c r="E424" s="59">
        <v>42422</v>
      </c>
      <c r="F424" s="60">
        <f>IFERROR(VLOOKUP(A424,'[5]PHEP NAM 2022'!$D$9:$AP$628,32,0),0)</f>
        <v>5.5</v>
      </c>
      <c r="G424" s="61" t="s">
        <v>9</v>
      </c>
      <c r="H424" s="62">
        <v>6</v>
      </c>
      <c r="I424" s="61" t="s">
        <v>9</v>
      </c>
      <c r="J424" s="62">
        <v>6</v>
      </c>
      <c r="K424" s="61" t="s">
        <v>9</v>
      </c>
      <c r="L424" s="62">
        <v>6</v>
      </c>
      <c r="M424" s="61" t="s">
        <v>9</v>
      </c>
      <c r="N424" s="62">
        <v>6</v>
      </c>
      <c r="O424" s="61" t="s">
        <v>9</v>
      </c>
      <c r="P424" s="62">
        <v>4</v>
      </c>
      <c r="Q424" s="63"/>
      <c r="R424" s="63">
        <v>12</v>
      </c>
      <c r="S424" s="61" t="s">
        <v>9</v>
      </c>
      <c r="T424" s="62">
        <v>6</v>
      </c>
      <c r="U424" s="61" t="s">
        <v>9</v>
      </c>
      <c r="V424" s="62">
        <v>4</v>
      </c>
      <c r="W424" s="61" t="s">
        <v>124</v>
      </c>
      <c r="X424" s="62"/>
      <c r="Y424" s="61" t="s">
        <v>9</v>
      </c>
      <c r="Z424" s="62">
        <v>6</v>
      </c>
      <c r="AA424" s="61" t="s">
        <v>9</v>
      </c>
      <c r="AB424" s="62">
        <v>6</v>
      </c>
      <c r="AC424" s="61" t="s">
        <v>9</v>
      </c>
      <c r="AD424" s="62">
        <v>4</v>
      </c>
      <c r="AE424" s="63"/>
      <c r="AF424" s="63">
        <v>12</v>
      </c>
      <c r="AG424" s="61" t="s">
        <v>9</v>
      </c>
      <c r="AH424" s="62">
        <v>6</v>
      </c>
      <c r="AI424" s="61" t="s">
        <v>9</v>
      </c>
      <c r="AJ424" s="62">
        <v>6</v>
      </c>
      <c r="AK424" s="61" t="s">
        <v>9</v>
      </c>
      <c r="AL424" s="62">
        <v>4</v>
      </c>
      <c r="AM424" s="61" t="s">
        <v>9</v>
      </c>
      <c r="AN424" s="62">
        <v>6</v>
      </c>
      <c r="AO424" s="61" t="s">
        <v>9</v>
      </c>
      <c r="AP424" s="62">
        <v>6</v>
      </c>
      <c r="AQ424" s="61" t="s">
        <v>9</v>
      </c>
      <c r="AR424" s="62">
        <v>4</v>
      </c>
      <c r="AS424" s="63"/>
      <c r="AT424" s="63">
        <v>12</v>
      </c>
      <c r="AU424" s="61" t="s">
        <v>9</v>
      </c>
      <c r="AV424" s="62">
        <v>6</v>
      </c>
      <c r="AW424" s="61" t="s">
        <v>9</v>
      </c>
      <c r="AX424" s="62">
        <v>6</v>
      </c>
      <c r="AY424" s="61" t="s">
        <v>9</v>
      </c>
      <c r="AZ424" s="62">
        <v>6</v>
      </c>
      <c r="BA424" s="61" t="s">
        <v>9</v>
      </c>
      <c r="BB424" s="62">
        <v>6</v>
      </c>
      <c r="BC424" s="61" t="s">
        <v>9</v>
      </c>
      <c r="BD424" s="62">
        <v>6</v>
      </c>
      <c r="BE424" s="61" t="s">
        <v>9</v>
      </c>
      <c r="BF424" s="62">
        <v>4</v>
      </c>
      <c r="BG424" s="63"/>
      <c r="BH424" s="63">
        <v>8</v>
      </c>
      <c r="BI424" s="61" t="s">
        <v>9</v>
      </c>
      <c r="BJ424" s="62">
        <v>6</v>
      </c>
      <c r="BK424" s="61" t="s">
        <v>9</v>
      </c>
      <c r="BL424" s="62">
        <v>6</v>
      </c>
      <c r="BM424" s="61" t="s">
        <v>9</v>
      </c>
      <c r="BN424" s="62">
        <v>6</v>
      </c>
      <c r="BO424" s="61" t="s">
        <v>9</v>
      </c>
      <c r="BP424" s="62">
        <v>6</v>
      </c>
      <c r="BQ424" s="64">
        <f t="shared" si="701"/>
        <v>26</v>
      </c>
      <c r="BR424" s="64">
        <f t="shared" si="702"/>
        <v>0</v>
      </c>
      <c r="BS424" s="64">
        <f t="shared" si="703"/>
        <v>0</v>
      </c>
      <c r="BT424" s="64">
        <f t="shared" si="704"/>
        <v>0</v>
      </c>
      <c r="BU424" s="64">
        <f t="shared" si="705"/>
        <v>0</v>
      </c>
      <c r="BV424" s="64">
        <f t="shared" si="706"/>
        <v>0</v>
      </c>
      <c r="BW424" s="64">
        <f t="shared" si="707"/>
        <v>0</v>
      </c>
      <c r="BX424" s="64">
        <f t="shared" si="708"/>
        <v>0</v>
      </c>
      <c r="BY424" s="64">
        <f t="shared" si="709"/>
        <v>0</v>
      </c>
      <c r="BZ424" s="65">
        <f t="shared" si="722"/>
        <v>26</v>
      </c>
      <c r="CA424" s="66">
        <f t="shared" si="710"/>
        <v>144</v>
      </c>
      <c r="CB424" s="67">
        <f t="shared" si="711"/>
        <v>44</v>
      </c>
      <c r="CC424" s="67">
        <v>0</v>
      </c>
      <c r="CD424" s="68">
        <f t="shared" si="712"/>
        <v>2</v>
      </c>
      <c r="CE424" s="69">
        <f t="shared" si="713"/>
        <v>29</v>
      </c>
      <c r="CF424" s="68">
        <f t="shared" si="714"/>
        <v>140</v>
      </c>
      <c r="CG424" s="70">
        <f t="shared" si="715"/>
        <v>5.5</v>
      </c>
      <c r="CH424" s="68">
        <f t="shared" si="716"/>
        <v>464</v>
      </c>
      <c r="CI424" s="71">
        <f>VLOOKUP(A424,[5]DATA!$A$6:$Q$660,17,0)</f>
        <v>70</v>
      </c>
      <c r="CJ424" s="71">
        <f t="shared" si="717"/>
        <v>188</v>
      </c>
      <c r="CK424" s="72">
        <f t="shared" si="718"/>
        <v>84</v>
      </c>
      <c r="CL424" s="73">
        <f t="shared" si="719"/>
        <v>0.44680851063829785</v>
      </c>
      <c r="CM424" s="72">
        <f t="shared" si="720"/>
        <v>40</v>
      </c>
      <c r="CN424" s="74">
        <f t="shared" si="721"/>
        <v>26</v>
      </c>
    </row>
    <row r="425" spans="1:92" s="77" customFormat="1" ht="24.75" customHeight="1" outlineLevel="2" x14ac:dyDescent="0.25">
      <c r="A425" s="55" t="s">
        <v>861</v>
      </c>
      <c r="B425" s="56" t="s">
        <v>862</v>
      </c>
      <c r="C425" s="57" t="s">
        <v>810</v>
      </c>
      <c r="D425" s="58">
        <v>10</v>
      </c>
      <c r="E425" s="59">
        <v>42419</v>
      </c>
      <c r="F425" s="60">
        <f>IFERROR(VLOOKUP(A425,'[5]PHEP NAM 2022'!$D$9:$AP$628,32,0),0)</f>
        <v>14</v>
      </c>
      <c r="G425" s="61" t="s">
        <v>9</v>
      </c>
      <c r="H425" s="62">
        <v>4</v>
      </c>
      <c r="I425" s="61" t="s">
        <v>9</v>
      </c>
      <c r="J425" s="62">
        <v>4</v>
      </c>
      <c r="K425" s="61" t="s">
        <v>52</v>
      </c>
      <c r="L425" s="62"/>
      <c r="M425" s="61" t="s">
        <v>9</v>
      </c>
      <c r="N425" s="62">
        <v>4</v>
      </c>
      <c r="O425" s="61" t="s">
        <v>9</v>
      </c>
      <c r="P425" s="62">
        <v>4</v>
      </c>
      <c r="Q425" s="63"/>
      <c r="R425" s="63">
        <v>16</v>
      </c>
      <c r="S425" s="61" t="s">
        <v>12</v>
      </c>
      <c r="T425" s="62">
        <v>4</v>
      </c>
      <c r="U425" s="61" t="s">
        <v>12</v>
      </c>
      <c r="V425" s="62">
        <v>4</v>
      </c>
      <c r="W425" s="61" t="s">
        <v>12</v>
      </c>
      <c r="X425" s="62">
        <v>4</v>
      </c>
      <c r="Y425" s="61" t="s">
        <v>12</v>
      </c>
      <c r="Z425" s="62">
        <v>4</v>
      </c>
      <c r="AA425" s="61" t="s">
        <v>12</v>
      </c>
      <c r="AB425" s="62">
        <v>4</v>
      </c>
      <c r="AC425" s="61" t="s">
        <v>12</v>
      </c>
      <c r="AD425" s="62">
        <v>4</v>
      </c>
      <c r="AE425" s="63"/>
      <c r="AF425" s="63">
        <v>8</v>
      </c>
      <c r="AG425" s="61" t="s">
        <v>9</v>
      </c>
      <c r="AH425" s="62">
        <v>4</v>
      </c>
      <c r="AI425" s="61" t="s">
        <v>9</v>
      </c>
      <c r="AJ425" s="62">
        <v>4</v>
      </c>
      <c r="AK425" s="61" t="s">
        <v>9</v>
      </c>
      <c r="AL425" s="62">
        <v>4</v>
      </c>
      <c r="AM425" s="61" t="s">
        <v>9</v>
      </c>
      <c r="AN425" s="62">
        <v>4</v>
      </c>
      <c r="AO425" s="61" t="s">
        <v>9</v>
      </c>
      <c r="AP425" s="62">
        <v>4</v>
      </c>
      <c r="AQ425" s="61" t="s">
        <v>9</v>
      </c>
      <c r="AR425" s="62">
        <v>4</v>
      </c>
      <c r="AS425" s="63"/>
      <c r="AT425" s="63">
        <v>16</v>
      </c>
      <c r="AU425" s="61" t="s">
        <v>12</v>
      </c>
      <c r="AV425" s="62">
        <v>4</v>
      </c>
      <c r="AW425" s="61" t="s">
        <v>12</v>
      </c>
      <c r="AX425" s="62">
        <v>4</v>
      </c>
      <c r="AY425" s="61" t="s">
        <v>12</v>
      </c>
      <c r="AZ425" s="62">
        <v>4</v>
      </c>
      <c r="BA425" s="61" t="s">
        <v>12</v>
      </c>
      <c r="BB425" s="62">
        <v>4</v>
      </c>
      <c r="BC425" s="61" t="s">
        <v>12</v>
      </c>
      <c r="BD425" s="62">
        <v>4</v>
      </c>
      <c r="BE425" s="61" t="s">
        <v>12</v>
      </c>
      <c r="BF425" s="62">
        <v>4</v>
      </c>
      <c r="BG425" s="63"/>
      <c r="BH425" s="63"/>
      <c r="BI425" s="61" t="s">
        <v>9</v>
      </c>
      <c r="BJ425" s="62">
        <v>4</v>
      </c>
      <c r="BK425" s="61" t="s">
        <v>9</v>
      </c>
      <c r="BL425" s="62">
        <v>4</v>
      </c>
      <c r="BM425" s="61" t="s">
        <v>9</v>
      </c>
      <c r="BN425" s="62">
        <v>4</v>
      </c>
      <c r="BO425" s="61" t="s">
        <v>9</v>
      </c>
      <c r="BP425" s="62">
        <v>4</v>
      </c>
      <c r="BQ425" s="64">
        <f t="shared" si="701"/>
        <v>14</v>
      </c>
      <c r="BR425" s="64">
        <f t="shared" si="702"/>
        <v>0</v>
      </c>
      <c r="BS425" s="64">
        <f t="shared" si="703"/>
        <v>0</v>
      </c>
      <c r="BT425" s="64">
        <f t="shared" si="704"/>
        <v>12</v>
      </c>
      <c r="BU425" s="64">
        <f t="shared" si="705"/>
        <v>0</v>
      </c>
      <c r="BV425" s="64">
        <f t="shared" si="706"/>
        <v>0</v>
      </c>
      <c r="BW425" s="64">
        <f t="shared" si="707"/>
        <v>0</v>
      </c>
      <c r="BX425" s="64">
        <f t="shared" si="708"/>
        <v>0</v>
      </c>
      <c r="BY425" s="64">
        <f t="shared" si="709"/>
        <v>1</v>
      </c>
      <c r="BZ425" s="65">
        <f t="shared" si="722"/>
        <v>27</v>
      </c>
      <c r="CA425" s="66">
        <f t="shared" si="710"/>
        <v>104</v>
      </c>
      <c r="CB425" s="67">
        <f t="shared" si="711"/>
        <v>40</v>
      </c>
      <c r="CC425" s="67">
        <v>0</v>
      </c>
      <c r="CD425" s="68">
        <f t="shared" si="712"/>
        <v>2</v>
      </c>
      <c r="CE425" s="69">
        <f t="shared" si="713"/>
        <v>28</v>
      </c>
      <c r="CF425" s="68">
        <f t="shared" si="714"/>
        <v>140</v>
      </c>
      <c r="CG425" s="70">
        <f t="shared" si="715"/>
        <v>13</v>
      </c>
      <c r="CH425" s="68">
        <f t="shared" si="716"/>
        <v>448</v>
      </c>
      <c r="CI425" s="71">
        <f>VLOOKUP(A425,[5]DATA!$A$6:$Q$660,17,0)</f>
        <v>70</v>
      </c>
      <c r="CJ425" s="71">
        <f t="shared" si="717"/>
        <v>144</v>
      </c>
      <c r="CK425" s="72">
        <f t="shared" si="718"/>
        <v>40</v>
      </c>
      <c r="CL425" s="73">
        <f t="shared" si="719"/>
        <v>0.27777777777777779</v>
      </c>
      <c r="CM425" s="72">
        <f t="shared" si="720"/>
        <v>0</v>
      </c>
      <c r="CN425" s="74">
        <f t="shared" si="721"/>
        <v>27</v>
      </c>
    </row>
    <row r="426" spans="1:92" s="77" customFormat="1" ht="24.75" customHeight="1" outlineLevel="2" x14ac:dyDescent="0.25">
      <c r="A426" s="55" t="s">
        <v>863</v>
      </c>
      <c r="B426" s="56" t="s">
        <v>864</v>
      </c>
      <c r="C426" s="57" t="s">
        <v>810</v>
      </c>
      <c r="D426" s="58">
        <v>8</v>
      </c>
      <c r="E426" s="59">
        <v>42520</v>
      </c>
      <c r="F426" s="60">
        <f>IFERROR(VLOOKUP(A426,'[5]PHEP NAM 2022'!$D$9:$AP$628,32,0),0)</f>
        <v>10.5</v>
      </c>
      <c r="G426" s="61" t="s">
        <v>124</v>
      </c>
      <c r="H426" s="62"/>
      <c r="I426" s="61" t="s">
        <v>9</v>
      </c>
      <c r="J426" s="62">
        <v>4</v>
      </c>
      <c r="K426" s="61" t="s">
        <v>9</v>
      </c>
      <c r="L426" s="62">
        <v>4</v>
      </c>
      <c r="M426" s="61" t="s">
        <v>9</v>
      </c>
      <c r="N426" s="62">
        <v>4</v>
      </c>
      <c r="O426" s="61" t="s">
        <v>52</v>
      </c>
      <c r="P426" s="62"/>
      <c r="Q426" s="63"/>
      <c r="R426" s="63">
        <v>12</v>
      </c>
      <c r="S426" s="61" t="s">
        <v>12</v>
      </c>
      <c r="T426" s="62">
        <v>4</v>
      </c>
      <c r="U426" s="61" t="s">
        <v>12</v>
      </c>
      <c r="V426" s="62">
        <v>4</v>
      </c>
      <c r="W426" s="61" t="s">
        <v>12</v>
      </c>
      <c r="X426" s="62">
        <v>4</v>
      </c>
      <c r="Y426" s="61" t="s">
        <v>12</v>
      </c>
      <c r="Z426" s="62">
        <v>4</v>
      </c>
      <c r="AA426" s="61" t="s">
        <v>12</v>
      </c>
      <c r="AB426" s="62">
        <v>4</v>
      </c>
      <c r="AC426" s="61" t="s">
        <v>12</v>
      </c>
      <c r="AD426" s="62">
        <v>4</v>
      </c>
      <c r="AE426" s="63"/>
      <c r="AF426" s="63"/>
      <c r="AG426" s="61" t="s">
        <v>9</v>
      </c>
      <c r="AH426" s="62">
        <v>4</v>
      </c>
      <c r="AI426" s="61" t="s">
        <v>9</v>
      </c>
      <c r="AJ426" s="62">
        <v>4</v>
      </c>
      <c r="AK426" s="61" t="s">
        <v>9</v>
      </c>
      <c r="AL426" s="62">
        <v>4</v>
      </c>
      <c r="AM426" s="61" t="s">
        <v>9</v>
      </c>
      <c r="AN426" s="62">
        <v>4</v>
      </c>
      <c r="AO426" s="61" t="s">
        <v>9</v>
      </c>
      <c r="AP426" s="62">
        <v>4</v>
      </c>
      <c r="AQ426" s="61" t="s">
        <v>9</v>
      </c>
      <c r="AR426" s="62">
        <v>4</v>
      </c>
      <c r="AS426" s="63"/>
      <c r="AT426" s="63">
        <v>10</v>
      </c>
      <c r="AU426" s="61" t="s">
        <v>52</v>
      </c>
      <c r="AV426" s="62"/>
      <c r="AW426" s="61" t="s">
        <v>12</v>
      </c>
      <c r="AX426" s="62">
        <v>4</v>
      </c>
      <c r="AY426" s="61" t="s">
        <v>12</v>
      </c>
      <c r="AZ426" s="62">
        <v>4</v>
      </c>
      <c r="BA426" s="61" t="s">
        <v>12</v>
      </c>
      <c r="BB426" s="62">
        <v>4</v>
      </c>
      <c r="BC426" s="61" t="s">
        <v>12</v>
      </c>
      <c r="BD426" s="62">
        <v>4</v>
      </c>
      <c r="BE426" s="61" t="s">
        <v>12</v>
      </c>
      <c r="BF426" s="62">
        <v>4</v>
      </c>
      <c r="BG426" s="63"/>
      <c r="BH426" s="63"/>
      <c r="BI426" s="61" t="s">
        <v>9</v>
      </c>
      <c r="BJ426" s="62">
        <v>4</v>
      </c>
      <c r="BK426" s="61" t="s">
        <v>9</v>
      </c>
      <c r="BL426" s="62">
        <v>4</v>
      </c>
      <c r="BM426" s="61" t="s">
        <v>9</v>
      </c>
      <c r="BN426" s="62">
        <v>4</v>
      </c>
      <c r="BO426" s="61" t="s">
        <v>9</v>
      </c>
      <c r="BP426" s="62">
        <v>4</v>
      </c>
      <c r="BQ426" s="64">
        <f t="shared" si="701"/>
        <v>13</v>
      </c>
      <c r="BR426" s="64">
        <f t="shared" si="702"/>
        <v>0</v>
      </c>
      <c r="BS426" s="64">
        <f t="shared" si="703"/>
        <v>0</v>
      </c>
      <c r="BT426" s="64">
        <f t="shared" si="704"/>
        <v>11</v>
      </c>
      <c r="BU426" s="64">
        <f t="shared" si="705"/>
        <v>0</v>
      </c>
      <c r="BV426" s="64">
        <f t="shared" si="706"/>
        <v>0</v>
      </c>
      <c r="BW426" s="64">
        <f t="shared" si="707"/>
        <v>0</v>
      </c>
      <c r="BX426" s="64">
        <f t="shared" si="708"/>
        <v>0</v>
      </c>
      <c r="BY426" s="64">
        <f t="shared" si="709"/>
        <v>2</v>
      </c>
      <c r="BZ426" s="65">
        <f t="shared" si="722"/>
        <v>26</v>
      </c>
      <c r="CA426" s="66">
        <f t="shared" si="710"/>
        <v>96</v>
      </c>
      <c r="CB426" s="67">
        <f t="shared" si="711"/>
        <v>22</v>
      </c>
      <c r="CC426" s="67">
        <v>0</v>
      </c>
      <c r="CD426" s="68">
        <f t="shared" si="712"/>
        <v>2</v>
      </c>
      <c r="CE426" s="69">
        <f t="shared" si="713"/>
        <v>25</v>
      </c>
      <c r="CF426" s="68">
        <f t="shared" si="714"/>
        <v>300</v>
      </c>
      <c r="CG426" s="70">
        <f t="shared" si="715"/>
        <v>8.5</v>
      </c>
      <c r="CH426" s="68">
        <f t="shared" si="716"/>
        <v>400</v>
      </c>
      <c r="CI426" s="71">
        <f>VLOOKUP(A426,[5]DATA!$A$6:$Q$660,17,0)</f>
        <v>150</v>
      </c>
      <c r="CJ426" s="71">
        <f t="shared" si="717"/>
        <v>118</v>
      </c>
      <c r="CK426" s="72">
        <f t="shared" si="718"/>
        <v>22</v>
      </c>
      <c r="CL426" s="73">
        <f t="shared" si="719"/>
        <v>0.1864406779661017</v>
      </c>
      <c r="CM426" s="72">
        <f t="shared" si="720"/>
        <v>0</v>
      </c>
      <c r="CN426" s="74">
        <f t="shared" si="721"/>
        <v>26</v>
      </c>
    </row>
    <row r="427" spans="1:92" s="77" customFormat="1" ht="24.75" customHeight="1" outlineLevel="2" x14ac:dyDescent="0.25">
      <c r="A427" s="55" t="s">
        <v>865</v>
      </c>
      <c r="B427" s="56" t="s">
        <v>866</v>
      </c>
      <c r="C427" s="57" t="s">
        <v>810</v>
      </c>
      <c r="D427" s="58">
        <v>10</v>
      </c>
      <c r="E427" s="59">
        <v>42815</v>
      </c>
      <c r="F427" s="60">
        <f>IFERROR(VLOOKUP(A427,'[5]PHEP NAM 2022'!$D$9:$AP$628,32,0),0)</f>
        <v>3</v>
      </c>
      <c r="G427" s="61" t="s">
        <v>9</v>
      </c>
      <c r="H427" s="62">
        <v>4</v>
      </c>
      <c r="I427" s="61" t="s">
        <v>9</v>
      </c>
      <c r="J427" s="62">
        <v>4</v>
      </c>
      <c r="K427" s="61" t="s">
        <v>9</v>
      </c>
      <c r="L427" s="62">
        <v>4</v>
      </c>
      <c r="M427" s="61" t="s">
        <v>9</v>
      </c>
      <c r="N427" s="62"/>
      <c r="O427" s="61" t="s">
        <v>52</v>
      </c>
      <c r="P427" s="62"/>
      <c r="Q427" s="63"/>
      <c r="R427" s="63"/>
      <c r="S427" s="61" t="s">
        <v>12</v>
      </c>
      <c r="T427" s="62">
        <v>4</v>
      </c>
      <c r="U427" s="61" t="s">
        <v>12</v>
      </c>
      <c r="V427" s="62">
        <v>4</v>
      </c>
      <c r="W427" s="61" t="s">
        <v>12</v>
      </c>
      <c r="X427" s="62">
        <v>4</v>
      </c>
      <c r="Y427" s="61" t="s">
        <v>52</v>
      </c>
      <c r="Z427" s="62"/>
      <c r="AA427" s="61" t="s">
        <v>124</v>
      </c>
      <c r="AB427" s="62"/>
      <c r="AC427" s="61" t="s">
        <v>79</v>
      </c>
      <c r="AD427" s="62"/>
      <c r="AE427" s="63"/>
      <c r="AF427" s="63"/>
      <c r="AG427" s="61" t="s">
        <v>79</v>
      </c>
      <c r="AH427" s="62"/>
      <c r="AI427" s="61" t="s">
        <v>79</v>
      </c>
      <c r="AJ427" s="62"/>
      <c r="AK427" s="61" t="s">
        <v>79</v>
      </c>
      <c r="AL427" s="62"/>
      <c r="AM427" s="61" t="s">
        <v>79</v>
      </c>
      <c r="AN427" s="62"/>
      <c r="AO427" s="61" t="s">
        <v>79</v>
      </c>
      <c r="AP427" s="62"/>
      <c r="AQ427" s="61" t="s">
        <v>79</v>
      </c>
      <c r="AR427" s="62"/>
      <c r="AS427" s="63"/>
      <c r="AT427" s="63"/>
      <c r="AU427" s="61" t="s">
        <v>12</v>
      </c>
      <c r="AV427" s="62">
        <v>4</v>
      </c>
      <c r="AW427" s="61" t="s">
        <v>12</v>
      </c>
      <c r="AX427" s="62">
        <v>4</v>
      </c>
      <c r="AY427" s="61" t="s">
        <v>12</v>
      </c>
      <c r="AZ427" s="62">
        <v>4</v>
      </c>
      <c r="BA427" s="61" t="s">
        <v>12</v>
      </c>
      <c r="BB427" s="62">
        <v>4</v>
      </c>
      <c r="BC427" s="61" t="s">
        <v>12</v>
      </c>
      <c r="BD427" s="62">
        <v>4</v>
      </c>
      <c r="BE427" s="61" t="s">
        <v>12</v>
      </c>
      <c r="BF427" s="62">
        <v>4</v>
      </c>
      <c r="BG427" s="63"/>
      <c r="BH427" s="63"/>
      <c r="BI427" s="61" t="s">
        <v>9</v>
      </c>
      <c r="BJ427" s="62">
        <v>4</v>
      </c>
      <c r="BK427" s="61" t="s">
        <v>9</v>
      </c>
      <c r="BL427" s="62">
        <v>4</v>
      </c>
      <c r="BM427" s="61" t="s">
        <v>9</v>
      </c>
      <c r="BN427" s="62">
        <v>4</v>
      </c>
      <c r="BO427" s="61" t="s">
        <v>9</v>
      </c>
      <c r="BP427" s="62">
        <v>4</v>
      </c>
      <c r="BQ427" s="64">
        <f t="shared" si="701"/>
        <v>8</v>
      </c>
      <c r="BR427" s="64">
        <f t="shared" si="702"/>
        <v>0</v>
      </c>
      <c r="BS427" s="64">
        <f t="shared" si="703"/>
        <v>0</v>
      </c>
      <c r="BT427" s="64">
        <f t="shared" si="704"/>
        <v>9</v>
      </c>
      <c r="BU427" s="64">
        <f t="shared" si="705"/>
        <v>0</v>
      </c>
      <c r="BV427" s="64">
        <f t="shared" si="706"/>
        <v>0</v>
      </c>
      <c r="BW427" s="64">
        <f t="shared" si="707"/>
        <v>0</v>
      </c>
      <c r="BX427" s="64">
        <f t="shared" si="708"/>
        <v>0</v>
      </c>
      <c r="BY427" s="64">
        <f t="shared" si="709"/>
        <v>2</v>
      </c>
      <c r="BZ427" s="65">
        <f t="shared" si="722"/>
        <v>19</v>
      </c>
      <c r="CA427" s="66">
        <f t="shared" si="710"/>
        <v>64</v>
      </c>
      <c r="CB427" s="67">
        <f t="shared" si="711"/>
        <v>0</v>
      </c>
      <c r="CC427" s="67">
        <v>0</v>
      </c>
      <c r="CD427" s="68">
        <f t="shared" si="712"/>
        <v>1</v>
      </c>
      <c r="CE427" s="69">
        <f t="shared" si="713"/>
        <v>16</v>
      </c>
      <c r="CF427" s="68">
        <f t="shared" si="714"/>
        <v>70</v>
      </c>
      <c r="CG427" s="70">
        <f t="shared" si="715"/>
        <v>1</v>
      </c>
      <c r="CH427" s="68">
        <f t="shared" si="716"/>
        <v>256</v>
      </c>
      <c r="CI427" s="71">
        <f>VLOOKUP(A427,[5]DATA!$A$6:$Q$660,17,0)</f>
        <v>70</v>
      </c>
      <c r="CJ427" s="71">
        <f t="shared" si="717"/>
        <v>64</v>
      </c>
      <c r="CK427" s="72">
        <f t="shared" si="718"/>
        <v>0</v>
      </c>
      <c r="CL427" s="73">
        <f t="shared" si="719"/>
        <v>0</v>
      </c>
      <c r="CM427" s="72">
        <f t="shared" si="720"/>
        <v>0</v>
      </c>
      <c r="CN427" s="74">
        <f t="shared" si="721"/>
        <v>19</v>
      </c>
    </row>
    <row r="428" spans="1:92" s="77" customFormat="1" ht="24.75" customHeight="1" outlineLevel="2" x14ac:dyDescent="0.25">
      <c r="A428" s="55" t="s">
        <v>867</v>
      </c>
      <c r="B428" s="56" t="s">
        <v>868</v>
      </c>
      <c r="C428" s="57" t="s">
        <v>810</v>
      </c>
      <c r="D428" s="58">
        <v>10</v>
      </c>
      <c r="E428" s="59">
        <v>42874</v>
      </c>
      <c r="F428" s="60">
        <f>IFERROR(VLOOKUP(A428,'[5]PHEP NAM 2022'!$D$9:$AP$628,32,0),0)</f>
        <v>1</v>
      </c>
      <c r="G428" s="61" t="s">
        <v>12</v>
      </c>
      <c r="H428" s="62">
        <v>4</v>
      </c>
      <c r="I428" s="61" t="s">
        <v>12</v>
      </c>
      <c r="J428" s="62">
        <v>4</v>
      </c>
      <c r="K428" s="61" t="s">
        <v>12</v>
      </c>
      <c r="L428" s="62">
        <v>4</v>
      </c>
      <c r="M428" s="61" t="s">
        <v>12</v>
      </c>
      <c r="N428" s="62">
        <v>4</v>
      </c>
      <c r="O428" s="61" t="s">
        <v>12</v>
      </c>
      <c r="P428" s="62">
        <v>4</v>
      </c>
      <c r="Q428" s="63"/>
      <c r="R428" s="63"/>
      <c r="S428" s="61" t="s">
        <v>9</v>
      </c>
      <c r="T428" s="62">
        <v>6</v>
      </c>
      <c r="U428" s="61" t="s">
        <v>9</v>
      </c>
      <c r="V428" s="62">
        <v>4</v>
      </c>
      <c r="W428" s="61" t="s">
        <v>9</v>
      </c>
      <c r="X428" s="62">
        <v>6</v>
      </c>
      <c r="Y428" s="61" t="s">
        <v>9</v>
      </c>
      <c r="Z428" s="62">
        <v>6</v>
      </c>
      <c r="AA428" s="61" t="s">
        <v>9</v>
      </c>
      <c r="AB428" s="62">
        <v>4</v>
      </c>
      <c r="AC428" s="61" t="s">
        <v>9</v>
      </c>
      <c r="AD428" s="62">
        <v>4</v>
      </c>
      <c r="AE428" s="63"/>
      <c r="AF428" s="63">
        <v>16</v>
      </c>
      <c r="AG428" s="61" t="s">
        <v>12</v>
      </c>
      <c r="AH428" s="62">
        <v>4</v>
      </c>
      <c r="AI428" s="61" t="s">
        <v>12</v>
      </c>
      <c r="AJ428" s="62">
        <v>3</v>
      </c>
      <c r="AK428" s="61" t="s">
        <v>12</v>
      </c>
      <c r="AL428" s="62">
        <v>4</v>
      </c>
      <c r="AM428" s="61" t="s">
        <v>12</v>
      </c>
      <c r="AN428" s="62">
        <v>4</v>
      </c>
      <c r="AO428" s="61" t="s">
        <v>12</v>
      </c>
      <c r="AP428" s="62">
        <v>4</v>
      </c>
      <c r="AQ428" s="61" t="s">
        <v>12</v>
      </c>
      <c r="AR428" s="62">
        <v>4</v>
      </c>
      <c r="AS428" s="63"/>
      <c r="AT428" s="63"/>
      <c r="AU428" s="61" t="s">
        <v>9</v>
      </c>
      <c r="AV428" s="62">
        <v>4</v>
      </c>
      <c r="AW428" s="61" t="s">
        <v>9</v>
      </c>
      <c r="AX428" s="62">
        <v>4</v>
      </c>
      <c r="AY428" s="61" t="s">
        <v>9</v>
      </c>
      <c r="AZ428" s="62">
        <v>4</v>
      </c>
      <c r="BA428" s="61" t="s">
        <v>9</v>
      </c>
      <c r="BB428" s="62">
        <v>4</v>
      </c>
      <c r="BC428" s="61" t="s">
        <v>9</v>
      </c>
      <c r="BD428" s="62">
        <v>4</v>
      </c>
      <c r="BE428" s="61" t="s">
        <v>9</v>
      </c>
      <c r="BF428" s="62"/>
      <c r="BG428" s="63"/>
      <c r="BH428" s="63"/>
      <c r="BI428" s="61" t="s">
        <v>52</v>
      </c>
      <c r="BJ428" s="62"/>
      <c r="BK428" s="61" t="s">
        <v>12</v>
      </c>
      <c r="BL428" s="62">
        <v>4</v>
      </c>
      <c r="BM428" s="61" t="s">
        <v>12</v>
      </c>
      <c r="BN428" s="62">
        <v>4</v>
      </c>
      <c r="BO428" s="61" t="s">
        <v>12</v>
      </c>
      <c r="BP428" s="62">
        <v>4</v>
      </c>
      <c r="BQ428" s="64">
        <f t="shared" si="701"/>
        <v>12</v>
      </c>
      <c r="BR428" s="64">
        <f t="shared" si="702"/>
        <v>0</v>
      </c>
      <c r="BS428" s="64">
        <f t="shared" si="703"/>
        <v>0</v>
      </c>
      <c r="BT428" s="64">
        <f t="shared" si="704"/>
        <v>14</v>
      </c>
      <c r="BU428" s="64">
        <f t="shared" si="705"/>
        <v>0</v>
      </c>
      <c r="BV428" s="64">
        <f t="shared" si="706"/>
        <v>0</v>
      </c>
      <c r="BW428" s="64">
        <f t="shared" si="707"/>
        <v>0</v>
      </c>
      <c r="BX428" s="64">
        <f t="shared" si="708"/>
        <v>0</v>
      </c>
      <c r="BY428" s="64">
        <f t="shared" si="709"/>
        <v>1</v>
      </c>
      <c r="BZ428" s="65">
        <f t="shared" si="722"/>
        <v>27</v>
      </c>
      <c r="CA428" s="66">
        <f t="shared" si="710"/>
        <v>105</v>
      </c>
      <c r="CB428" s="67">
        <f t="shared" si="711"/>
        <v>16</v>
      </c>
      <c r="CC428" s="67">
        <v>0</v>
      </c>
      <c r="CD428" s="68">
        <f t="shared" si="712"/>
        <v>2</v>
      </c>
      <c r="CE428" s="69">
        <f t="shared" si="713"/>
        <v>25</v>
      </c>
      <c r="CF428" s="68">
        <f t="shared" si="714"/>
        <v>140</v>
      </c>
      <c r="CG428" s="70">
        <f t="shared" si="715"/>
        <v>0</v>
      </c>
      <c r="CH428" s="68">
        <f t="shared" si="716"/>
        <v>400</v>
      </c>
      <c r="CI428" s="71">
        <f>VLOOKUP(A428,[5]DATA!$A$6:$Q$660,17,0)</f>
        <v>70</v>
      </c>
      <c r="CJ428" s="71">
        <f t="shared" si="717"/>
        <v>121</v>
      </c>
      <c r="CK428" s="72">
        <f t="shared" si="718"/>
        <v>22</v>
      </c>
      <c r="CL428" s="73">
        <f t="shared" si="719"/>
        <v>0.18181818181818182</v>
      </c>
      <c r="CM428" s="72">
        <f t="shared" si="720"/>
        <v>6</v>
      </c>
      <c r="CN428" s="74">
        <f t="shared" si="721"/>
        <v>27</v>
      </c>
    </row>
    <row r="429" spans="1:92" s="77" customFormat="1" ht="24.75" customHeight="1" outlineLevel="2" x14ac:dyDescent="0.25">
      <c r="A429" s="55" t="s">
        <v>869</v>
      </c>
      <c r="B429" s="56" t="s">
        <v>870</v>
      </c>
      <c r="C429" s="57" t="s">
        <v>810</v>
      </c>
      <c r="D429" s="58">
        <v>10</v>
      </c>
      <c r="E429" s="59">
        <v>42894</v>
      </c>
      <c r="F429" s="60">
        <f>IFERROR(VLOOKUP(A429,'[5]PHEP NAM 2022'!$D$9:$AP$628,32,0),0)</f>
        <v>12</v>
      </c>
      <c r="G429" s="61" t="s">
        <v>9</v>
      </c>
      <c r="H429" s="62">
        <v>4</v>
      </c>
      <c r="I429" s="61" t="s">
        <v>9</v>
      </c>
      <c r="J429" s="62">
        <v>4</v>
      </c>
      <c r="K429" s="61" t="s">
        <v>9</v>
      </c>
      <c r="L429" s="62">
        <v>4</v>
      </c>
      <c r="M429" s="61" t="s">
        <v>9</v>
      </c>
      <c r="N429" s="62">
        <v>4</v>
      </c>
      <c r="O429" s="61" t="s">
        <v>9</v>
      </c>
      <c r="P429" s="62">
        <v>4</v>
      </c>
      <c r="Q429" s="63"/>
      <c r="R429" s="63">
        <v>16</v>
      </c>
      <c r="S429" s="61" t="s">
        <v>12</v>
      </c>
      <c r="T429" s="62">
        <v>4</v>
      </c>
      <c r="U429" s="61" t="s">
        <v>12</v>
      </c>
      <c r="V429" s="62">
        <v>4</v>
      </c>
      <c r="W429" s="61" t="s">
        <v>12</v>
      </c>
      <c r="X429" s="62">
        <v>4</v>
      </c>
      <c r="Y429" s="61" t="s">
        <v>12</v>
      </c>
      <c r="Z429" s="62">
        <v>4</v>
      </c>
      <c r="AA429" s="61" t="s">
        <v>12</v>
      </c>
      <c r="AB429" s="62">
        <v>4</v>
      </c>
      <c r="AC429" s="61" t="s">
        <v>12</v>
      </c>
      <c r="AD429" s="62">
        <v>4</v>
      </c>
      <c r="AE429" s="63"/>
      <c r="AF429" s="63"/>
      <c r="AG429" s="61" t="s">
        <v>9</v>
      </c>
      <c r="AH429" s="62">
        <v>4</v>
      </c>
      <c r="AI429" s="61" t="s">
        <v>9</v>
      </c>
      <c r="AJ429" s="62">
        <v>4</v>
      </c>
      <c r="AK429" s="61" t="s">
        <v>9</v>
      </c>
      <c r="AL429" s="62">
        <v>4</v>
      </c>
      <c r="AM429" s="61" t="s">
        <v>9</v>
      </c>
      <c r="AN429" s="62">
        <v>4</v>
      </c>
      <c r="AO429" s="61" t="s">
        <v>9</v>
      </c>
      <c r="AP429" s="62">
        <v>4</v>
      </c>
      <c r="AQ429" s="61" t="s">
        <v>9</v>
      </c>
      <c r="AR429" s="62">
        <v>4</v>
      </c>
      <c r="AS429" s="63"/>
      <c r="AT429" s="63">
        <v>16</v>
      </c>
      <c r="AU429" s="61" t="s">
        <v>12</v>
      </c>
      <c r="AV429" s="62">
        <v>4</v>
      </c>
      <c r="AW429" s="61" t="s">
        <v>12</v>
      </c>
      <c r="AX429" s="62">
        <v>4</v>
      </c>
      <c r="AY429" s="61" t="s">
        <v>12</v>
      </c>
      <c r="AZ429" s="62">
        <v>4</v>
      </c>
      <c r="BA429" s="61" t="s">
        <v>12</v>
      </c>
      <c r="BB429" s="62">
        <v>4</v>
      </c>
      <c r="BC429" s="61" t="s">
        <v>12</v>
      </c>
      <c r="BD429" s="62">
        <v>4</v>
      </c>
      <c r="BE429" s="61" t="s">
        <v>52</v>
      </c>
      <c r="BF429" s="62"/>
      <c r="BG429" s="63"/>
      <c r="BH429" s="63"/>
      <c r="BI429" s="61" t="s">
        <v>52</v>
      </c>
      <c r="BJ429" s="62"/>
      <c r="BK429" s="61" t="s">
        <v>9</v>
      </c>
      <c r="BL429" s="62">
        <v>4</v>
      </c>
      <c r="BM429" s="61" t="s">
        <v>9</v>
      </c>
      <c r="BN429" s="62">
        <v>4</v>
      </c>
      <c r="BO429" s="61" t="s">
        <v>9</v>
      </c>
      <c r="BP429" s="62">
        <v>4</v>
      </c>
      <c r="BQ429" s="64">
        <f t="shared" si="701"/>
        <v>14</v>
      </c>
      <c r="BR429" s="64">
        <f t="shared" si="702"/>
        <v>0</v>
      </c>
      <c r="BS429" s="64">
        <f t="shared" si="703"/>
        <v>0</v>
      </c>
      <c r="BT429" s="64">
        <f t="shared" si="704"/>
        <v>11</v>
      </c>
      <c r="BU429" s="64">
        <f t="shared" si="705"/>
        <v>0</v>
      </c>
      <c r="BV429" s="64">
        <f t="shared" si="706"/>
        <v>0</v>
      </c>
      <c r="BW429" s="64">
        <f t="shared" si="707"/>
        <v>0</v>
      </c>
      <c r="BX429" s="64">
        <f t="shared" si="708"/>
        <v>0</v>
      </c>
      <c r="BY429" s="64">
        <f t="shared" si="709"/>
        <v>2</v>
      </c>
      <c r="BZ429" s="65">
        <f t="shared" si="722"/>
        <v>27</v>
      </c>
      <c r="CA429" s="66">
        <f t="shared" si="710"/>
        <v>100</v>
      </c>
      <c r="CB429" s="67">
        <f t="shared" si="711"/>
        <v>32</v>
      </c>
      <c r="CC429" s="67">
        <v>0</v>
      </c>
      <c r="CD429" s="68">
        <f t="shared" si="712"/>
        <v>2</v>
      </c>
      <c r="CE429" s="69">
        <f t="shared" si="713"/>
        <v>27</v>
      </c>
      <c r="CF429" s="68">
        <f t="shared" si="714"/>
        <v>140</v>
      </c>
      <c r="CG429" s="70">
        <f t="shared" si="715"/>
        <v>10</v>
      </c>
      <c r="CH429" s="68">
        <f t="shared" si="716"/>
        <v>432</v>
      </c>
      <c r="CI429" s="71">
        <f>VLOOKUP(A429,[5]DATA!$A$6:$Q$660,17,0)</f>
        <v>70</v>
      </c>
      <c r="CJ429" s="71">
        <f t="shared" si="717"/>
        <v>132</v>
      </c>
      <c r="CK429" s="72">
        <f t="shared" si="718"/>
        <v>32</v>
      </c>
      <c r="CL429" s="73">
        <f t="shared" si="719"/>
        <v>0.24242424242424243</v>
      </c>
      <c r="CM429" s="72">
        <f t="shared" si="720"/>
        <v>0</v>
      </c>
      <c r="CN429" s="74">
        <f t="shared" si="721"/>
        <v>27</v>
      </c>
    </row>
    <row r="430" spans="1:92" s="77" customFormat="1" ht="24.75" customHeight="1" outlineLevel="2" x14ac:dyDescent="0.25">
      <c r="A430" s="55" t="s">
        <v>871</v>
      </c>
      <c r="B430" s="56" t="s">
        <v>872</v>
      </c>
      <c r="C430" s="57" t="s">
        <v>810</v>
      </c>
      <c r="D430" s="58">
        <v>10</v>
      </c>
      <c r="E430" s="59">
        <v>42746</v>
      </c>
      <c r="F430" s="60">
        <f>IFERROR(VLOOKUP(A430,'[5]PHEP NAM 2022'!$D$9:$AP$628,32,0),0)</f>
        <v>2</v>
      </c>
      <c r="G430" s="61" t="s">
        <v>9</v>
      </c>
      <c r="H430" s="62">
        <v>4</v>
      </c>
      <c r="I430" s="61" t="s">
        <v>9</v>
      </c>
      <c r="J430" s="62">
        <v>2</v>
      </c>
      <c r="K430" s="61" t="s">
        <v>9</v>
      </c>
      <c r="L430" s="62">
        <v>4</v>
      </c>
      <c r="M430" s="61" t="s">
        <v>9</v>
      </c>
      <c r="N430" s="62">
        <v>4</v>
      </c>
      <c r="O430" s="61" t="s">
        <v>9</v>
      </c>
      <c r="P430" s="62">
        <v>4</v>
      </c>
      <c r="Q430" s="63"/>
      <c r="R430" s="63">
        <v>12</v>
      </c>
      <c r="S430" s="61" t="s">
        <v>9</v>
      </c>
      <c r="T430" s="62">
        <v>4</v>
      </c>
      <c r="U430" s="61" t="s">
        <v>9</v>
      </c>
      <c r="V430" s="62">
        <v>6</v>
      </c>
      <c r="W430" s="61" t="s">
        <v>9</v>
      </c>
      <c r="X430" s="62">
        <v>4</v>
      </c>
      <c r="Y430" s="61" t="s">
        <v>9</v>
      </c>
      <c r="Z430" s="62">
        <v>4</v>
      </c>
      <c r="AA430" s="61" t="s">
        <v>9</v>
      </c>
      <c r="AB430" s="62">
        <v>4</v>
      </c>
      <c r="AC430" s="61" t="s">
        <v>9</v>
      </c>
      <c r="AD430" s="62">
        <v>4</v>
      </c>
      <c r="AE430" s="63"/>
      <c r="AF430" s="63">
        <v>8</v>
      </c>
      <c r="AG430" s="61" t="s">
        <v>52</v>
      </c>
      <c r="AH430" s="62"/>
      <c r="AI430" s="61" t="s">
        <v>9</v>
      </c>
      <c r="AJ430" s="62">
        <v>4</v>
      </c>
      <c r="AK430" s="61" t="s">
        <v>9</v>
      </c>
      <c r="AL430" s="62">
        <v>4</v>
      </c>
      <c r="AM430" s="61" t="s">
        <v>9</v>
      </c>
      <c r="AN430" s="62">
        <v>4</v>
      </c>
      <c r="AO430" s="61" t="s">
        <v>9</v>
      </c>
      <c r="AP430" s="62">
        <v>4</v>
      </c>
      <c r="AQ430" s="61" t="s">
        <v>9</v>
      </c>
      <c r="AR430" s="62">
        <v>3</v>
      </c>
      <c r="AS430" s="63"/>
      <c r="AT430" s="63"/>
      <c r="AU430" s="61" t="s">
        <v>124</v>
      </c>
      <c r="AV430" s="62"/>
      <c r="AW430" s="61" t="s">
        <v>9</v>
      </c>
      <c r="AX430" s="62">
        <v>4</v>
      </c>
      <c r="AY430" s="61" t="s">
        <v>9</v>
      </c>
      <c r="AZ430" s="62">
        <v>4</v>
      </c>
      <c r="BA430" s="61" t="s">
        <v>9</v>
      </c>
      <c r="BB430" s="62">
        <v>4</v>
      </c>
      <c r="BC430" s="61" t="s">
        <v>9</v>
      </c>
      <c r="BD430" s="62">
        <v>4</v>
      </c>
      <c r="BE430" s="61" t="s">
        <v>9</v>
      </c>
      <c r="BF430" s="62">
        <v>4</v>
      </c>
      <c r="BG430" s="63"/>
      <c r="BH430" s="63">
        <v>8</v>
      </c>
      <c r="BI430" s="61" t="s">
        <v>9</v>
      </c>
      <c r="BJ430" s="62">
        <v>4</v>
      </c>
      <c r="BK430" s="61" t="s">
        <v>9</v>
      </c>
      <c r="BL430" s="62"/>
      <c r="BM430" s="61" t="s">
        <v>124</v>
      </c>
      <c r="BN430" s="62"/>
      <c r="BO430" s="61" t="s">
        <v>124</v>
      </c>
      <c r="BP430" s="62"/>
      <c r="BQ430" s="64">
        <f t="shared" si="701"/>
        <v>23</v>
      </c>
      <c r="BR430" s="64">
        <f t="shared" si="702"/>
        <v>0</v>
      </c>
      <c r="BS430" s="64">
        <f t="shared" si="703"/>
        <v>0</v>
      </c>
      <c r="BT430" s="64">
        <f t="shared" si="704"/>
        <v>0</v>
      </c>
      <c r="BU430" s="64">
        <f t="shared" si="705"/>
        <v>0</v>
      </c>
      <c r="BV430" s="64">
        <f t="shared" si="706"/>
        <v>0</v>
      </c>
      <c r="BW430" s="64">
        <f t="shared" si="707"/>
        <v>0</v>
      </c>
      <c r="BX430" s="64">
        <f t="shared" si="708"/>
        <v>0</v>
      </c>
      <c r="BY430" s="64">
        <f t="shared" si="709"/>
        <v>1</v>
      </c>
      <c r="BZ430" s="65">
        <f t="shared" si="722"/>
        <v>24</v>
      </c>
      <c r="CA430" s="66">
        <f t="shared" si="710"/>
        <v>87</v>
      </c>
      <c r="CB430" s="67">
        <f t="shared" si="711"/>
        <v>28</v>
      </c>
      <c r="CC430" s="67">
        <v>0</v>
      </c>
      <c r="CD430" s="68">
        <f>IF(BZ430&gt;=25,4,IF(BZ430&gt;=18,3,IF(BZ430&gt;=12,2,IF(BZ430&gt;=4,1,0))))-BX430-2+1</f>
        <v>2</v>
      </c>
      <c r="CE430" s="69">
        <f t="shared" si="713"/>
        <v>21</v>
      </c>
      <c r="CF430" s="68">
        <f t="shared" si="714"/>
        <v>140</v>
      </c>
      <c r="CG430" s="70">
        <f t="shared" si="715"/>
        <v>1</v>
      </c>
      <c r="CH430" s="68">
        <f t="shared" si="716"/>
        <v>336</v>
      </c>
      <c r="CI430" s="71">
        <f>VLOOKUP(A430,[5]DATA!$A$6:$Q$660,17,0)</f>
        <v>70</v>
      </c>
      <c r="CJ430" s="71">
        <f t="shared" si="717"/>
        <v>115</v>
      </c>
      <c r="CK430" s="72">
        <f t="shared" si="718"/>
        <v>30</v>
      </c>
      <c r="CL430" s="73">
        <f t="shared" si="719"/>
        <v>0.2608695652173913</v>
      </c>
      <c r="CM430" s="72">
        <f t="shared" si="720"/>
        <v>2</v>
      </c>
      <c r="CN430" s="74">
        <f t="shared" si="721"/>
        <v>24</v>
      </c>
    </row>
    <row r="431" spans="1:92" s="77" customFormat="1" ht="24.75" customHeight="1" outlineLevel="2" x14ac:dyDescent="0.25">
      <c r="A431" s="55" t="s">
        <v>873</v>
      </c>
      <c r="B431" s="56" t="s">
        <v>874</v>
      </c>
      <c r="C431" s="57" t="s">
        <v>810</v>
      </c>
      <c r="D431" s="58">
        <v>10</v>
      </c>
      <c r="E431" s="75">
        <v>43190</v>
      </c>
      <c r="F431" s="60">
        <f>IFERROR(VLOOKUP(A431,'[5]PHEP NAM 2022'!$D$9:$AP$628,32,0),0)</f>
        <v>2</v>
      </c>
      <c r="G431" s="61" t="s">
        <v>9</v>
      </c>
      <c r="H431" s="62">
        <v>4</v>
      </c>
      <c r="I431" s="61" t="s">
        <v>9</v>
      </c>
      <c r="J431" s="62">
        <v>4</v>
      </c>
      <c r="K431" s="61" t="s">
        <v>9</v>
      </c>
      <c r="L431" s="62">
        <v>4</v>
      </c>
      <c r="M431" s="61" t="s">
        <v>9</v>
      </c>
      <c r="N431" s="62">
        <v>4</v>
      </c>
      <c r="O431" s="61" t="s">
        <v>9</v>
      </c>
      <c r="P431" s="62">
        <v>4</v>
      </c>
      <c r="Q431" s="63"/>
      <c r="R431" s="63">
        <v>16</v>
      </c>
      <c r="S431" s="61" t="s">
        <v>12</v>
      </c>
      <c r="T431" s="62">
        <v>4</v>
      </c>
      <c r="U431" s="61" t="s">
        <v>12</v>
      </c>
      <c r="V431" s="62">
        <v>4</v>
      </c>
      <c r="W431" s="61" t="s">
        <v>12</v>
      </c>
      <c r="X431" s="62">
        <v>4</v>
      </c>
      <c r="Y431" s="61" t="s">
        <v>12</v>
      </c>
      <c r="Z431" s="62">
        <v>4</v>
      </c>
      <c r="AA431" s="61" t="s">
        <v>12</v>
      </c>
      <c r="AB431" s="62">
        <v>4</v>
      </c>
      <c r="AC431" s="61" t="s">
        <v>12</v>
      </c>
      <c r="AD431" s="62">
        <v>4</v>
      </c>
      <c r="AE431" s="63"/>
      <c r="AF431" s="63">
        <v>8</v>
      </c>
      <c r="AG431" s="61" t="s">
        <v>9</v>
      </c>
      <c r="AH431" s="62">
        <v>4</v>
      </c>
      <c r="AI431" s="61" t="s">
        <v>9</v>
      </c>
      <c r="AJ431" s="62">
        <v>4</v>
      </c>
      <c r="AK431" s="61" t="s">
        <v>9</v>
      </c>
      <c r="AL431" s="62">
        <v>4</v>
      </c>
      <c r="AM431" s="61" t="s">
        <v>9</v>
      </c>
      <c r="AN431" s="62">
        <v>4</v>
      </c>
      <c r="AO431" s="61" t="s">
        <v>9</v>
      </c>
      <c r="AP431" s="62">
        <v>4</v>
      </c>
      <c r="AQ431" s="61" t="s">
        <v>9</v>
      </c>
      <c r="AR431" s="62">
        <v>4</v>
      </c>
      <c r="AS431" s="63"/>
      <c r="AT431" s="63">
        <v>16</v>
      </c>
      <c r="AU431" s="61" t="s">
        <v>12</v>
      </c>
      <c r="AV431" s="62">
        <v>4</v>
      </c>
      <c r="AW431" s="61" t="s">
        <v>12</v>
      </c>
      <c r="AX431" s="62">
        <v>4</v>
      </c>
      <c r="AY431" s="61" t="s">
        <v>12</v>
      </c>
      <c r="AZ431" s="62">
        <v>4</v>
      </c>
      <c r="BA431" s="61" t="s">
        <v>12</v>
      </c>
      <c r="BB431" s="62">
        <v>4</v>
      </c>
      <c r="BC431" s="61" t="s">
        <v>12</v>
      </c>
      <c r="BD431" s="62">
        <v>4</v>
      </c>
      <c r="BE431" s="61" t="s">
        <v>12</v>
      </c>
      <c r="BF431" s="62">
        <v>4</v>
      </c>
      <c r="BG431" s="63"/>
      <c r="BH431" s="63"/>
      <c r="BI431" s="61" t="s">
        <v>9</v>
      </c>
      <c r="BJ431" s="62">
        <v>4</v>
      </c>
      <c r="BK431" s="61" t="s">
        <v>9</v>
      </c>
      <c r="BL431" s="62">
        <v>4</v>
      </c>
      <c r="BM431" s="61" t="s">
        <v>9</v>
      </c>
      <c r="BN431" s="62">
        <v>4</v>
      </c>
      <c r="BO431" s="61" t="s">
        <v>9</v>
      </c>
      <c r="BP431" s="62">
        <v>4</v>
      </c>
      <c r="BQ431" s="64">
        <f t="shared" si="701"/>
        <v>15</v>
      </c>
      <c r="BR431" s="64">
        <f t="shared" si="702"/>
        <v>0</v>
      </c>
      <c r="BS431" s="64">
        <f t="shared" si="703"/>
        <v>0</v>
      </c>
      <c r="BT431" s="64">
        <f t="shared" si="704"/>
        <v>12</v>
      </c>
      <c r="BU431" s="64">
        <f t="shared" si="705"/>
        <v>0</v>
      </c>
      <c r="BV431" s="64">
        <f t="shared" si="706"/>
        <v>0</v>
      </c>
      <c r="BW431" s="64">
        <f t="shared" si="707"/>
        <v>0</v>
      </c>
      <c r="BX431" s="64">
        <f t="shared" si="708"/>
        <v>0</v>
      </c>
      <c r="BY431" s="64">
        <f t="shared" si="709"/>
        <v>0</v>
      </c>
      <c r="BZ431" s="65">
        <f t="shared" si="722"/>
        <v>27</v>
      </c>
      <c r="CA431" s="66">
        <f t="shared" si="710"/>
        <v>108</v>
      </c>
      <c r="CB431" s="67">
        <f t="shared" si="711"/>
        <v>40</v>
      </c>
      <c r="CC431" s="67">
        <v>0</v>
      </c>
      <c r="CD431" s="68">
        <f t="shared" si="712"/>
        <v>2</v>
      </c>
      <c r="CE431" s="69">
        <f t="shared" si="713"/>
        <v>29</v>
      </c>
      <c r="CF431" s="68">
        <f t="shared" si="714"/>
        <v>140</v>
      </c>
      <c r="CG431" s="70">
        <f t="shared" si="715"/>
        <v>2</v>
      </c>
      <c r="CH431" s="68">
        <f t="shared" si="716"/>
        <v>464</v>
      </c>
      <c r="CI431" s="71">
        <f>VLOOKUP(A431,[5]DATA!$A$6:$Q$660,17,0)</f>
        <v>70</v>
      </c>
      <c r="CJ431" s="71">
        <f t="shared" si="717"/>
        <v>148</v>
      </c>
      <c r="CK431" s="72">
        <f t="shared" si="718"/>
        <v>40</v>
      </c>
      <c r="CL431" s="73">
        <f t="shared" si="719"/>
        <v>0.27027027027027029</v>
      </c>
      <c r="CM431" s="72">
        <f t="shared" si="720"/>
        <v>0</v>
      </c>
      <c r="CN431" s="74">
        <f t="shared" si="721"/>
        <v>27</v>
      </c>
    </row>
    <row r="432" spans="1:92" s="77" customFormat="1" ht="24.75" customHeight="1" outlineLevel="2" x14ac:dyDescent="0.25">
      <c r="A432" s="55" t="s">
        <v>875</v>
      </c>
      <c r="B432" s="56" t="s">
        <v>876</v>
      </c>
      <c r="C432" s="57" t="s">
        <v>810</v>
      </c>
      <c r="D432" s="58">
        <v>10</v>
      </c>
      <c r="E432" s="75">
        <v>43356</v>
      </c>
      <c r="F432" s="60">
        <f>IFERROR(VLOOKUP(A432,'[5]PHEP NAM 2022'!$D$9:$AP$628,32,0),0)</f>
        <v>1.5</v>
      </c>
      <c r="G432" s="61" t="s">
        <v>9</v>
      </c>
      <c r="H432" s="62">
        <v>4</v>
      </c>
      <c r="I432" s="61" t="s">
        <v>9</v>
      </c>
      <c r="J432" s="62">
        <v>4</v>
      </c>
      <c r="K432" s="61" t="s">
        <v>9</v>
      </c>
      <c r="L432" s="62">
        <v>4</v>
      </c>
      <c r="M432" s="61" t="s">
        <v>9</v>
      </c>
      <c r="N432" s="62">
        <v>4</v>
      </c>
      <c r="O432" s="61" t="s">
        <v>9</v>
      </c>
      <c r="P432" s="62">
        <v>4</v>
      </c>
      <c r="Q432" s="63"/>
      <c r="R432" s="63">
        <v>16</v>
      </c>
      <c r="S432" s="61" t="s">
        <v>12</v>
      </c>
      <c r="T432" s="62">
        <v>4</v>
      </c>
      <c r="U432" s="61" t="s">
        <v>12</v>
      </c>
      <c r="V432" s="62">
        <v>4</v>
      </c>
      <c r="W432" s="61" t="s">
        <v>12</v>
      </c>
      <c r="X432" s="62">
        <v>4</v>
      </c>
      <c r="Y432" s="61" t="s">
        <v>12</v>
      </c>
      <c r="Z432" s="62">
        <v>4</v>
      </c>
      <c r="AA432" s="61" t="s">
        <v>12</v>
      </c>
      <c r="AB432" s="62">
        <v>4</v>
      </c>
      <c r="AC432" s="61" t="s">
        <v>12</v>
      </c>
      <c r="AD432" s="62">
        <v>4</v>
      </c>
      <c r="AE432" s="63"/>
      <c r="AF432" s="63"/>
      <c r="AG432" s="61" t="s">
        <v>9</v>
      </c>
      <c r="AH432" s="62">
        <v>4</v>
      </c>
      <c r="AI432" s="61" t="s">
        <v>9</v>
      </c>
      <c r="AJ432" s="62">
        <v>4</v>
      </c>
      <c r="AK432" s="61" t="s">
        <v>9</v>
      </c>
      <c r="AL432" s="62">
        <v>4</v>
      </c>
      <c r="AM432" s="61" t="s">
        <v>9</v>
      </c>
      <c r="AN432" s="62">
        <v>4</v>
      </c>
      <c r="AO432" s="61" t="s">
        <v>9</v>
      </c>
      <c r="AP432" s="62">
        <v>4</v>
      </c>
      <c r="AQ432" s="61" t="s">
        <v>9</v>
      </c>
      <c r="AR432" s="62">
        <v>4</v>
      </c>
      <c r="AS432" s="63"/>
      <c r="AT432" s="63">
        <v>16</v>
      </c>
      <c r="AU432" s="61" t="s">
        <v>12</v>
      </c>
      <c r="AV432" s="62">
        <v>4</v>
      </c>
      <c r="AW432" s="61" t="s">
        <v>12</v>
      </c>
      <c r="AX432" s="62">
        <v>4</v>
      </c>
      <c r="AY432" s="61" t="s">
        <v>12</v>
      </c>
      <c r="AZ432" s="62">
        <v>4</v>
      </c>
      <c r="BA432" s="61" t="s">
        <v>12</v>
      </c>
      <c r="BB432" s="62">
        <v>4</v>
      </c>
      <c r="BC432" s="61" t="s">
        <v>12</v>
      </c>
      <c r="BD432" s="62">
        <v>4</v>
      </c>
      <c r="BE432" s="61" t="s">
        <v>12</v>
      </c>
      <c r="BF432" s="62">
        <v>4</v>
      </c>
      <c r="BG432" s="63"/>
      <c r="BH432" s="63"/>
      <c r="BI432" s="61" t="s">
        <v>9</v>
      </c>
      <c r="BJ432" s="62">
        <v>2</v>
      </c>
      <c r="BK432" s="61" t="s">
        <v>9</v>
      </c>
      <c r="BL432" s="62">
        <v>4</v>
      </c>
      <c r="BM432" s="61" t="s">
        <v>9</v>
      </c>
      <c r="BN432" s="62">
        <v>4</v>
      </c>
      <c r="BO432" s="61" t="s">
        <v>9</v>
      </c>
      <c r="BP432" s="62">
        <v>4</v>
      </c>
      <c r="BQ432" s="64">
        <f t="shared" si="701"/>
        <v>15</v>
      </c>
      <c r="BR432" s="64">
        <f t="shared" si="702"/>
        <v>0</v>
      </c>
      <c r="BS432" s="64">
        <f t="shared" si="703"/>
        <v>0</v>
      </c>
      <c r="BT432" s="64">
        <f t="shared" si="704"/>
        <v>12</v>
      </c>
      <c r="BU432" s="64">
        <f t="shared" si="705"/>
        <v>0</v>
      </c>
      <c r="BV432" s="64">
        <f t="shared" si="706"/>
        <v>0</v>
      </c>
      <c r="BW432" s="64">
        <f t="shared" si="707"/>
        <v>0</v>
      </c>
      <c r="BX432" s="64">
        <f t="shared" si="708"/>
        <v>0</v>
      </c>
      <c r="BY432" s="64">
        <f t="shared" si="709"/>
        <v>0</v>
      </c>
      <c r="BZ432" s="65">
        <f t="shared" si="722"/>
        <v>27</v>
      </c>
      <c r="CA432" s="66">
        <f t="shared" si="710"/>
        <v>106</v>
      </c>
      <c r="CB432" s="67">
        <f t="shared" si="711"/>
        <v>32</v>
      </c>
      <c r="CC432" s="67">
        <v>0</v>
      </c>
      <c r="CD432" s="68">
        <f t="shared" si="712"/>
        <v>2</v>
      </c>
      <c r="CE432" s="69">
        <f t="shared" si="713"/>
        <v>28</v>
      </c>
      <c r="CF432" s="68">
        <f t="shared" si="714"/>
        <v>140</v>
      </c>
      <c r="CG432" s="70">
        <f t="shared" si="715"/>
        <v>1.5</v>
      </c>
      <c r="CH432" s="68">
        <f t="shared" si="716"/>
        <v>448</v>
      </c>
      <c r="CI432" s="71">
        <f>VLOOKUP(A432,[5]DATA!$A$6:$Q$660,17,0)</f>
        <v>70</v>
      </c>
      <c r="CJ432" s="71">
        <f t="shared" si="717"/>
        <v>138</v>
      </c>
      <c r="CK432" s="72">
        <f t="shared" si="718"/>
        <v>32</v>
      </c>
      <c r="CL432" s="73">
        <f t="shared" si="719"/>
        <v>0.2318840579710145</v>
      </c>
      <c r="CM432" s="72">
        <f t="shared" si="720"/>
        <v>0</v>
      </c>
      <c r="CN432" s="74">
        <f t="shared" si="721"/>
        <v>27</v>
      </c>
    </row>
    <row r="433" spans="1:92" s="77" customFormat="1" ht="24.75" customHeight="1" outlineLevel="2" x14ac:dyDescent="0.25">
      <c r="A433" s="55" t="s">
        <v>877</v>
      </c>
      <c r="B433" s="56" t="s">
        <v>325</v>
      </c>
      <c r="C433" s="57" t="s">
        <v>810</v>
      </c>
      <c r="D433" s="58">
        <v>10</v>
      </c>
      <c r="E433" s="75">
        <v>43515</v>
      </c>
      <c r="F433" s="60">
        <f>IFERROR(VLOOKUP(A433,'[5]PHEP NAM 2022'!$D$9:$AP$628,32,0),0)</f>
        <v>5</v>
      </c>
      <c r="G433" s="61" t="s">
        <v>9</v>
      </c>
      <c r="H433" s="62">
        <v>4</v>
      </c>
      <c r="I433" s="61" t="s">
        <v>9</v>
      </c>
      <c r="J433" s="62">
        <v>4</v>
      </c>
      <c r="K433" s="61" t="s">
        <v>9</v>
      </c>
      <c r="L433" s="62">
        <v>4</v>
      </c>
      <c r="M433" s="61" t="s">
        <v>9</v>
      </c>
      <c r="N433" s="62">
        <v>4</v>
      </c>
      <c r="O433" s="61" t="s">
        <v>9</v>
      </c>
      <c r="P433" s="62">
        <v>4</v>
      </c>
      <c r="Q433" s="63"/>
      <c r="R433" s="63"/>
      <c r="S433" s="61" t="s">
        <v>12</v>
      </c>
      <c r="T433" s="62">
        <v>4</v>
      </c>
      <c r="U433" s="61" t="s">
        <v>12</v>
      </c>
      <c r="V433" s="62">
        <v>4</v>
      </c>
      <c r="W433" s="61" t="s">
        <v>12</v>
      </c>
      <c r="X433" s="62">
        <v>4</v>
      </c>
      <c r="Y433" s="61" t="s">
        <v>12</v>
      </c>
      <c r="Z433" s="62">
        <v>4</v>
      </c>
      <c r="AA433" s="61" t="s">
        <v>12</v>
      </c>
      <c r="AB433" s="62">
        <v>4</v>
      </c>
      <c r="AC433" s="61" t="s">
        <v>12</v>
      </c>
      <c r="AD433" s="62">
        <v>4</v>
      </c>
      <c r="AE433" s="63"/>
      <c r="AF433" s="63">
        <v>8</v>
      </c>
      <c r="AG433" s="61" t="s">
        <v>52</v>
      </c>
      <c r="AH433" s="62"/>
      <c r="AI433" s="61" t="s">
        <v>9</v>
      </c>
      <c r="AJ433" s="62">
        <v>4</v>
      </c>
      <c r="AK433" s="61" t="s">
        <v>9</v>
      </c>
      <c r="AL433" s="62">
        <v>4</v>
      </c>
      <c r="AM433" s="61" t="s">
        <v>9</v>
      </c>
      <c r="AN433" s="62">
        <v>4</v>
      </c>
      <c r="AO433" s="61" t="s">
        <v>9</v>
      </c>
      <c r="AP433" s="62">
        <v>4</v>
      </c>
      <c r="AQ433" s="61" t="s">
        <v>9</v>
      </c>
      <c r="AR433" s="62">
        <v>4</v>
      </c>
      <c r="AS433" s="63"/>
      <c r="AT433" s="63">
        <v>16</v>
      </c>
      <c r="AU433" s="61" t="s">
        <v>12</v>
      </c>
      <c r="AV433" s="62">
        <v>4</v>
      </c>
      <c r="AW433" s="61" t="s">
        <v>12</v>
      </c>
      <c r="AX433" s="62">
        <v>4</v>
      </c>
      <c r="AY433" s="61" t="s">
        <v>12</v>
      </c>
      <c r="AZ433" s="62">
        <v>4</v>
      </c>
      <c r="BA433" s="61" t="s">
        <v>12</v>
      </c>
      <c r="BB433" s="62">
        <v>4</v>
      </c>
      <c r="BC433" s="61" t="s">
        <v>12</v>
      </c>
      <c r="BD433" s="62">
        <v>4</v>
      </c>
      <c r="BE433" s="61" t="s">
        <v>12</v>
      </c>
      <c r="BF433" s="62">
        <v>4</v>
      </c>
      <c r="BG433" s="63"/>
      <c r="BH433" s="63"/>
      <c r="BI433" s="61" t="s">
        <v>52</v>
      </c>
      <c r="BJ433" s="62"/>
      <c r="BK433" s="61" t="s">
        <v>9</v>
      </c>
      <c r="BL433" s="62">
        <v>4</v>
      </c>
      <c r="BM433" s="61" t="s">
        <v>9</v>
      </c>
      <c r="BN433" s="62">
        <v>4</v>
      </c>
      <c r="BO433" s="61" t="s">
        <v>9</v>
      </c>
      <c r="BP433" s="62">
        <v>4</v>
      </c>
      <c r="BQ433" s="64">
        <f t="shared" si="701"/>
        <v>13</v>
      </c>
      <c r="BR433" s="64">
        <f t="shared" si="702"/>
        <v>0</v>
      </c>
      <c r="BS433" s="64">
        <f t="shared" si="703"/>
        <v>0</v>
      </c>
      <c r="BT433" s="64">
        <f t="shared" si="704"/>
        <v>12</v>
      </c>
      <c r="BU433" s="64">
        <f t="shared" si="705"/>
        <v>0</v>
      </c>
      <c r="BV433" s="64">
        <f t="shared" si="706"/>
        <v>0</v>
      </c>
      <c r="BW433" s="64">
        <f t="shared" si="707"/>
        <v>0</v>
      </c>
      <c r="BX433" s="64">
        <f t="shared" si="708"/>
        <v>0</v>
      </c>
      <c r="BY433" s="64">
        <f t="shared" si="709"/>
        <v>2</v>
      </c>
      <c r="BZ433" s="65">
        <f t="shared" si="722"/>
        <v>27</v>
      </c>
      <c r="CA433" s="66">
        <f t="shared" si="710"/>
        <v>100</v>
      </c>
      <c r="CB433" s="67">
        <f t="shared" si="711"/>
        <v>24</v>
      </c>
      <c r="CC433" s="67">
        <v>0</v>
      </c>
      <c r="CD433" s="68">
        <f t="shared" si="712"/>
        <v>2</v>
      </c>
      <c r="CE433" s="69">
        <f t="shared" si="713"/>
        <v>26</v>
      </c>
      <c r="CF433" s="68">
        <f t="shared" si="714"/>
        <v>140</v>
      </c>
      <c r="CG433" s="70">
        <f t="shared" si="715"/>
        <v>3</v>
      </c>
      <c r="CH433" s="68">
        <f t="shared" si="716"/>
        <v>416</v>
      </c>
      <c r="CI433" s="71">
        <f>VLOOKUP(A433,[5]DATA!$A$6:$Q$660,17,0)</f>
        <v>70</v>
      </c>
      <c r="CJ433" s="71">
        <f t="shared" si="717"/>
        <v>124</v>
      </c>
      <c r="CK433" s="72">
        <f t="shared" si="718"/>
        <v>24</v>
      </c>
      <c r="CL433" s="73">
        <f t="shared" si="719"/>
        <v>0.19354838709677419</v>
      </c>
      <c r="CM433" s="72">
        <f t="shared" si="720"/>
        <v>0</v>
      </c>
      <c r="CN433" s="74">
        <f t="shared" si="721"/>
        <v>27</v>
      </c>
    </row>
    <row r="434" spans="1:92" s="77" customFormat="1" ht="24.75" customHeight="1" outlineLevel="2" x14ac:dyDescent="0.25">
      <c r="A434" s="55" t="s">
        <v>878</v>
      </c>
      <c r="B434" s="56" t="s">
        <v>879</v>
      </c>
      <c r="C434" s="57" t="s">
        <v>810</v>
      </c>
      <c r="D434" s="58">
        <v>10</v>
      </c>
      <c r="E434" s="75">
        <v>43515</v>
      </c>
      <c r="F434" s="60">
        <f>IFERROR(VLOOKUP(A434,'[5]PHEP NAM 2022'!$D$9:$AP$628,32,0),0)</f>
        <v>3</v>
      </c>
      <c r="G434" s="61" t="s">
        <v>9</v>
      </c>
      <c r="H434" s="62">
        <v>4</v>
      </c>
      <c r="I434" s="61" t="s">
        <v>9</v>
      </c>
      <c r="J434" s="62">
        <v>4</v>
      </c>
      <c r="K434" s="61" t="s">
        <v>9</v>
      </c>
      <c r="L434" s="62">
        <v>4</v>
      </c>
      <c r="M434" s="61" t="s">
        <v>9</v>
      </c>
      <c r="N434" s="62">
        <v>4</v>
      </c>
      <c r="O434" s="61" t="s">
        <v>9</v>
      </c>
      <c r="P434" s="62">
        <v>4</v>
      </c>
      <c r="Q434" s="63"/>
      <c r="R434" s="63">
        <v>16</v>
      </c>
      <c r="S434" s="61" t="s">
        <v>12</v>
      </c>
      <c r="T434" s="62">
        <v>4</v>
      </c>
      <c r="U434" s="61" t="s">
        <v>12</v>
      </c>
      <c r="V434" s="62">
        <v>4</v>
      </c>
      <c r="W434" s="61" t="s">
        <v>12</v>
      </c>
      <c r="X434" s="62">
        <v>4</v>
      </c>
      <c r="Y434" s="61" t="s">
        <v>12</v>
      </c>
      <c r="Z434" s="62">
        <v>4</v>
      </c>
      <c r="AA434" s="61" t="s">
        <v>12</v>
      </c>
      <c r="AB434" s="62">
        <v>4</v>
      </c>
      <c r="AC434" s="61" t="s">
        <v>12</v>
      </c>
      <c r="AD434" s="62">
        <v>4</v>
      </c>
      <c r="AE434" s="63"/>
      <c r="AF434" s="63"/>
      <c r="AG434" s="61" t="s">
        <v>9</v>
      </c>
      <c r="AH434" s="62">
        <v>4</v>
      </c>
      <c r="AI434" s="61" t="s">
        <v>9</v>
      </c>
      <c r="AJ434" s="62">
        <v>4</v>
      </c>
      <c r="AK434" s="61" t="s">
        <v>9</v>
      </c>
      <c r="AL434" s="62">
        <v>4</v>
      </c>
      <c r="AM434" s="61" t="s">
        <v>9</v>
      </c>
      <c r="AN434" s="62">
        <v>4</v>
      </c>
      <c r="AO434" s="61" t="s">
        <v>9</v>
      </c>
      <c r="AP434" s="62">
        <v>4</v>
      </c>
      <c r="AQ434" s="61" t="s">
        <v>9</v>
      </c>
      <c r="AR434" s="62">
        <v>4</v>
      </c>
      <c r="AS434" s="63"/>
      <c r="AT434" s="63">
        <v>16</v>
      </c>
      <c r="AU434" s="61" t="s">
        <v>12</v>
      </c>
      <c r="AV434" s="62">
        <v>4</v>
      </c>
      <c r="AW434" s="61" t="s">
        <v>12</v>
      </c>
      <c r="AX434" s="62">
        <v>4</v>
      </c>
      <c r="AY434" s="61" t="s">
        <v>12</v>
      </c>
      <c r="AZ434" s="62">
        <v>4</v>
      </c>
      <c r="BA434" s="61" t="s">
        <v>12</v>
      </c>
      <c r="BB434" s="62">
        <v>4</v>
      </c>
      <c r="BC434" s="61" t="s">
        <v>12</v>
      </c>
      <c r="BD434" s="62">
        <v>4</v>
      </c>
      <c r="BE434" s="61" t="s">
        <v>12</v>
      </c>
      <c r="BF434" s="62">
        <v>4</v>
      </c>
      <c r="BG434" s="63"/>
      <c r="BH434" s="63"/>
      <c r="BI434" s="61" t="s">
        <v>9</v>
      </c>
      <c r="BJ434" s="62">
        <v>4</v>
      </c>
      <c r="BK434" s="61" t="s">
        <v>9</v>
      </c>
      <c r="BL434" s="62">
        <v>4</v>
      </c>
      <c r="BM434" s="61" t="s">
        <v>9</v>
      </c>
      <c r="BN434" s="62">
        <v>4</v>
      </c>
      <c r="BO434" s="61" t="s">
        <v>9</v>
      </c>
      <c r="BP434" s="62">
        <v>4</v>
      </c>
      <c r="BQ434" s="64">
        <f t="shared" si="701"/>
        <v>15</v>
      </c>
      <c r="BR434" s="64">
        <f t="shared" si="702"/>
        <v>0</v>
      </c>
      <c r="BS434" s="64">
        <f t="shared" si="703"/>
        <v>0</v>
      </c>
      <c r="BT434" s="64">
        <f t="shared" si="704"/>
        <v>12</v>
      </c>
      <c r="BU434" s="64">
        <f t="shared" si="705"/>
        <v>0</v>
      </c>
      <c r="BV434" s="64">
        <f t="shared" si="706"/>
        <v>0</v>
      </c>
      <c r="BW434" s="64">
        <f t="shared" si="707"/>
        <v>0</v>
      </c>
      <c r="BX434" s="64">
        <f t="shared" si="708"/>
        <v>0</v>
      </c>
      <c r="BY434" s="64">
        <f t="shared" si="709"/>
        <v>0</v>
      </c>
      <c r="BZ434" s="65">
        <f t="shared" si="722"/>
        <v>27</v>
      </c>
      <c r="CA434" s="66">
        <f t="shared" si="710"/>
        <v>108</v>
      </c>
      <c r="CB434" s="67">
        <f t="shared" si="711"/>
        <v>32</v>
      </c>
      <c r="CC434" s="67">
        <v>0</v>
      </c>
      <c r="CD434" s="68">
        <f t="shared" si="712"/>
        <v>2</v>
      </c>
      <c r="CE434" s="69">
        <f t="shared" si="713"/>
        <v>29</v>
      </c>
      <c r="CF434" s="68">
        <f t="shared" si="714"/>
        <v>140</v>
      </c>
      <c r="CG434" s="70">
        <f t="shared" si="715"/>
        <v>3</v>
      </c>
      <c r="CH434" s="68">
        <f t="shared" si="716"/>
        <v>464</v>
      </c>
      <c r="CI434" s="71">
        <f>VLOOKUP(A434,[5]DATA!$A$6:$Q$660,17,0)</f>
        <v>70</v>
      </c>
      <c r="CJ434" s="71">
        <f t="shared" si="717"/>
        <v>140</v>
      </c>
      <c r="CK434" s="72">
        <f t="shared" si="718"/>
        <v>32</v>
      </c>
      <c r="CL434" s="73">
        <f t="shared" si="719"/>
        <v>0.22857142857142856</v>
      </c>
      <c r="CM434" s="72">
        <f t="shared" si="720"/>
        <v>0</v>
      </c>
      <c r="CN434" s="74">
        <f t="shared" si="721"/>
        <v>27</v>
      </c>
    </row>
    <row r="435" spans="1:92" s="77" customFormat="1" ht="24.75" customHeight="1" outlineLevel="2" x14ac:dyDescent="0.25">
      <c r="A435" s="55" t="s">
        <v>880</v>
      </c>
      <c r="B435" s="56" t="s">
        <v>881</v>
      </c>
      <c r="C435" s="57" t="s">
        <v>810</v>
      </c>
      <c r="D435" s="58">
        <v>10</v>
      </c>
      <c r="E435" s="75">
        <v>43515</v>
      </c>
      <c r="F435" s="60">
        <f>IFERROR(VLOOKUP(A435,'[5]PHEP NAM 2022'!$D$9:$AP$628,32,0),0)</f>
        <v>1</v>
      </c>
      <c r="G435" s="61" t="s">
        <v>12</v>
      </c>
      <c r="H435" s="62">
        <v>4</v>
      </c>
      <c r="I435" s="61" t="s">
        <v>12</v>
      </c>
      <c r="J435" s="62">
        <v>4</v>
      </c>
      <c r="K435" s="61" t="s">
        <v>12</v>
      </c>
      <c r="L435" s="62">
        <v>4</v>
      </c>
      <c r="M435" s="61" t="s">
        <v>12</v>
      </c>
      <c r="N435" s="62">
        <v>4</v>
      </c>
      <c r="O435" s="61" t="s">
        <v>12</v>
      </c>
      <c r="P435" s="62">
        <v>4</v>
      </c>
      <c r="Q435" s="63"/>
      <c r="R435" s="63"/>
      <c r="S435" s="61" t="s">
        <v>9</v>
      </c>
      <c r="T435" s="62">
        <v>4</v>
      </c>
      <c r="U435" s="61" t="s">
        <v>9</v>
      </c>
      <c r="V435" s="62">
        <v>4</v>
      </c>
      <c r="W435" s="61" t="s">
        <v>9</v>
      </c>
      <c r="X435" s="62"/>
      <c r="Y435" s="61" t="s">
        <v>9</v>
      </c>
      <c r="Z435" s="62">
        <v>4</v>
      </c>
      <c r="AA435" s="61" t="s">
        <v>52</v>
      </c>
      <c r="AB435" s="62"/>
      <c r="AC435" s="61" t="s">
        <v>9</v>
      </c>
      <c r="AD435" s="62">
        <v>4</v>
      </c>
      <c r="AE435" s="63"/>
      <c r="AF435" s="63">
        <v>16</v>
      </c>
      <c r="AG435" s="61" t="s">
        <v>12</v>
      </c>
      <c r="AH435" s="62">
        <v>4</v>
      </c>
      <c r="AI435" s="61" t="s">
        <v>12</v>
      </c>
      <c r="AJ435" s="62">
        <v>4</v>
      </c>
      <c r="AK435" s="61" t="s">
        <v>12</v>
      </c>
      <c r="AL435" s="62">
        <v>4</v>
      </c>
      <c r="AM435" s="61" t="s">
        <v>12</v>
      </c>
      <c r="AN435" s="62">
        <v>4</v>
      </c>
      <c r="AO435" s="61" t="s">
        <v>12</v>
      </c>
      <c r="AP435" s="62">
        <v>4</v>
      </c>
      <c r="AQ435" s="61" t="s">
        <v>12</v>
      </c>
      <c r="AR435" s="62">
        <v>4</v>
      </c>
      <c r="AS435" s="63"/>
      <c r="AT435" s="63"/>
      <c r="AU435" s="61" t="s">
        <v>9</v>
      </c>
      <c r="AV435" s="62">
        <v>4</v>
      </c>
      <c r="AW435" s="61" t="s">
        <v>9</v>
      </c>
      <c r="AX435" s="62">
        <v>4</v>
      </c>
      <c r="AY435" s="61" t="s">
        <v>9</v>
      </c>
      <c r="AZ435" s="62">
        <v>4</v>
      </c>
      <c r="BA435" s="61" t="s">
        <v>9</v>
      </c>
      <c r="BB435" s="62">
        <v>3.5</v>
      </c>
      <c r="BC435" s="61" t="s">
        <v>9</v>
      </c>
      <c r="BD435" s="62">
        <v>4</v>
      </c>
      <c r="BE435" s="61" t="s">
        <v>9</v>
      </c>
      <c r="BF435" s="62">
        <v>4</v>
      </c>
      <c r="BG435" s="63"/>
      <c r="BH435" s="63">
        <v>16</v>
      </c>
      <c r="BI435" s="61" t="s">
        <v>12</v>
      </c>
      <c r="BJ435" s="62">
        <v>4</v>
      </c>
      <c r="BK435" s="61" t="s">
        <v>12</v>
      </c>
      <c r="BL435" s="62">
        <v>4</v>
      </c>
      <c r="BM435" s="61" t="s">
        <v>12</v>
      </c>
      <c r="BN435" s="62">
        <v>4</v>
      </c>
      <c r="BO435" s="61" t="s">
        <v>12</v>
      </c>
      <c r="BP435" s="62">
        <v>4</v>
      </c>
      <c r="BQ435" s="64">
        <f t="shared" si="701"/>
        <v>11</v>
      </c>
      <c r="BR435" s="64">
        <f t="shared" si="702"/>
        <v>0</v>
      </c>
      <c r="BS435" s="64">
        <f t="shared" si="703"/>
        <v>0</v>
      </c>
      <c r="BT435" s="64">
        <f t="shared" si="704"/>
        <v>15</v>
      </c>
      <c r="BU435" s="64">
        <f t="shared" si="705"/>
        <v>0</v>
      </c>
      <c r="BV435" s="64">
        <f t="shared" si="706"/>
        <v>0</v>
      </c>
      <c r="BW435" s="64">
        <f t="shared" si="707"/>
        <v>0</v>
      </c>
      <c r="BX435" s="64">
        <f t="shared" si="708"/>
        <v>0</v>
      </c>
      <c r="BY435" s="64">
        <f t="shared" si="709"/>
        <v>1</v>
      </c>
      <c r="BZ435" s="65">
        <f t="shared" si="722"/>
        <v>27</v>
      </c>
      <c r="CA435" s="66">
        <f t="shared" si="710"/>
        <v>99.5</v>
      </c>
      <c r="CB435" s="67">
        <f t="shared" si="711"/>
        <v>32</v>
      </c>
      <c r="CC435" s="67">
        <v>0</v>
      </c>
      <c r="CD435" s="68">
        <f t="shared" si="712"/>
        <v>2</v>
      </c>
      <c r="CE435" s="69">
        <f t="shared" si="713"/>
        <v>26</v>
      </c>
      <c r="CF435" s="68">
        <f t="shared" si="714"/>
        <v>140</v>
      </c>
      <c r="CG435" s="70">
        <f t="shared" si="715"/>
        <v>0</v>
      </c>
      <c r="CH435" s="68">
        <f t="shared" si="716"/>
        <v>416</v>
      </c>
      <c r="CI435" s="71">
        <f>VLOOKUP(A435,[5]DATA!$A$6:$Q$660,17,0)</f>
        <v>70</v>
      </c>
      <c r="CJ435" s="71">
        <f t="shared" si="717"/>
        <v>131.5</v>
      </c>
      <c r="CK435" s="72">
        <f t="shared" si="718"/>
        <v>32</v>
      </c>
      <c r="CL435" s="73">
        <f t="shared" si="719"/>
        <v>0.24334600760456274</v>
      </c>
      <c r="CM435" s="72">
        <f t="shared" si="720"/>
        <v>0</v>
      </c>
      <c r="CN435" s="74">
        <f t="shared" si="721"/>
        <v>27</v>
      </c>
    </row>
    <row r="436" spans="1:92" s="77" customFormat="1" ht="24.75" customHeight="1" outlineLevel="2" x14ac:dyDescent="0.25">
      <c r="A436" s="55" t="s">
        <v>882</v>
      </c>
      <c r="B436" s="56" t="s">
        <v>883</v>
      </c>
      <c r="C436" s="57" t="s">
        <v>810</v>
      </c>
      <c r="D436" s="58">
        <v>10</v>
      </c>
      <c r="E436" s="75">
        <v>43515</v>
      </c>
      <c r="F436" s="60">
        <f>IFERROR(VLOOKUP(A436,'[5]PHEP NAM 2022'!$D$9:$AP$628,32,0),0)</f>
        <v>1</v>
      </c>
      <c r="G436" s="61" t="s">
        <v>9</v>
      </c>
      <c r="H436" s="62">
        <v>4</v>
      </c>
      <c r="I436" s="61" t="s">
        <v>9</v>
      </c>
      <c r="J436" s="62">
        <v>4</v>
      </c>
      <c r="K436" s="61" t="s">
        <v>9</v>
      </c>
      <c r="L436" s="62">
        <v>4</v>
      </c>
      <c r="M436" s="61" t="s">
        <v>9</v>
      </c>
      <c r="N436" s="62">
        <v>4</v>
      </c>
      <c r="O436" s="61" t="s">
        <v>9</v>
      </c>
      <c r="P436" s="62">
        <v>4</v>
      </c>
      <c r="Q436" s="63"/>
      <c r="R436" s="63">
        <v>16</v>
      </c>
      <c r="S436" s="61" t="s">
        <v>12</v>
      </c>
      <c r="T436" s="62">
        <v>4</v>
      </c>
      <c r="U436" s="61" t="s">
        <v>12</v>
      </c>
      <c r="V436" s="62">
        <v>4</v>
      </c>
      <c r="W436" s="61" t="s">
        <v>12</v>
      </c>
      <c r="X436" s="62">
        <v>4</v>
      </c>
      <c r="Y436" s="61" t="s">
        <v>12</v>
      </c>
      <c r="Z436" s="62">
        <v>4</v>
      </c>
      <c r="AA436" s="61" t="s">
        <v>12</v>
      </c>
      <c r="AB436" s="62">
        <v>4</v>
      </c>
      <c r="AC436" s="61" t="s">
        <v>12</v>
      </c>
      <c r="AD436" s="62">
        <v>4</v>
      </c>
      <c r="AE436" s="63"/>
      <c r="AF436" s="63">
        <v>8</v>
      </c>
      <c r="AG436" s="61" t="s">
        <v>9</v>
      </c>
      <c r="AH436" s="62">
        <v>4</v>
      </c>
      <c r="AI436" s="61" t="s">
        <v>9</v>
      </c>
      <c r="AJ436" s="62">
        <v>4</v>
      </c>
      <c r="AK436" s="61" t="s">
        <v>9</v>
      </c>
      <c r="AL436" s="62">
        <v>4</v>
      </c>
      <c r="AM436" s="61" t="s">
        <v>9</v>
      </c>
      <c r="AN436" s="62">
        <v>4</v>
      </c>
      <c r="AO436" s="61" t="s">
        <v>9</v>
      </c>
      <c r="AP436" s="62">
        <v>4</v>
      </c>
      <c r="AQ436" s="61" t="s">
        <v>9</v>
      </c>
      <c r="AR436" s="62">
        <v>4</v>
      </c>
      <c r="AS436" s="63"/>
      <c r="AT436" s="63">
        <v>16</v>
      </c>
      <c r="AU436" s="61" t="s">
        <v>12</v>
      </c>
      <c r="AV436" s="62">
        <v>4</v>
      </c>
      <c r="AW436" s="61" t="s">
        <v>12</v>
      </c>
      <c r="AX436" s="62">
        <v>4</v>
      </c>
      <c r="AY436" s="61" t="s">
        <v>12</v>
      </c>
      <c r="AZ436" s="62">
        <v>4</v>
      </c>
      <c r="BA436" s="61" t="s">
        <v>12</v>
      </c>
      <c r="BB436" s="62">
        <v>4</v>
      </c>
      <c r="BC436" s="61" t="s">
        <v>12</v>
      </c>
      <c r="BD436" s="62">
        <v>4</v>
      </c>
      <c r="BE436" s="61" t="s">
        <v>12</v>
      </c>
      <c r="BF436" s="62">
        <v>4</v>
      </c>
      <c r="BG436" s="63"/>
      <c r="BH436" s="63"/>
      <c r="BI436" s="61" t="s">
        <v>9</v>
      </c>
      <c r="BJ436" s="62">
        <v>4</v>
      </c>
      <c r="BK436" s="61" t="s">
        <v>9</v>
      </c>
      <c r="BL436" s="62">
        <v>4</v>
      </c>
      <c r="BM436" s="61" t="s">
        <v>9</v>
      </c>
      <c r="BN436" s="62">
        <v>4</v>
      </c>
      <c r="BO436" s="61" t="s">
        <v>9</v>
      </c>
      <c r="BP436" s="62">
        <v>4</v>
      </c>
      <c r="BQ436" s="64">
        <f t="shared" si="701"/>
        <v>15</v>
      </c>
      <c r="BR436" s="64">
        <f t="shared" si="702"/>
        <v>0</v>
      </c>
      <c r="BS436" s="64">
        <f t="shared" si="703"/>
        <v>0</v>
      </c>
      <c r="BT436" s="64">
        <f t="shared" si="704"/>
        <v>12</v>
      </c>
      <c r="BU436" s="64">
        <f t="shared" si="705"/>
        <v>0</v>
      </c>
      <c r="BV436" s="64">
        <f t="shared" si="706"/>
        <v>0</v>
      </c>
      <c r="BW436" s="64">
        <f t="shared" si="707"/>
        <v>0</v>
      </c>
      <c r="BX436" s="64">
        <f t="shared" si="708"/>
        <v>0</v>
      </c>
      <c r="BY436" s="64">
        <f t="shared" si="709"/>
        <v>0</v>
      </c>
      <c r="BZ436" s="65">
        <f t="shared" si="722"/>
        <v>27</v>
      </c>
      <c r="CA436" s="66">
        <f t="shared" si="710"/>
        <v>108</v>
      </c>
      <c r="CB436" s="67">
        <f t="shared" si="711"/>
        <v>40</v>
      </c>
      <c r="CC436" s="67">
        <v>0</v>
      </c>
      <c r="CD436" s="68">
        <f t="shared" si="712"/>
        <v>2</v>
      </c>
      <c r="CE436" s="69">
        <f t="shared" si="713"/>
        <v>29</v>
      </c>
      <c r="CF436" s="68">
        <f t="shared" si="714"/>
        <v>140</v>
      </c>
      <c r="CG436" s="70">
        <f t="shared" si="715"/>
        <v>1</v>
      </c>
      <c r="CH436" s="68">
        <f t="shared" si="716"/>
        <v>464</v>
      </c>
      <c r="CI436" s="71">
        <f>VLOOKUP(A436,[5]DATA!$A$6:$Q$660,17,0)</f>
        <v>70</v>
      </c>
      <c r="CJ436" s="71">
        <f t="shared" si="717"/>
        <v>148</v>
      </c>
      <c r="CK436" s="72">
        <f t="shared" si="718"/>
        <v>40</v>
      </c>
      <c r="CL436" s="73">
        <f t="shared" si="719"/>
        <v>0.27027027027027029</v>
      </c>
      <c r="CM436" s="72">
        <f t="shared" si="720"/>
        <v>0</v>
      </c>
      <c r="CN436" s="74">
        <f t="shared" si="721"/>
        <v>27</v>
      </c>
    </row>
    <row r="437" spans="1:92" s="77" customFormat="1" ht="24.75" customHeight="1" outlineLevel="2" x14ac:dyDescent="0.25">
      <c r="A437" s="55" t="s">
        <v>884</v>
      </c>
      <c r="B437" s="56" t="s">
        <v>885</v>
      </c>
      <c r="C437" s="57" t="s">
        <v>810</v>
      </c>
      <c r="D437" s="58">
        <v>10</v>
      </c>
      <c r="E437" s="75">
        <v>43556</v>
      </c>
      <c r="F437" s="60">
        <f>IFERROR(VLOOKUP(A437,'[5]PHEP NAM 2022'!$D$9:$AP$628,32,0),0)</f>
        <v>1.5</v>
      </c>
      <c r="G437" s="61" t="s">
        <v>9</v>
      </c>
      <c r="H437" s="62">
        <v>4</v>
      </c>
      <c r="I437" s="61" t="s">
        <v>9</v>
      </c>
      <c r="J437" s="62">
        <v>4</v>
      </c>
      <c r="K437" s="61" t="s">
        <v>9</v>
      </c>
      <c r="L437" s="62">
        <v>4</v>
      </c>
      <c r="M437" s="61" t="s">
        <v>9</v>
      </c>
      <c r="N437" s="62">
        <v>4</v>
      </c>
      <c r="O437" s="61" t="s">
        <v>9</v>
      </c>
      <c r="P437" s="62">
        <v>4</v>
      </c>
      <c r="Q437" s="63"/>
      <c r="R437" s="63">
        <v>16</v>
      </c>
      <c r="S437" s="61" t="s">
        <v>12</v>
      </c>
      <c r="T437" s="62">
        <v>4</v>
      </c>
      <c r="U437" s="61" t="s">
        <v>12</v>
      </c>
      <c r="V437" s="62">
        <v>4</v>
      </c>
      <c r="W437" s="61" t="s">
        <v>12</v>
      </c>
      <c r="X437" s="62">
        <v>4</v>
      </c>
      <c r="Y437" s="61" t="s">
        <v>12</v>
      </c>
      <c r="Z437" s="62">
        <v>4</v>
      </c>
      <c r="AA437" s="61" t="s">
        <v>12</v>
      </c>
      <c r="AB437" s="62">
        <v>4</v>
      </c>
      <c r="AC437" s="61" t="s">
        <v>12</v>
      </c>
      <c r="AD437" s="62">
        <v>4</v>
      </c>
      <c r="AE437" s="63"/>
      <c r="AF437" s="63"/>
      <c r="AG437" s="61" t="s">
        <v>9</v>
      </c>
      <c r="AH437" s="62">
        <v>4</v>
      </c>
      <c r="AI437" s="61" t="s">
        <v>9</v>
      </c>
      <c r="AJ437" s="62">
        <v>4</v>
      </c>
      <c r="AK437" s="61" t="s">
        <v>9</v>
      </c>
      <c r="AL437" s="62">
        <v>4</v>
      </c>
      <c r="AM437" s="61" t="s">
        <v>9</v>
      </c>
      <c r="AN437" s="62">
        <v>4</v>
      </c>
      <c r="AO437" s="61" t="s">
        <v>9</v>
      </c>
      <c r="AP437" s="62">
        <v>4</v>
      </c>
      <c r="AQ437" s="61" t="s">
        <v>9</v>
      </c>
      <c r="AR437" s="62">
        <v>4</v>
      </c>
      <c r="AS437" s="63"/>
      <c r="AT437" s="63">
        <v>16</v>
      </c>
      <c r="AU437" s="61" t="s">
        <v>12</v>
      </c>
      <c r="AV437" s="62">
        <v>4</v>
      </c>
      <c r="AW437" s="61" t="s">
        <v>12</v>
      </c>
      <c r="AX437" s="62">
        <v>4</v>
      </c>
      <c r="AY437" s="61" t="s">
        <v>12</v>
      </c>
      <c r="AZ437" s="62">
        <v>4</v>
      </c>
      <c r="BA437" s="61" t="s">
        <v>12</v>
      </c>
      <c r="BB437" s="62">
        <v>4</v>
      </c>
      <c r="BC437" s="61" t="s">
        <v>12</v>
      </c>
      <c r="BD437" s="62">
        <v>4</v>
      </c>
      <c r="BE437" s="61" t="s">
        <v>12</v>
      </c>
      <c r="BF437" s="62">
        <v>4</v>
      </c>
      <c r="BG437" s="63"/>
      <c r="BH437" s="63"/>
      <c r="BI437" s="61" t="s">
        <v>9</v>
      </c>
      <c r="BJ437" s="62">
        <v>4</v>
      </c>
      <c r="BK437" s="61" t="s">
        <v>9</v>
      </c>
      <c r="BL437" s="62">
        <v>4</v>
      </c>
      <c r="BM437" s="61" t="s">
        <v>9</v>
      </c>
      <c r="BN437" s="62">
        <v>4</v>
      </c>
      <c r="BO437" s="61" t="s">
        <v>52</v>
      </c>
      <c r="BP437" s="62"/>
      <c r="BQ437" s="64">
        <f t="shared" si="701"/>
        <v>14</v>
      </c>
      <c r="BR437" s="64">
        <f t="shared" si="702"/>
        <v>0</v>
      </c>
      <c r="BS437" s="64">
        <f t="shared" si="703"/>
        <v>0</v>
      </c>
      <c r="BT437" s="64">
        <f t="shared" si="704"/>
        <v>12</v>
      </c>
      <c r="BU437" s="64">
        <f t="shared" si="705"/>
        <v>0</v>
      </c>
      <c r="BV437" s="64">
        <f t="shared" si="706"/>
        <v>0</v>
      </c>
      <c r="BW437" s="64">
        <f t="shared" si="707"/>
        <v>0</v>
      </c>
      <c r="BX437" s="64">
        <f t="shared" si="708"/>
        <v>0</v>
      </c>
      <c r="BY437" s="64">
        <f t="shared" si="709"/>
        <v>1</v>
      </c>
      <c r="BZ437" s="65">
        <f t="shared" si="722"/>
        <v>27</v>
      </c>
      <c r="CA437" s="66">
        <f t="shared" si="710"/>
        <v>104</v>
      </c>
      <c r="CB437" s="67">
        <f t="shared" si="711"/>
        <v>32</v>
      </c>
      <c r="CC437" s="67">
        <v>0</v>
      </c>
      <c r="CD437" s="68">
        <f t="shared" si="712"/>
        <v>2</v>
      </c>
      <c r="CE437" s="69">
        <f t="shared" si="713"/>
        <v>28</v>
      </c>
      <c r="CF437" s="68">
        <f t="shared" si="714"/>
        <v>140</v>
      </c>
      <c r="CG437" s="70">
        <f t="shared" si="715"/>
        <v>0.5</v>
      </c>
      <c r="CH437" s="68">
        <f t="shared" si="716"/>
        <v>448</v>
      </c>
      <c r="CI437" s="71">
        <f>VLOOKUP(A437,[5]DATA!$A$6:$Q$660,17,0)</f>
        <v>70</v>
      </c>
      <c r="CJ437" s="71">
        <f t="shared" si="717"/>
        <v>136</v>
      </c>
      <c r="CK437" s="72">
        <f t="shared" si="718"/>
        <v>32</v>
      </c>
      <c r="CL437" s="73">
        <f t="shared" si="719"/>
        <v>0.23529411764705882</v>
      </c>
      <c r="CM437" s="72">
        <f t="shared" si="720"/>
        <v>0</v>
      </c>
      <c r="CN437" s="74">
        <f t="shared" si="721"/>
        <v>27</v>
      </c>
    </row>
    <row r="438" spans="1:92" s="77" customFormat="1" ht="24.75" customHeight="1" outlineLevel="2" x14ac:dyDescent="0.25">
      <c r="A438" s="55" t="s">
        <v>886</v>
      </c>
      <c r="B438" s="56" t="s">
        <v>887</v>
      </c>
      <c r="C438" s="57" t="s">
        <v>810</v>
      </c>
      <c r="D438" s="58">
        <v>10</v>
      </c>
      <c r="E438" s="59">
        <v>43636</v>
      </c>
      <c r="F438" s="60">
        <f>IFERROR(VLOOKUP(A438,'[5]PHEP NAM 2022'!$D$9:$AP$628,32,0),0)</f>
        <v>1.5</v>
      </c>
      <c r="G438" s="61" t="s">
        <v>12</v>
      </c>
      <c r="H438" s="62">
        <v>4</v>
      </c>
      <c r="I438" s="61" t="s">
        <v>12</v>
      </c>
      <c r="J438" s="62">
        <v>4</v>
      </c>
      <c r="K438" s="61" t="s">
        <v>12</v>
      </c>
      <c r="L438" s="62">
        <v>4</v>
      </c>
      <c r="M438" s="61" t="s">
        <v>12</v>
      </c>
      <c r="N438" s="62">
        <v>4</v>
      </c>
      <c r="O438" s="61" t="s">
        <v>12</v>
      </c>
      <c r="P438" s="62">
        <v>4</v>
      </c>
      <c r="Q438" s="63"/>
      <c r="R438" s="63"/>
      <c r="S438" s="61" t="s">
        <v>9</v>
      </c>
      <c r="T438" s="62">
        <v>4</v>
      </c>
      <c r="U438" s="61" t="s">
        <v>9</v>
      </c>
      <c r="V438" s="62">
        <v>4</v>
      </c>
      <c r="W438" s="61" t="s">
        <v>9</v>
      </c>
      <c r="X438" s="62"/>
      <c r="Y438" s="61" t="s">
        <v>9</v>
      </c>
      <c r="Z438" s="62">
        <v>4</v>
      </c>
      <c r="AA438" s="61" t="s">
        <v>9</v>
      </c>
      <c r="AB438" s="62">
        <v>4</v>
      </c>
      <c r="AC438" s="61" t="s">
        <v>9</v>
      </c>
      <c r="AD438" s="62">
        <v>4</v>
      </c>
      <c r="AE438" s="63"/>
      <c r="AF438" s="63">
        <v>16</v>
      </c>
      <c r="AG438" s="61" t="s">
        <v>12</v>
      </c>
      <c r="AH438" s="62">
        <v>4</v>
      </c>
      <c r="AI438" s="61" t="s">
        <v>12</v>
      </c>
      <c r="AJ438" s="62">
        <v>4</v>
      </c>
      <c r="AK438" s="61" t="s">
        <v>12</v>
      </c>
      <c r="AL438" s="62">
        <v>4</v>
      </c>
      <c r="AM438" s="61" t="s">
        <v>12</v>
      </c>
      <c r="AN438" s="62">
        <v>4</v>
      </c>
      <c r="AO438" s="61" t="s">
        <v>12</v>
      </c>
      <c r="AP438" s="62">
        <v>4</v>
      </c>
      <c r="AQ438" s="61" t="s">
        <v>12</v>
      </c>
      <c r="AR438" s="62">
        <v>4</v>
      </c>
      <c r="AS438" s="63"/>
      <c r="AT438" s="63">
        <v>8</v>
      </c>
      <c r="AU438" s="61" t="s">
        <v>9</v>
      </c>
      <c r="AV438" s="62">
        <v>4</v>
      </c>
      <c r="AW438" s="61" t="s">
        <v>9</v>
      </c>
      <c r="AX438" s="62">
        <v>4</v>
      </c>
      <c r="AY438" s="61" t="s">
        <v>52</v>
      </c>
      <c r="AZ438" s="62"/>
      <c r="BA438" s="61" t="s">
        <v>9</v>
      </c>
      <c r="BB438" s="62">
        <v>4</v>
      </c>
      <c r="BC438" s="61" t="s">
        <v>9</v>
      </c>
      <c r="BD438" s="62">
        <v>4</v>
      </c>
      <c r="BE438" s="61" t="s">
        <v>9</v>
      </c>
      <c r="BF438" s="62">
        <v>4</v>
      </c>
      <c r="BG438" s="63"/>
      <c r="BH438" s="63">
        <v>16</v>
      </c>
      <c r="BI438" s="61" t="s">
        <v>12</v>
      </c>
      <c r="BJ438" s="62">
        <v>4</v>
      </c>
      <c r="BK438" s="61" t="s">
        <v>12</v>
      </c>
      <c r="BL438" s="62">
        <v>4</v>
      </c>
      <c r="BM438" s="61" t="s">
        <v>12</v>
      </c>
      <c r="BN438" s="62">
        <v>4</v>
      </c>
      <c r="BO438" s="61" t="s">
        <v>12</v>
      </c>
      <c r="BP438" s="62">
        <v>4</v>
      </c>
      <c r="BQ438" s="64">
        <f t="shared" si="701"/>
        <v>11</v>
      </c>
      <c r="BR438" s="64">
        <f t="shared" si="702"/>
        <v>0</v>
      </c>
      <c r="BS438" s="64">
        <f t="shared" si="703"/>
        <v>0</v>
      </c>
      <c r="BT438" s="64">
        <f t="shared" si="704"/>
        <v>15</v>
      </c>
      <c r="BU438" s="64">
        <f t="shared" si="705"/>
        <v>0</v>
      </c>
      <c r="BV438" s="64">
        <f t="shared" si="706"/>
        <v>0</v>
      </c>
      <c r="BW438" s="64">
        <f t="shared" si="707"/>
        <v>0</v>
      </c>
      <c r="BX438" s="64">
        <f t="shared" si="708"/>
        <v>0</v>
      </c>
      <c r="BY438" s="64">
        <f t="shared" si="709"/>
        <v>1</v>
      </c>
      <c r="BZ438" s="65">
        <f t="shared" si="722"/>
        <v>27</v>
      </c>
      <c r="CA438" s="66">
        <f t="shared" si="710"/>
        <v>100</v>
      </c>
      <c r="CB438" s="67">
        <f t="shared" si="711"/>
        <v>40</v>
      </c>
      <c r="CC438" s="67">
        <v>0</v>
      </c>
      <c r="CD438" s="68">
        <f t="shared" si="712"/>
        <v>2</v>
      </c>
      <c r="CE438" s="69">
        <f t="shared" si="713"/>
        <v>27</v>
      </c>
      <c r="CF438" s="68">
        <f t="shared" si="714"/>
        <v>140</v>
      </c>
      <c r="CG438" s="70">
        <f t="shared" si="715"/>
        <v>0.5</v>
      </c>
      <c r="CH438" s="68">
        <f t="shared" si="716"/>
        <v>432</v>
      </c>
      <c r="CI438" s="71">
        <f>VLOOKUP(A438,[5]DATA!$A$6:$Q$660,17,0)</f>
        <v>70</v>
      </c>
      <c r="CJ438" s="71">
        <f t="shared" si="717"/>
        <v>140</v>
      </c>
      <c r="CK438" s="72">
        <f t="shared" si="718"/>
        <v>40</v>
      </c>
      <c r="CL438" s="73">
        <f t="shared" si="719"/>
        <v>0.2857142857142857</v>
      </c>
      <c r="CM438" s="72">
        <f t="shared" si="720"/>
        <v>0</v>
      </c>
      <c r="CN438" s="74">
        <f t="shared" si="721"/>
        <v>27</v>
      </c>
    </row>
    <row r="439" spans="1:92" s="77" customFormat="1" ht="24.75" customHeight="1" outlineLevel="2" x14ac:dyDescent="0.25">
      <c r="A439" s="55" t="s">
        <v>888</v>
      </c>
      <c r="B439" s="56" t="s">
        <v>889</v>
      </c>
      <c r="C439" s="57" t="s">
        <v>810</v>
      </c>
      <c r="D439" s="58">
        <v>10</v>
      </c>
      <c r="E439" s="59">
        <v>43649</v>
      </c>
      <c r="F439" s="60">
        <f>IFERROR(VLOOKUP(A439,'[5]PHEP NAM 2022'!$D$9:$AP$628,32,0),0)</f>
        <v>3</v>
      </c>
      <c r="G439" s="61" t="s">
        <v>12</v>
      </c>
      <c r="H439" s="62">
        <v>4</v>
      </c>
      <c r="I439" s="61" t="s">
        <v>12</v>
      </c>
      <c r="J439" s="62">
        <v>4</v>
      </c>
      <c r="K439" s="61" t="s">
        <v>12</v>
      </c>
      <c r="L439" s="62">
        <v>4</v>
      </c>
      <c r="M439" s="61" t="s">
        <v>12</v>
      </c>
      <c r="N439" s="62">
        <v>4</v>
      </c>
      <c r="O439" s="61" t="s">
        <v>12</v>
      </c>
      <c r="P439" s="62">
        <v>4</v>
      </c>
      <c r="Q439" s="63"/>
      <c r="R439" s="63">
        <v>8</v>
      </c>
      <c r="S439" s="61" t="s">
        <v>9</v>
      </c>
      <c r="T439" s="62">
        <v>4</v>
      </c>
      <c r="U439" s="61" t="s">
        <v>9</v>
      </c>
      <c r="V439" s="62">
        <v>4</v>
      </c>
      <c r="W439" s="61" t="s">
        <v>9</v>
      </c>
      <c r="X439" s="62">
        <v>4</v>
      </c>
      <c r="Y439" s="61" t="s">
        <v>9</v>
      </c>
      <c r="Z439" s="62">
        <v>4</v>
      </c>
      <c r="AA439" s="61" t="s">
        <v>9</v>
      </c>
      <c r="AB439" s="62">
        <v>4</v>
      </c>
      <c r="AC439" s="61" t="s">
        <v>9</v>
      </c>
      <c r="AD439" s="62">
        <v>4</v>
      </c>
      <c r="AE439" s="63"/>
      <c r="AF439" s="63">
        <v>16</v>
      </c>
      <c r="AG439" s="61" t="s">
        <v>12</v>
      </c>
      <c r="AH439" s="62">
        <v>4</v>
      </c>
      <c r="AI439" s="61" t="s">
        <v>12</v>
      </c>
      <c r="AJ439" s="62">
        <v>4</v>
      </c>
      <c r="AK439" s="61" t="s">
        <v>12</v>
      </c>
      <c r="AL439" s="62">
        <v>4</v>
      </c>
      <c r="AM439" s="61" t="s">
        <v>12</v>
      </c>
      <c r="AN439" s="62">
        <v>4</v>
      </c>
      <c r="AO439" s="61" t="s">
        <v>12</v>
      </c>
      <c r="AP439" s="62">
        <v>4</v>
      </c>
      <c r="AQ439" s="61" t="s">
        <v>12</v>
      </c>
      <c r="AR439" s="62">
        <v>4</v>
      </c>
      <c r="AS439" s="63"/>
      <c r="AT439" s="63"/>
      <c r="AU439" s="61" t="s">
        <v>9</v>
      </c>
      <c r="AV439" s="62">
        <v>4</v>
      </c>
      <c r="AW439" s="61" t="s">
        <v>9</v>
      </c>
      <c r="AX439" s="62">
        <v>4</v>
      </c>
      <c r="AY439" s="61" t="s">
        <v>9</v>
      </c>
      <c r="AZ439" s="62">
        <v>4</v>
      </c>
      <c r="BA439" s="61" t="s">
        <v>9</v>
      </c>
      <c r="BB439" s="62">
        <v>4</v>
      </c>
      <c r="BC439" s="61" t="s">
        <v>9</v>
      </c>
      <c r="BD439" s="62">
        <v>4</v>
      </c>
      <c r="BE439" s="61" t="s">
        <v>9</v>
      </c>
      <c r="BF439" s="62">
        <v>4</v>
      </c>
      <c r="BG439" s="63"/>
      <c r="BH439" s="63"/>
      <c r="BI439" s="61" t="s">
        <v>12</v>
      </c>
      <c r="BJ439" s="62">
        <v>4</v>
      </c>
      <c r="BK439" s="61" t="s">
        <v>12</v>
      </c>
      <c r="BL439" s="62">
        <v>4</v>
      </c>
      <c r="BM439" s="61" t="s">
        <v>12</v>
      </c>
      <c r="BN439" s="62">
        <v>4</v>
      </c>
      <c r="BO439" s="61" t="s">
        <v>12</v>
      </c>
      <c r="BP439" s="62">
        <v>4</v>
      </c>
      <c r="BQ439" s="64">
        <f t="shared" si="701"/>
        <v>12</v>
      </c>
      <c r="BR439" s="64">
        <f t="shared" si="702"/>
        <v>0</v>
      </c>
      <c r="BS439" s="64">
        <f t="shared" si="703"/>
        <v>0</v>
      </c>
      <c r="BT439" s="64">
        <f t="shared" si="704"/>
        <v>15</v>
      </c>
      <c r="BU439" s="64">
        <f t="shared" si="705"/>
        <v>0</v>
      </c>
      <c r="BV439" s="64">
        <f t="shared" si="706"/>
        <v>0</v>
      </c>
      <c r="BW439" s="64">
        <f t="shared" si="707"/>
        <v>0</v>
      </c>
      <c r="BX439" s="64">
        <f t="shared" si="708"/>
        <v>0</v>
      </c>
      <c r="BY439" s="64">
        <f t="shared" si="709"/>
        <v>0</v>
      </c>
      <c r="BZ439" s="65">
        <f t="shared" si="722"/>
        <v>27</v>
      </c>
      <c r="CA439" s="66">
        <f t="shared" si="710"/>
        <v>108</v>
      </c>
      <c r="CB439" s="67">
        <f t="shared" si="711"/>
        <v>24</v>
      </c>
      <c r="CC439" s="67">
        <v>0</v>
      </c>
      <c r="CD439" s="68">
        <f t="shared" si="712"/>
        <v>2</v>
      </c>
      <c r="CE439" s="69">
        <f t="shared" si="713"/>
        <v>28</v>
      </c>
      <c r="CF439" s="68">
        <f t="shared" si="714"/>
        <v>140</v>
      </c>
      <c r="CG439" s="70">
        <f t="shared" si="715"/>
        <v>3</v>
      </c>
      <c r="CH439" s="68">
        <f t="shared" si="716"/>
        <v>448</v>
      </c>
      <c r="CI439" s="71">
        <f>VLOOKUP(A439,[5]DATA!$A$6:$Q$660,17,0)</f>
        <v>70</v>
      </c>
      <c r="CJ439" s="71">
        <f t="shared" si="717"/>
        <v>132</v>
      </c>
      <c r="CK439" s="72">
        <f t="shared" si="718"/>
        <v>24</v>
      </c>
      <c r="CL439" s="73">
        <f t="shared" si="719"/>
        <v>0.18181818181818182</v>
      </c>
      <c r="CM439" s="72">
        <f t="shared" si="720"/>
        <v>0</v>
      </c>
      <c r="CN439" s="74">
        <f t="shared" si="721"/>
        <v>27</v>
      </c>
    </row>
    <row r="440" spans="1:92" s="77" customFormat="1" ht="24.75" customHeight="1" outlineLevel="2" x14ac:dyDescent="0.25">
      <c r="A440" s="55" t="s">
        <v>890</v>
      </c>
      <c r="B440" s="56" t="s">
        <v>891</v>
      </c>
      <c r="C440" s="57" t="s">
        <v>810</v>
      </c>
      <c r="D440" s="58">
        <v>10</v>
      </c>
      <c r="E440" s="59">
        <v>43693</v>
      </c>
      <c r="F440" s="60">
        <f>IFERROR(VLOOKUP(A440,'[5]PHEP NAM 2022'!$D$9:$AP$628,32,0),0)</f>
        <v>7</v>
      </c>
      <c r="G440" s="61" t="s">
        <v>9</v>
      </c>
      <c r="H440" s="62">
        <v>6</v>
      </c>
      <c r="I440" s="61" t="s">
        <v>9</v>
      </c>
      <c r="J440" s="62">
        <v>6</v>
      </c>
      <c r="K440" s="61" t="s">
        <v>9</v>
      </c>
      <c r="L440" s="62">
        <v>6</v>
      </c>
      <c r="M440" s="61" t="s">
        <v>9</v>
      </c>
      <c r="N440" s="62">
        <v>6</v>
      </c>
      <c r="O440" s="61" t="s">
        <v>9</v>
      </c>
      <c r="P440" s="62">
        <v>4</v>
      </c>
      <c r="Q440" s="63"/>
      <c r="R440" s="63">
        <v>12</v>
      </c>
      <c r="S440" s="61" t="s">
        <v>9</v>
      </c>
      <c r="T440" s="62">
        <v>6</v>
      </c>
      <c r="U440" s="61" t="s">
        <v>9</v>
      </c>
      <c r="V440" s="62">
        <v>4</v>
      </c>
      <c r="W440" s="61" t="s">
        <v>9</v>
      </c>
      <c r="X440" s="62">
        <v>6</v>
      </c>
      <c r="Y440" s="61" t="s">
        <v>9</v>
      </c>
      <c r="Z440" s="62">
        <v>6</v>
      </c>
      <c r="AA440" s="61" t="s">
        <v>9</v>
      </c>
      <c r="AB440" s="62">
        <v>6</v>
      </c>
      <c r="AC440" s="61" t="s">
        <v>9</v>
      </c>
      <c r="AD440" s="62">
        <v>4</v>
      </c>
      <c r="AE440" s="63"/>
      <c r="AF440" s="63">
        <v>12</v>
      </c>
      <c r="AG440" s="61" t="s">
        <v>9</v>
      </c>
      <c r="AH440" s="62">
        <v>6</v>
      </c>
      <c r="AI440" s="61" t="s">
        <v>9</v>
      </c>
      <c r="AJ440" s="62">
        <v>6</v>
      </c>
      <c r="AK440" s="61" t="s">
        <v>9</v>
      </c>
      <c r="AL440" s="62">
        <v>6</v>
      </c>
      <c r="AM440" s="61" t="s">
        <v>9</v>
      </c>
      <c r="AN440" s="62">
        <v>6</v>
      </c>
      <c r="AO440" s="61" t="s">
        <v>9</v>
      </c>
      <c r="AP440" s="62"/>
      <c r="AQ440" s="61" t="s">
        <v>52</v>
      </c>
      <c r="AR440" s="62"/>
      <c r="AS440" s="63"/>
      <c r="AT440" s="63">
        <v>12</v>
      </c>
      <c r="AU440" s="61" t="s">
        <v>9</v>
      </c>
      <c r="AV440" s="62">
        <v>6</v>
      </c>
      <c r="AW440" s="61" t="s">
        <v>9</v>
      </c>
      <c r="AX440" s="62">
        <v>6</v>
      </c>
      <c r="AY440" s="61" t="s">
        <v>9</v>
      </c>
      <c r="AZ440" s="62">
        <v>6</v>
      </c>
      <c r="BA440" s="61" t="s">
        <v>9</v>
      </c>
      <c r="BB440" s="62">
        <v>6</v>
      </c>
      <c r="BC440" s="61" t="s">
        <v>9</v>
      </c>
      <c r="BD440" s="62">
        <v>4</v>
      </c>
      <c r="BE440" s="61" t="s">
        <v>9</v>
      </c>
      <c r="BF440" s="62">
        <v>4</v>
      </c>
      <c r="BG440" s="63"/>
      <c r="BH440" s="63">
        <v>8</v>
      </c>
      <c r="BI440" s="61" t="s">
        <v>9</v>
      </c>
      <c r="BJ440" s="62">
        <v>4</v>
      </c>
      <c r="BK440" s="61" t="s">
        <v>9</v>
      </c>
      <c r="BL440" s="62">
        <v>6</v>
      </c>
      <c r="BM440" s="61" t="s">
        <v>9</v>
      </c>
      <c r="BN440" s="62">
        <v>6</v>
      </c>
      <c r="BO440" s="61" t="s">
        <v>9</v>
      </c>
      <c r="BP440" s="62">
        <v>4</v>
      </c>
      <c r="BQ440" s="64">
        <f t="shared" si="701"/>
        <v>26</v>
      </c>
      <c r="BR440" s="64">
        <f t="shared" si="702"/>
        <v>0</v>
      </c>
      <c r="BS440" s="64">
        <f t="shared" si="703"/>
        <v>0</v>
      </c>
      <c r="BT440" s="64">
        <f t="shared" si="704"/>
        <v>0</v>
      </c>
      <c r="BU440" s="64">
        <f t="shared" si="705"/>
        <v>0</v>
      </c>
      <c r="BV440" s="64">
        <f t="shared" si="706"/>
        <v>0</v>
      </c>
      <c r="BW440" s="64">
        <f t="shared" si="707"/>
        <v>0</v>
      </c>
      <c r="BX440" s="64">
        <f t="shared" si="708"/>
        <v>0</v>
      </c>
      <c r="BY440" s="64">
        <f t="shared" si="709"/>
        <v>1</v>
      </c>
      <c r="BZ440" s="65">
        <f t="shared" si="722"/>
        <v>27</v>
      </c>
      <c r="CA440" s="66">
        <f t="shared" si="710"/>
        <v>136</v>
      </c>
      <c r="CB440" s="67">
        <f t="shared" si="711"/>
        <v>44</v>
      </c>
      <c r="CC440" s="67">
        <v>0</v>
      </c>
      <c r="CD440" s="68">
        <f t="shared" si="712"/>
        <v>2</v>
      </c>
      <c r="CE440" s="69">
        <f t="shared" si="713"/>
        <v>28</v>
      </c>
      <c r="CF440" s="68">
        <f t="shared" si="714"/>
        <v>140</v>
      </c>
      <c r="CG440" s="70">
        <f t="shared" si="715"/>
        <v>6</v>
      </c>
      <c r="CH440" s="68">
        <f t="shared" si="716"/>
        <v>448</v>
      </c>
      <c r="CI440" s="71">
        <f>VLOOKUP(A440,[5]DATA!$A$6:$Q$660,17,0)</f>
        <v>70</v>
      </c>
      <c r="CJ440" s="71">
        <f t="shared" si="717"/>
        <v>180</v>
      </c>
      <c r="CK440" s="72">
        <f t="shared" si="718"/>
        <v>80</v>
      </c>
      <c r="CL440" s="73">
        <f t="shared" si="719"/>
        <v>0.44444444444444442</v>
      </c>
      <c r="CM440" s="72">
        <f t="shared" si="720"/>
        <v>36</v>
      </c>
      <c r="CN440" s="74">
        <f t="shared" si="721"/>
        <v>27</v>
      </c>
    </row>
    <row r="441" spans="1:92" s="77" customFormat="1" ht="24.75" customHeight="1" outlineLevel="2" x14ac:dyDescent="0.25">
      <c r="A441" s="55" t="s">
        <v>892</v>
      </c>
      <c r="B441" s="56" t="s">
        <v>893</v>
      </c>
      <c r="C441" s="57" t="s">
        <v>810</v>
      </c>
      <c r="D441" s="58">
        <v>10</v>
      </c>
      <c r="E441" s="59">
        <v>43760</v>
      </c>
      <c r="F441" s="60">
        <f>IFERROR(VLOOKUP(A441,'[5]PHEP NAM 2022'!$D$9:$AP$628,32,0),0)</f>
        <v>1</v>
      </c>
      <c r="G441" s="61" t="s">
        <v>12</v>
      </c>
      <c r="H441" s="62">
        <v>4</v>
      </c>
      <c r="I441" s="61" t="s">
        <v>12</v>
      </c>
      <c r="J441" s="62">
        <v>4</v>
      </c>
      <c r="K441" s="61" t="s">
        <v>12</v>
      </c>
      <c r="L441" s="62">
        <v>4</v>
      </c>
      <c r="M441" s="61" t="s">
        <v>52</v>
      </c>
      <c r="N441" s="62"/>
      <c r="O441" s="61" t="s">
        <v>12</v>
      </c>
      <c r="P441" s="62">
        <v>4</v>
      </c>
      <c r="Q441" s="63"/>
      <c r="R441" s="63">
        <v>8</v>
      </c>
      <c r="S441" s="61" t="s">
        <v>9</v>
      </c>
      <c r="T441" s="62">
        <v>4</v>
      </c>
      <c r="U441" s="61" t="s">
        <v>9</v>
      </c>
      <c r="V441" s="62">
        <v>4</v>
      </c>
      <c r="W441" s="61" t="s">
        <v>9</v>
      </c>
      <c r="X441" s="62">
        <v>4</v>
      </c>
      <c r="Y441" s="61" t="s">
        <v>9</v>
      </c>
      <c r="Z441" s="62">
        <v>4</v>
      </c>
      <c r="AA441" s="61" t="s">
        <v>9</v>
      </c>
      <c r="AB441" s="62">
        <v>4</v>
      </c>
      <c r="AC441" s="61" t="s">
        <v>9</v>
      </c>
      <c r="AD441" s="62">
        <v>4</v>
      </c>
      <c r="AE441" s="63"/>
      <c r="AF441" s="63">
        <v>16</v>
      </c>
      <c r="AG441" s="61" t="s">
        <v>12</v>
      </c>
      <c r="AH441" s="62">
        <v>4</v>
      </c>
      <c r="AI441" s="61" t="s">
        <v>12</v>
      </c>
      <c r="AJ441" s="62">
        <v>4</v>
      </c>
      <c r="AK441" s="61" t="s">
        <v>12</v>
      </c>
      <c r="AL441" s="62">
        <v>4</v>
      </c>
      <c r="AM441" s="61" t="s">
        <v>12</v>
      </c>
      <c r="AN441" s="62">
        <v>4</v>
      </c>
      <c r="AO441" s="61" t="s">
        <v>12</v>
      </c>
      <c r="AP441" s="62">
        <v>4</v>
      </c>
      <c r="AQ441" s="61" t="s">
        <v>12</v>
      </c>
      <c r="AR441" s="62">
        <v>4</v>
      </c>
      <c r="AS441" s="63"/>
      <c r="AT441" s="63"/>
      <c r="AU441" s="61" t="s">
        <v>124</v>
      </c>
      <c r="AV441" s="62"/>
      <c r="AW441" s="61" t="s">
        <v>9</v>
      </c>
      <c r="AX441" s="62">
        <v>4</v>
      </c>
      <c r="AY441" s="61" t="s">
        <v>9</v>
      </c>
      <c r="AZ441" s="62">
        <v>4</v>
      </c>
      <c r="BA441" s="61" t="s">
        <v>124</v>
      </c>
      <c r="BB441" s="62"/>
      <c r="BC441" s="61" t="s">
        <v>9</v>
      </c>
      <c r="BD441" s="62">
        <v>4</v>
      </c>
      <c r="BE441" s="61" t="s">
        <v>9</v>
      </c>
      <c r="BF441" s="62">
        <v>4</v>
      </c>
      <c r="BG441" s="63"/>
      <c r="BH441" s="63">
        <v>16</v>
      </c>
      <c r="BI441" s="61" t="s">
        <v>12</v>
      </c>
      <c r="BJ441" s="62">
        <v>4</v>
      </c>
      <c r="BK441" s="61" t="s">
        <v>124</v>
      </c>
      <c r="BL441" s="62"/>
      <c r="BM441" s="61" t="s">
        <v>12</v>
      </c>
      <c r="BN441" s="62">
        <v>4</v>
      </c>
      <c r="BO441" s="61" t="s">
        <v>12</v>
      </c>
      <c r="BP441" s="62">
        <v>4</v>
      </c>
      <c r="BQ441" s="64">
        <f t="shared" si="701"/>
        <v>10</v>
      </c>
      <c r="BR441" s="64">
        <f t="shared" si="702"/>
        <v>0</v>
      </c>
      <c r="BS441" s="64">
        <f t="shared" si="703"/>
        <v>0</v>
      </c>
      <c r="BT441" s="64">
        <f t="shared" si="704"/>
        <v>13</v>
      </c>
      <c r="BU441" s="64">
        <f t="shared" si="705"/>
        <v>0</v>
      </c>
      <c r="BV441" s="64">
        <f t="shared" si="706"/>
        <v>0</v>
      </c>
      <c r="BW441" s="64">
        <f t="shared" si="707"/>
        <v>0</v>
      </c>
      <c r="BX441" s="64">
        <f t="shared" si="708"/>
        <v>0</v>
      </c>
      <c r="BY441" s="64">
        <f t="shared" si="709"/>
        <v>1</v>
      </c>
      <c r="BZ441" s="65">
        <f>SUBTOTAL(9,BQ441:BY441)</f>
        <v>24</v>
      </c>
      <c r="CA441" s="66">
        <f t="shared" si="710"/>
        <v>92</v>
      </c>
      <c r="CB441" s="67">
        <f t="shared" si="711"/>
        <v>40</v>
      </c>
      <c r="CC441" s="67">
        <v>0</v>
      </c>
      <c r="CD441" s="68">
        <f>IF(BZ441&gt;=25,4,IF(BZ441&gt;=18,3,IF(BZ441&gt;=12,2,IF(BZ441&gt;=4,1,0))))-BX441-2+1</f>
        <v>2</v>
      </c>
      <c r="CE441" s="69">
        <f t="shared" si="713"/>
        <v>25</v>
      </c>
      <c r="CF441" s="68">
        <f t="shared" si="714"/>
        <v>140</v>
      </c>
      <c r="CG441" s="70">
        <f t="shared" si="715"/>
        <v>0</v>
      </c>
      <c r="CH441" s="68">
        <f t="shared" si="716"/>
        <v>400</v>
      </c>
      <c r="CI441" s="71">
        <f>VLOOKUP(A441,[5]DATA!$A$6:$Q$660,17,0)</f>
        <v>70</v>
      </c>
      <c r="CJ441" s="71">
        <f t="shared" si="717"/>
        <v>132</v>
      </c>
      <c r="CK441" s="72">
        <f t="shared" si="718"/>
        <v>40</v>
      </c>
      <c r="CL441" s="73">
        <f t="shared" si="719"/>
        <v>0.30303030303030304</v>
      </c>
      <c r="CM441" s="72">
        <f t="shared" si="720"/>
        <v>0</v>
      </c>
      <c r="CN441" s="74">
        <f t="shared" si="721"/>
        <v>24</v>
      </c>
    </row>
    <row r="442" spans="1:92" s="77" customFormat="1" ht="24.75" customHeight="1" outlineLevel="2" x14ac:dyDescent="0.25">
      <c r="A442" s="55" t="s">
        <v>894</v>
      </c>
      <c r="B442" s="56" t="s">
        <v>895</v>
      </c>
      <c r="C442" s="57" t="s">
        <v>810</v>
      </c>
      <c r="D442" s="58">
        <v>10</v>
      </c>
      <c r="E442" s="59">
        <v>43892</v>
      </c>
      <c r="F442" s="60">
        <f>IFERROR(VLOOKUP(A442,'[5]PHEP NAM 2022'!$D$9:$AP$628,32,0),0)</f>
        <v>1</v>
      </c>
      <c r="G442" s="61" t="s">
        <v>12</v>
      </c>
      <c r="H442" s="62">
        <v>4</v>
      </c>
      <c r="I442" s="61" t="s">
        <v>12</v>
      </c>
      <c r="J442" s="62">
        <v>4</v>
      </c>
      <c r="K442" s="61" t="s">
        <v>12</v>
      </c>
      <c r="L442" s="62">
        <v>4</v>
      </c>
      <c r="M442" s="61" t="s">
        <v>12</v>
      </c>
      <c r="N442" s="62">
        <v>4</v>
      </c>
      <c r="O442" s="61" t="s">
        <v>12</v>
      </c>
      <c r="P442" s="62">
        <v>4</v>
      </c>
      <c r="Q442" s="63"/>
      <c r="R442" s="63"/>
      <c r="S442" s="61" t="s">
        <v>9</v>
      </c>
      <c r="T442" s="62">
        <v>4</v>
      </c>
      <c r="U442" s="61" t="s">
        <v>9</v>
      </c>
      <c r="V442" s="62">
        <v>4</v>
      </c>
      <c r="W442" s="61" t="s">
        <v>52</v>
      </c>
      <c r="X442" s="62"/>
      <c r="Y442" s="61" t="s">
        <v>9</v>
      </c>
      <c r="Z442" s="62">
        <v>4</v>
      </c>
      <c r="AA442" s="61" t="s">
        <v>9</v>
      </c>
      <c r="AB442" s="62">
        <v>4</v>
      </c>
      <c r="AC442" s="61" t="s">
        <v>9</v>
      </c>
      <c r="AD442" s="62">
        <v>4</v>
      </c>
      <c r="AE442" s="63"/>
      <c r="AF442" s="63">
        <v>16</v>
      </c>
      <c r="AG442" s="61" t="s">
        <v>12</v>
      </c>
      <c r="AH442" s="62">
        <v>4</v>
      </c>
      <c r="AI442" s="61" t="s">
        <v>12</v>
      </c>
      <c r="AJ442" s="62">
        <v>4</v>
      </c>
      <c r="AK442" s="61" t="s">
        <v>12</v>
      </c>
      <c r="AL442" s="62">
        <v>4</v>
      </c>
      <c r="AM442" s="61" t="s">
        <v>12</v>
      </c>
      <c r="AN442" s="62">
        <v>4</v>
      </c>
      <c r="AO442" s="61" t="s">
        <v>12</v>
      </c>
      <c r="AP442" s="62">
        <v>4</v>
      </c>
      <c r="AQ442" s="61" t="s">
        <v>12</v>
      </c>
      <c r="AR442" s="62">
        <v>4</v>
      </c>
      <c r="AS442" s="63"/>
      <c r="AT442" s="63"/>
      <c r="AU442" s="61" t="s">
        <v>9</v>
      </c>
      <c r="AV442" s="62">
        <v>4</v>
      </c>
      <c r="AW442" s="61" t="s">
        <v>9</v>
      </c>
      <c r="AX442" s="62">
        <v>4</v>
      </c>
      <c r="AY442" s="61" t="s">
        <v>9</v>
      </c>
      <c r="AZ442" s="62">
        <v>4</v>
      </c>
      <c r="BA442" s="61" t="s">
        <v>9</v>
      </c>
      <c r="BB442" s="62">
        <v>4</v>
      </c>
      <c r="BC442" s="61" t="s">
        <v>9</v>
      </c>
      <c r="BD442" s="62">
        <v>4</v>
      </c>
      <c r="BE442" s="61" t="s">
        <v>9</v>
      </c>
      <c r="BF442" s="62">
        <v>4</v>
      </c>
      <c r="BG442" s="63"/>
      <c r="BH442" s="63">
        <v>16</v>
      </c>
      <c r="BI442" s="61" t="s">
        <v>12</v>
      </c>
      <c r="BJ442" s="62">
        <v>4</v>
      </c>
      <c r="BK442" s="61" t="s">
        <v>12</v>
      </c>
      <c r="BL442" s="62">
        <v>4</v>
      </c>
      <c r="BM442" s="61" t="s">
        <v>12</v>
      </c>
      <c r="BN442" s="62">
        <v>4</v>
      </c>
      <c r="BO442" s="61" t="s">
        <v>12</v>
      </c>
      <c r="BP442" s="62">
        <v>4</v>
      </c>
      <c r="BQ442" s="64">
        <f t="shared" si="701"/>
        <v>11</v>
      </c>
      <c r="BR442" s="64">
        <f t="shared" si="702"/>
        <v>0</v>
      </c>
      <c r="BS442" s="64">
        <f t="shared" si="703"/>
        <v>0</v>
      </c>
      <c r="BT442" s="64">
        <f t="shared" si="704"/>
        <v>15</v>
      </c>
      <c r="BU442" s="64">
        <f t="shared" si="705"/>
        <v>0</v>
      </c>
      <c r="BV442" s="64">
        <f t="shared" si="706"/>
        <v>0</v>
      </c>
      <c r="BW442" s="64">
        <f t="shared" si="707"/>
        <v>0</v>
      </c>
      <c r="BX442" s="64">
        <f t="shared" si="708"/>
        <v>0</v>
      </c>
      <c r="BY442" s="64">
        <f t="shared" si="709"/>
        <v>1</v>
      </c>
      <c r="BZ442" s="65">
        <f t="shared" ref="BZ442:BZ446" si="723">SUBTOTAL(9,BQ442:BY442)</f>
        <v>27</v>
      </c>
      <c r="CA442" s="66">
        <f t="shared" si="710"/>
        <v>104</v>
      </c>
      <c r="CB442" s="67">
        <f t="shared" si="711"/>
        <v>32</v>
      </c>
      <c r="CC442" s="67">
        <v>0</v>
      </c>
      <c r="CD442" s="68">
        <f t="shared" si="712"/>
        <v>2</v>
      </c>
      <c r="CE442" s="69">
        <f t="shared" si="713"/>
        <v>28</v>
      </c>
      <c r="CF442" s="68">
        <f t="shared" si="714"/>
        <v>140</v>
      </c>
      <c r="CG442" s="70">
        <f t="shared" si="715"/>
        <v>0</v>
      </c>
      <c r="CH442" s="68">
        <f t="shared" si="716"/>
        <v>448</v>
      </c>
      <c r="CI442" s="71">
        <f>VLOOKUP(A442,[5]DATA!$A$6:$Q$660,17,0)</f>
        <v>70</v>
      </c>
      <c r="CJ442" s="71">
        <f t="shared" si="717"/>
        <v>136</v>
      </c>
      <c r="CK442" s="72">
        <f t="shared" si="718"/>
        <v>32</v>
      </c>
      <c r="CL442" s="73">
        <f t="shared" si="719"/>
        <v>0.23529411764705882</v>
      </c>
      <c r="CM442" s="72">
        <f t="shared" si="720"/>
        <v>0</v>
      </c>
      <c r="CN442" s="74">
        <f t="shared" si="721"/>
        <v>27</v>
      </c>
    </row>
    <row r="443" spans="1:92" s="77" customFormat="1" ht="24.75" customHeight="1" outlineLevel="2" x14ac:dyDescent="0.25">
      <c r="A443" s="55" t="s">
        <v>896</v>
      </c>
      <c r="B443" s="56" t="s">
        <v>897</v>
      </c>
      <c r="C443" s="57" t="s">
        <v>810</v>
      </c>
      <c r="D443" s="58">
        <v>10</v>
      </c>
      <c r="E443" s="59">
        <v>43893</v>
      </c>
      <c r="F443" s="60">
        <f>IFERROR(VLOOKUP(A443,'[5]PHEP NAM 2022'!$D$9:$AP$628,32,0),0)</f>
        <v>1</v>
      </c>
      <c r="G443" s="61" t="s">
        <v>12</v>
      </c>
      <c r="H443" s="62">
        <v>4</v>
      </c>
      <c r="I443" s="61" t="s">
        <v>12</v>
      </c>
      <c r="J443" s="62">
        <v>4</v>
      </c>
      <c r="K443" s="61" t="s">
        <v>12</v>
      </c>
      <c r="L443" s="62">
        <v>4</v>
      </c>
      <c r="M443" s="61" t="s">
        <v>12</v>
      </c>
      <c r="N443" s="62">
        <v>4</v>
      </c>
      <c r="O443" s="61" t="s">
        <v>12</v>
      </c>
      <c r="P443" s="62">
        <v>4</v>
      </c>
      <c r="Q443" s="63"/>
      <c r="R443" s="63"/>
      <c r="S443" s="61" t="s">
        <v>9</v>
      </c>
      <c r="T443" s="62">
        <v>4</v>
      </c>
      <c r="U443" s="61" t="s">
        <v>9</v>
      </c>
      <c r="V443" s="62">
        <v>4</v>
      </c>
      <c r="W443" s="61" t="s">
        <v>9</v>
      </c>
      <c r="X443" s="62">
        <v>4</v>
      </c>
      <c r="Y443" s="61" t="s">
        <v>9</v>
      </c>
      <c r="Z443" s="62">
        <v>4</v>
      </c>
      <c r="AA443" s="61" t="s">
        <v>9</v>
      </c>
      <c r="AB443" s="62">
        <v>4</v>
      </c>
      <c r="AC443" s="61" t="s">
        <v>9</v>
      </c>
      <c r="AD443" s="62">
        <v>4</v>
      </c>
      <c r="AE443" s="63"/>
      <c r="AF443" s="63">
        <v>16</v>
      </c>
      <c r="AG443" s="61" t="s">
        <v>12</v>
      </c>
      <c r="AH443" s="62">
        <v>4</v>
      </c>
      <c r="AI443" s="61" t="s">
        <v>12</v>
      </c>
      <c r="AJ443" s="62">
        <v>4</v>
      </c>
      <c r="AK443" s="61" t="s">
        <v>12</v>
      </c>
      <c r="AL443" s="62">
        <v>4</v>
      </c>
      <c r="AM443" s="61" t="s">
        <v>12</v>
      </c>
      <c r="AN443" s="62">
        <v>4</v>
      </c>
      <c r="AO443" s="61" t="s">
        <v>12</v>
      </c>
      <c r="AP443" s="62">
        <v>4</v>
      </c>
      <c r="AQ443" s="61" t="s">
        <v>12</v>
      </c>
      <c r="AR443" s="62">
        <v>4</v>
      </c>
      <c r="AS443" s="63"/>
      <c r="AT443" s="63"/>
      <c r="AU443" s="61" t="s">
        <v>9</v>
      </c>
      <c r="AV443" s="62">
        <v>4</v>
      </c>
      <c r="AW443" s="61" t="s">
        <v>9</v>
      </c>
      <c r="AX443" s="62">
        <v>4</v>
      </c>
      <c r="AY443" s="61" t="s">
        <v>9</v>
      </c>
      <c r="AZ443" s="62">
        <v>4</v>
      </c>
      <c r="BA443" s="61" t="s">
        <v>9</v>
      </c>
      <c r="BB443" s="62">
        <v>4</v>
      </c>
      <c r="BC443" s="61" t="s">
        <v>52</v>
      </c>
      <c r="BD443" s="62"/>
      <c r="BE443" s="61" t="s">
        <v>124</v>
      </c>
      <c r="BF443" s="62"/>
      <c r="BG443" s="63"/>
      <c r="BH443" s="63"/>
      <c r="BI443" s="61" t="s">
        <v>124</v>
      </c>
      <c r="BJ443" s="62"/>
      <c r="BK443" s="61" t="s">
        <v>124</v>
      </c>
      <c r="BL443" s="62"/>
      <c r="BM443" s="61" t="s">
        <v>12</v>
      </c>
      <c r="BN443" s="62">
        <v>4</v>
      </c>
      <c r="BO443" s="61" t="s">
        <v>12</v>
      </c>
      <c r="BP443" s="62">
        <v>4</v>
      </c>
      <c r="BQ443" s="64">
        <f t="shared" si="701"/>
        <v>10</v>
      </c>
      <c r="BR443" s="64">
        <f t="shared" si="702"/>
        <v>0</v>
      </c>
      <c r="BS443" s="64">
        <f t="shared" si="703"/>
        <v>0</v>
      </c>
      <c r="BT443" s="64">
        <f t="shared" si="704"/>
        <v>13</v>
      </c>
      <c r="BU443" s="64">
        <f t="shared" si="705"/>
        <v>0</v>
      </c>
      <c r="BV443" s="64">
        <f t="shared" si="706"/>
        <v>0</v>
      </c>
      <c r="BW443" s="64">
        <f t="shared" si="707"/>
        <v>0</v>
      </c>
      <c r="BX443" s="64">
        <f t="shared" si="708"/>
        <v>0</v>
      </c>
      <c r="BY443" s="64">
        <f t="shared" si="709"/>
        <v>1</v>
      </c>
      <c r="BZ443" s="65">
        <f t="shared" si="723"/>
        <v>24</v>
      </c>
      <c r="CA443" s="66">
        <f t="shared" si="710"/>
        <v>92</v>
      </c>
      <c r="CB443" s="67">
        <f t="shared" si="711"/>
        <v>16</v>
      </c>
      <c r="CC443" s="67">
        <v>0</v>
      </c>
      <c r="CD443" s="68">
        <f>IF(BZ443&gt;=25,4,IF(BZ443&gt;=18,3,IF(BZ443&gt;=12,2,IF(BZ443&gt;=4,1,0))))-BX443-2+1</f>
        <v>2</v>
      </c>
      <c r="CE443" s="69">
        <f t="shared" si="713"/>
        <v>24</v>
      </c>
      <c r="CF443" s="68">
        <f t="shared" si="714"/>
        <v>140</v>
      </c>
      <c r="CG443" s="70">
        <f t="shared" si="715"/>
        <v>0</v>
      </c>
      <c r="CH443" s="68">
        <f t="shared" si="716"/>
        <v>384</v>
      </c>
      <c r="CI443" s="71">
        <f>VLOOKUP(A443,[5]DATA!$A$6:$Q$660,17,0)</f>
        <v>70</v>
      </c>
      <c r="CJ443" s="71">
        <f t="shared" si="717"/>
        <v>108</v>
      </c>
      <c r="CK443" s="72">
        <f t="shared" si="718"/>
        <v>16</v>
      </c>
      <c r="CL443" s="73">
        <f t="shared" si="719"/>
        <v>0.14814814814814814</v>
      </c>
      <c r="CM443" s="72">
        <f t="shared" si="720"/>
        <v>0</v>
      </c>
      <c r="CN443" s="74">
        <f t="shared" si="721"/>
        <v>24</v>
      </c>
    </row>
    <row r="444" spans="1:92" s="77" customFormat="1" ht="24.75" customHeight="1" outlineLevel="2" x14ac:dyDescent="0.25">
      <c r="A444" s="55" t="s">
        <v>898</v>
      </c>
      <c r="B444" s="56" t="s">
        <v>899</v>
      </c>
      <c r="C444" s="57" t="s">
        <v>810</v>
      </c>
      <c r="D444" s="58">
        <v>10</v>
      </c>
      <c r="E444" s="59">
        <v>43899</v>
      </c>
      <c r="F444" s="60">
        <f>IFERROR(VLOOKUP(A444,'[5]PHEP NAM 2022'!$D$9:$AP$628,32,0),0)</f>
        <v>1</v>
      </c>
      <c r="G444" s="61" t="s">
        <v>9</v>
      </c>
      <c r="H444" s="62">
        <v>4</v>
      </c>
      <c r="I444" s="61" t="s">
        <v>9</v>
      </c>
      <c r="J444" s="62">
        <v>4</v>
      </c>
      <c r="K444" s="61" t="s">
        <v>9</v>
      </c>
      <c r="L444" s="62">
        <v>4</v>
      </c>
      <c r="M444" s="61" t="s">
        <v>9</v>
      </c>
      <c r="N444" s="62">
        <v>4</v>
      </c>
      <c r="O444" s="61" t="s">
        <v>9</v>
      </c>
      <c r="P444" s="62">
        <v>4</v>
      </c>
      <c r="Q444" s="63"/>
      <c r="R444" s="63">
        <v>16</v>
      </c>
      <c r="S444" s="61" t="s">
        <v>12</v>
      </c>
      <c r="T444" s="62">
        <v>4</v>
      </c>
      <c r="U444" s="61" t="s">
        <v>12</v>
      </c>
      <c r="V444" s="62">
        <v>4</v>
      </c>
      <c r="W444" s="61" t="s">
        <v>12</v>
      </c>
      <c r="X444" s="62">
        <v>4</v>
      </c>
      <c r="Y444" s="61" t="s">
        <v>12</v>
      </c>
      <c r="Z444" s="62">
        <v>4</v>
      </c>
      <c r="AA444" s="61" t="s">
        <v>12</v>
      </c>
      <c r="AB444" s="62">
        <v>4</v>
      </c>
      <c r="AC444" s="61" t="s">
        <v>12</v>
      </c>
      <c r="AD444" s="62">
        <v>4</v>
      </c>
      <c r="AE444" s="63"/>
      <c r="AF444" s="63"/>
      <c r="AG444" s="61" t="s">
        <v>9</v>
      </c>
      <c r="AH444" s="62">
        <v>4</v>
      </c>
      <c r="AI444" s="61" t="s">
        <v>9</v>
      </c>
      <c r="AJ444" s="62">
        <v>4</v>
      </c>
      <c r="AK444" s="61" t="s">
        <v>9</v>
      </c>
      <c r="AL444" s="62">
        <v>4</v>
      </c>
      <c r="AM444" s="61" t="s">
        <v>9</v>
      </c>
      <c r="AN444" s="62">
        <v>4</v>
      </c>
      <c r="AO444" s="61" t="s">
        <v>9</v>
      </c>
      <c r="AP444" s="62">
        <v>4</v>
      </c>
      <c r="AQ444" s="61" t="s">
        <v>9</v>
      </c>
      <c r="AR444" s="62">
        <v>4</v>
      </c>
      <c r="AS444" s="63"/>
      <c r="AT444" s="63">
        <v>16</v>
      </c>
      <c r="AU444" s="61" t="s">
        <v>12</v>
      </c>
      <c r="AV444" s="62">
        <v>4</v>
      </c>
      <c r="AW444" s="61" t="s">
        <v>12</v>
      </c>
      <c r="AX444" s="62">
        <v>4</v>
      </c>
      <c r="AY444" s="61" t="s">
        <v>12</v>
      </c>
      <c r="AZ444" s="62">
        <v>4</v>
      </c>
      <c r="BA444" s="61" t="s">
        <v>12</v>
      </c>
      <c r="BB444" s="62">
        <v>4</v>
      </c>
      <c r="BC444" s="61" t="s">
        <v>12</v>
      </c>
      <c r="BD444" s="62">
        <v>4</v>
      </c>
      <c r="BE444" s="61" t="s">
        <v>12</v>
      </c>
      <c r="BF444" s="62">
        <v>4</v>
      </c>
      <c r="BG444" s="63"/>
      <c r="BH444" s="63"/>
      <c r="BI444" s="61" t="s">
        <v>9</v>
      </c>
      <c r="BJ444" s="62">
        <v>4</v>
      </c>
      <c r="BK444" s="61" t="s">
        <v>9</v>
      </c>
      <c r="BL444" s="62">
        <v>4</v>
      </c>
      <c r="BM444" s="61" t="s">
        <v>9</v>
      </c>
      <c r="BN444" s="62">
        <v>4</v>
      </c>
      <c r="BO444" s="61" t="s">
        <v>9</v>
      </c>
      <c r="BP444" s="62">
        <v>4</v>
      </c>
      <c r="BQ444" s="64">
        <f t="shared" si="701"/>
        <v>15</v>
      </c>
      <c r="BR444" s="64">
        <f t="shared" si="702"/>
        <v>0</v>
      </c>
      <c r="BS444" s="64">
        <f t="shared" si="703"/>
        <v>0</v>
      </c>
      <c r="BT444" s="64">
        <f t="shared" si="704"/>
        <v>12</v>
      </c>
      <c r="BU444" s="64">
        <f t="shared" si="705"/>
        <v>0</v>
      </c>
      <c r="BV444" s="64">
        <f t="shared" si="706"/>
        <v>0</v>
      </c>
      <c r="BW444" s="64">
        <f t="shared" si="707"/>
        <v>0</v>
      </c>
      <c r="BX444" s="64">
        <f t="shared" si="708"/>
        <v>0</v>
      </c>
      <c r="BY444" s="64">
        <f t="shared" si="709"/>
        <v>0</v>
      </c>
      <c r="BZ444" s="65">
        <f t="shared" si="723"/>
        <v>27</v>
      </c>
      <c r="CA444" s="66">
        <f t="shared" si="710"/>
        <v>108</v>
      </c>
      <c r="CB444" s="67">
        <f t="shared" si="711"/>
        <v>32</v>
      </c>
      <c r="CC444" s="67">
        <v>0</v>
      </c>
      <c r="CD444" s="68">
        <f t="shared" si="712"/>
        <v>2</v>
      </c>
      <c r="CE444" s="69">
        <f t="shared" si="713"/>
        <v>29</v>
      </c>
      <c r="CF444" s="68">
        <f t="shared" si="714"/>
        <v>140</v>
      </c>
      <c r="CG444" s="70">
        <f t="shared" si="715"/>
        <v>1</v>
      </c>
      <c r="CH444" s="68">
        <f t="shared" si="716"/>
        <v>464</v>
      </c>
      <c r="CI444" s="71">
        <f>VLOOKUP(A444,[5]DATA!$A$6:$Q$660,17,0)</f>
        <v>70</v>
      </c>
      <c r="CJ444" s="71">
        <f t="shared" si="717"/>
        <v>140</v>
      </c>
      <c r="CK444" s="72">
        <f t="shared" si="718"/>
        <v>32</v>
      </c>
      <c r="CL444" s="73">
        <f t="shared" si="719"/>
        <v>0.22857142857142856</v>
      </c>
      <c r="CM444" s="72">
        <f t="shared" si="720"/>
        <v>0</v>
      </c>
      <c r="CN444" s="74">
        <f t="shared" si="721"/>
        <v>27</v>
      </c>
    </row>
    <row r="445" spans="1:92" s="77" customFormat="1" ht="24.75" customHeight="1" outlineLevel="2" x14ac:dyDescent="0.25">
      <c r="A445" s="55" t="s">
        <v>900</v>
      </c>
      <c r="B445" s="56" t="s">
        <v>901</v>
      </c>
      <c r="C445" s="57" t="s">
        <v>810</v>
      </c>
      <c r="D445" s="58">
        <v>10</v>
      </c>
      <c r="E445" s="59">
        <v>43899</v>
      </c>
      <c r="F445" s="60">
        <f>IFERROR(VLOOKUP(A445,'[5]PHEP NAM 2022'!$D$9:$AP$628,32,0),0)</f>
        <v>1</v>
      </c>
      <c r="G445" s="61" t="s">
        <v>12</v>
      </c>
      <c r="H445" s="62">
        <v>4</v>
      </c>
      <c r="I445" s="61" t="s">
        <v>12</v>
      </c>
      <c r="J445" s="62">
        <v>4</v>
      </c>
      <c r="K445" s="61" t="s">
        <v>12</v>
      </c>
      <c r="L445" s="62">
        <v>4</v>
      </c>
      <c r="M445" s="61" t="s">
        <v>12</v>
      </c>
      <c r="N445" s="62">
        <v>4</v>
      </c>
      <c r="O445" s="61" t="s">
        <v>12</v>
      </c>
      <c r="P445" s="62">
        <v>4</v>
      </c>
      <c r="Q445" s="63"/>
      <c r="R445" s="63"/>
      <c r="S445" s="61" t="s">
        <v>9</v>
      </c>
      <c r="T445" s="62">
        <v>4</v>
      </c>
      <c r="U445" s="61" t="s">
        <v>9</v>
      </c>
      <c r="V445" s="62">
        <v>2</v>
      </c>
      <c r="W445" s="61" t="s">
        <v>9</v>
      </c>
      <c r="X445" s="62">
        <v>4</v>
      </c>
      <c r="Y445" s="61" t="s">
        <v>9</v>
      </c>
      <c r="Z445" s="62">
        <v>4</v>
      </c>
      <c r="AA445" s="61" t="s">
        <v>9</v>
      </c>
      <c r="AB445" s="62">
        <v>4</v>
      </c>
      <c r="AC445" s="61" t="s">
        <v>9</v>
      </c>
      <c r="AD445" s="62">
        <v>4</v>
      </c>
      <c r="AE445" s="63"/>
      <c r="AF445" s="63"/>
      <c r="AG445" s="61" t="s">
        <v>12</v>
      </c>
      <c r="AH445" s="62">
        <v>4</v>
      </c>
      <c r="AI445" s="61" t="s">
        <v>12</v>
      </c>
      <c r="AJ445" s="62">
        <v>4</v>
      </c>
      <c r="AK445" s="61" t="s">
        <v>12</v>
      </c>
      <c r="AL445" s="62">
        <v>4</v>
      </c>
      <c r="AM445" s="61" t="s">
        <v>12</v>
      </c>
      <c r="AN445" s="62">
        <v>4</v>
      </c>
      <c r="AO445" s="61" t="s">
        <v>12</v>
      </c>
      <c r="AP445" s="62">
        <v>4</v>
      </c>
      <c r="AQ445" s="61" t="s">
        <v>12</v>
      </c>
      <c r="AR445" s="62">
        <v>4</v>
      </c>
      <c r="AS445" s="63"/>
      <c r="AT445" s="63"/>
      <c r="AU445" s="61" t="s">
        <v>9</v>
      </c>
      <c r="AV445" s="62">
        <v>4</v>
      </c>
      <c r="AW445" s="61" t="s">
        <v>9</v>
      </c>
      <c r="AX445" s="62">
        <v>4</v>
      </c>
      <c r="AY445" s="61" t="s">
        <v>9</v>
      </c>
      <c r="AZ445" s="62">
        <v>4</v>
      </c>
      <c r="BA445" s="61" t="s">
        <v>9</v>
      </c>
      <c r="BB445" s="62">
        <v>4</v>
      </c>
      <c r="BC445" s="61" t="s">
        <v>9</v>
      </c>
      <c r="BD445" s="62">
        <v>4</v>
      </c>
      <c r="BE445" s="61" t="s">
        <v>9</v>
      </c>
      <c r="BF445" s="62">
        <v>4</v>
      </c>
      <c r="BG445" s="63"/>
      <c r="BH445" s="63">
        <v>16</v>
      </c>
      <c r="BI445" s="61" t="s">
        <v>12</v>
      </c>
      <c r="BJ445" s="62">
        <v>4</v>
      </c>
      <c r="BK445" s="61" t="s">
        <v>12</v>
      </c>
      <c r="BL445" s="62">
        <v>4</v>
      </c>
      <c r="BM445" s="61" t="s">
        <v>12</v>
      </c>
      <c r="BN445" s="62">
        <v>4</v>
      </c>
      <c r="BO445" s="61" t="s">
        <v>12</v>
      </c>
      <c r="BP445" s="62">
        <v>4</v>
      </c>
      <c r="BQ445" s="64">
        <f t="shared" si="701"/>
        <v>12</v>
      </c>
      <c r="BR445" s="64">
        <f t="shared" si="702"/>
        <v>0</v>
      </c>
      <c r="BS445" s="64">
        <f t="shared" si="703"/>
        <v>0</v>
      </c>
      <c r="BT445" s="64">
        <f t="shared" si="704"/>
        <v>15</v>
      </c>
      <c r="BU445" s="64">
        <f t="shared" si="705"/>
        <v>0</v>
      </c>
      <c r="BV445" s="64">
        <f t="shared" si="706"/>
        <v>0</v>
      </c>
      <c r="BW445" s="64">
        <f t="shared" si="707"/>
        <v>0</v>
      </c>
      <c r="BX445" s="64">
        <f t="shared" si="708"/>
        <v>0</v>
      </c>
      <c r="BY445" s="64">
        <f t="shared" si="709"/>
        <v>0</v>
      </c>
      <c r="BZ445" s="65">
        <f t="shared" si="723"/>
        <v>27</v>
      </c>
      <c r="CA445" s="66">
        <f t="shared" si="710"/>
        <v>106</v>
      </c>
      <c r="CB445" s="67">
        <f t="shared" si="711"/>
        <v>16</v>
      </c>
      <c r="CC445" s="67">
        <v>0</v>
      </c>
      <c r="CD445" s="68">
        <f t="shared" si="712"/>
        <v>2</v>
      </c>
      <c r="CE445" s="69">
        <f t="shared" si="713"/>
        <v>27</v>
      </c>
      <c r="CF445" s="68">
        <f t="shared" si="714"/>
        <v>140</v>
      </c>
      <c r="CG445" s="70">
        <f t="shared" si="715"/>
        <v>1</v>
      </c>
      <c r="CH445" s="68">
        <f t="shared" si="716"/>
        <v>432</v>
      </c>
      <c r="CI445" s="71">
        <f>VLOOKUP(A445,[5]DATA!$A$6:$Q$660,17,0)</f>
        <v>70</v>
      </c>
      <c r="CJ445" s="71">
        <f t="shared" si="717"/>
        <v>122</v>
      </c>
      <c r="CK445" s="72">
        <f t="shared" si="718"/>
        <v>16</v>
      </c>
      <c r="CL445" s="73">
        <f t="shared" si="719"/>
        <v>0.13114754098360656</v>
      </c>
      <c r="CM445" s="72">
        <f t="shared" si="720"/>
        <v>0</v>
      </c>
      <c r="CN445" s="74">
        <f t="shared" si="721"/>
        <v>27</v>
      </c>
    </row>
    <row r="446" spans="1:92" s="77" customFormat="1" ht="24.75" customHeight="1" outlineLevel="2" x14ac:dyDescent="0.25">
      <c r="A446" s="55" t="s">
        <v>902</v>
      </c>
      <c r="B446" s="56" t="s">
        <v>903</v>
      </c>
      <c r="C446" s="57" t="s">
        <v>810</v>
      </c>
      <c r="D446" s="58">
        <v>10</v>
      </c>
      <c r="E446" s="59">
        <v>43901</v>
      </c>
      <c r="F446" s="60">
        <f>IFERROR(VLOOKUP(A446,'[5]PHEP NAM 2022'!$D$9:$AP$628,32,0),0)</f>
        <v>1</v>
      </c>
      <c r="G446" s="61" t="s">
        <v>9</v>
      </c>
      <c r="H446" s="62">
        <v>4</v>
      </c>
      <c r="I446" s="61" t="s">
        <v>9</v>
      </c>
      <c r="J446" s="62">
        <v>4</v>
      </c>
      <c r="K446" s="61" t="s">
        <v>9</v>
      </c>
      <c r="L446" s="62">
        <v>4</v>
      </c>
      <c r="M446" s="61" t="s">
        <v>9</v>
      </c>
      <c r="N446" s="62">
        <v>4</v>
      </c>
      <c r="O446" s="61" t="s">
        <v>9</v>
      </c>
      <c r="P446" s="62">
        <v>4</v>
      </c>
      <c r="Q446" s="63"/>
      <c r="R446" s="63">
        <v>16</v>
      </c>
      <c r="S446" s="61" t="s">
        <v>12</v>
      </c>
      <c r="T446" s="62">
        <v>4</v>
      </c>
      <c r="U446" s="61" t="s">
        <v>12</v>
      </c>
      <c r="V446" s="62">
        <v>4</v>
      </c>
      <c r="W446" s="61" t="s">
        <v>12</v>
      </c>
      <c r="X446" s="62">
        <v>4</v>
      </c>
      <c r="Y446" s="61" t="s">
        <v>12</v>
      </c>
      <c r="Z446" s="62">
        <v>4</v>
      </c>
      <c r="AA446" s="61" t="s">
        <v>12</v>
      </c>
      <c r="AB446" s="62">
        <v>4</v>
      </c>
      <c r="AC446" s="61" t="s">
        <v>12</v>
      </c>
      <c r="AD446" s="62">
        <v>4</v>
      </c>
      <c r="AE446" s="63"/>
      <c r="AF446" s="63"/>
      <c r="AG446" s="61" t="s">
        <v>9</v>
      </c>
      <c r="AH446" s="62">
        <v>4</v>
      </c>
      <c r="AI446" s="61" t="s">
        <v>9</v>
      </c>
      <c r="AJ446" s="62">
        <v>4</v>
      </c>
      <c r="AK446" s="61" t="s">
        <v>9</v>
      </c>
      <c r="AL446" s="62">
        <v>4</v>
      </c>
      <c r="AM446" s="61" t="s">
        <v>9</v>
      </c>
      <c r="AN446" s="62">
        <v>4</v>
      </c>
      <c r="AO446" s="61" t="s">
        <v>9</v>
      </c>
      <c r="AP446" s="62">
        <v>4</v>
      </c>
      <c r="AQ446" s="61" t="s">
        <v>9</v>
      </c>
      <c r="AR446" s="62">
        <v>4</v>
      </c>
      <c r="AS446" s="63"/>
      <c r="AT446" s="63">
        <v>16</v>
      </c>
      <c r="AU446" s="61" t="s">
        <v>12</v>
      </c>
      <c r="AV446" s="62">
        <v>4</v>
      </c>
      <c r="AW446" s="61" t="s">
        <v>12</v>
      </c>
      <c r="AX446" s="62">
        <v>4</v>
      </c>
      <c r="AY446" s="61" t="s">
        <v>12</v>
      </c>
      <c r="AZ446" s="62">
        <v>4</v>
      </c>
      <c r="BA446" s="61" t="s">
        <v>12</v>
      </c>
      <c r="BB446" s="62">
        <v>4</v>
      </c>
      <c r="BC446" s="61" t="s">
        <v>12</v>
      </c>
      <c r="BD446" s="62">
        <v>4</v>
      </c>
      <c r="BE446" s="61" t="s">
        <v>12</v>
      </c>
      <c r="BF446" s="62">
        <v>4</v>
      </c>
      <c r="BG446" s="63"/>
      <c r="BH446" s="63"/>
      <c r="BI446" s="61" t="s">
        <v>9</v>
      </c>
      <c r="BJ446" s="62">
        <v>4</v>
      </c>
      <c r="BK446" s="61" t="s">
        <v>9</v>
      </c>
      <c r="BL446" s="62">
        <v>4</v>
      </c>
      <c r="BM446" s="61" t="s">
        <v>9</v>
      </c>
      <c r="BN446" s="62">
        <v>4</v>
      </c>
      <c r="BO446" s="61" t="s">
        <v>9</v>
      </c>
      <c r="BP446" s="62">
        <v>4</v>
      </c>
      <c r="BQ446" s="64">
        <f t="shared" si="701"/>
        <v>15</v>
      </c>
      <c r="BR446" s="64">
        <f t="shared" si="702"/>
        <v>0</v>
      </c>
      <c r="BS446" s="64">
        <f t="shared" si="703"/>
        <v>0</v>
      </c>
      <c r="BT446" s="64">
        <f t="shared" si="704"/>
        <v>12</v>
      </c>
      <c r="BU446" s="64">
        <f t="shared" si="705"/>
        <v>0</v>
      </c>
      <c r="BV446" s="64">
        <f t="shared" si="706"/>
        <v>0</v>
      </c>
      <c r="BW446" s="64">
        <f t="shared" si="707"/>
        <v>0</v>
      </c>
      <c r="BX446" s="64">
        <f t="shared" si="708"/>
        <v>0</v>
      </c>
      <c r="BY446" s="64">
        <f t="shared" si="709"/>
        <v>0</v>
      </c>
      <c r="BZ446" s="65">
        <f t="shared" si="723"/>
        <v>27</v>
      </c>
      <c r="CA446" s="66">
        <f t="shared" si="710"/>
        <v>108</v>
      </c>
      <c r="CB446" s="67">
        <f t="shared" si="711"/>
        <v>32</v>
      </c>
      <c r="CC446" s="67">
        <v>0</v>
      </c>
      <c r="CD446" s="68">
        <f t="shared" si="712"/>
        <v>2</v>
      </c>
      <c r="CE446" s="69">
        <f t="shared" si="713"/>
        <v>29</v>
      </c>
      <c r="CF446" s="68">
        <f t="shared" si="714"/>
        <v>140</v>
      </c>
      <c r="CG446" s="70">
        <f t="shared" si="715"/>
        <v>1</v>
      </c>
      <c r="CH446" s="68">
        <f t="shared" si="716"/>
        <v>464</v>
      </c>
      <c r="CI446" s="71">
        <f>VLOOKUP(A446,[5]DATA!$A$6:$Q$660,17,0)</f>
        <v>70</v>
      </c>
      <c r="CJ446" s="71">
        <f t="shared" si="717"/>
        <v>140</v>
      </c>
      <c r="CK446" s="72">
        <f t="shared" si="718"/>
        <v>32</v>
      </c>
      <c r="CL446" s="73">
        <f t="shared" si="719"/>
        <v>0.22857142857142856</v>
      </c>
      <c r="CM446" s="72">
        <f t="shared" si="720"/>
        <v>0</v>
      </c>
      <c r="CN446" s="74">
        <f t="shared" si="721"/>
        <v>27</v>
      </c>
    </row>
    <row r="447" spans="1:92" s="77" customFormat="1" ht="24.75" customHeight="1" outlineLevel="2" x14ac:dyDescent="0.25">
      <c r="A447" s="55" t="s">
        <v>904</v>
      </c>
      <c r="B447" s="56" t="s">
        <v>905</v>
      </c>
      <c r="C447" s="57" t="s">
        <v>810</v>
      </c>
      <c r="D447" s="58">
        <v>8</v>
      </c>
      <c r="E447" s="59">
        <v>43969</v>
      </c>
      <c r="F447" s="60">
        <f>IFERROR(VLOOKUP(A447,'[5]PHEP NAM 2022'!$D$9:$AP$628,32,0),0)</f>
        <v>1</v>
      </c>
      <c r="G447" s="61" t="s">
        <v>12</v>
      </c>
      <c r="H447" s="62">
        <v>4</v>
      </c>
      <c r="I447" s="61" t="s">
        <v>12</v>
      </c>
      <c r="J447" s="62">
        <v>4</v>
      </c>
      <c r="K447" s="61" t="s">
        <v>12</v>
      </c>
      <c r="L447" s="62">
        <v>4</v>
      </c>
      <c r="M447" s="61" t="s">
        <v>12</v>
      </c>
      <c r="N447" s="62">
        <v>4</v>
      </c>
      <c r="O447" s="61" t="s">
        <v>12</v>
      </c>
      <c r="P447" s="62">
        <v>4</v>
      </c>
      <c r="Q447" s="63"/>
      <c r="R447" s="63"/>
      <c r="S447" s="61" t="s">
        <v>9</v>
      </c>
      <c r="T447" s="62">
        <v>4</v>
      </c>
      <c r="U447" s="61" t="s">
        <v>9</v>
      </c>
      <c r="V447" s="62">
        <v>4</v>
      </c>
      <c r="W447" s="61" t="s">
        <v>9</v>
      </c>
      <c r="X447" s="62">
        <v>4</v>
      </c>
      <c r="Y447" s="61" t="s">
        <v>9</v>
      </c>
      <c r="Z447" s="62">
        <v>4</v>
      </c>
      <c r="AA447" s="61" t="s">
        <v>9</v>
      </c>
      <c r="AB447" s="62">
        <v>4</v>
      </c>
      <c r="AC447" s="61" t="s">
        <v>124</v>
      </c>
      <c r="AD447" s="62"/>
      <c r="AE447" s="63"/>
      <c r="AF447" s="63"/>
      <c r="AG447" s="61" t="s">
        <v>124</v>
      </c>
      <c r="AH447" s="62"/>
      <c r="AI447" s="61" t="s">
        <v>124</v>
      </c>
      <c r="AJ447" s="62"/>
      <c r="AK447" s="61" t="s">
        <v>124</v>
      </c>
      <c r="AL447" s="62"/>
      <c r="AM447" s="61" t="s">
        <v>124</v>
      </c>
      <c r="AN447" s="62"/>
      <c r="AO447" s="61" t="s">
        <v>124</v>
      </c>
      <c r="AP447" s="62"/>
      <c r="AQ447" s="61" t="s">
        <v>124</v>
      </c>
      <c r="AR447" s="62"/>
      <c r="AS447" s="63"/>
      <c r="AT447" s="63"/>
      <c r="AU447" s="61" t="s">
        <v>124</v>
      </c>
      <c r="AV447" s="62"/>
      <c r="AW447" s="61" t="s">
        <v>124</v>
      </c>
      <c r="AX447" s="62"/>
      <c r="AY447" s="61" t="s">
        <v>124</v>
      </c>
      <c r="AZ447" s="62"/>
      <c r="BA447" s="61" t="s">
        <v>124</v>
      </c>
      <c r="BB447" s="62"/>
      <c r="BC447" s="61" t="s">
        <v>124</v>
      </c>
      <c r="BD447" s="62"/>
      <c r="BE447" s="61" t="s">
        <v>124</v>
      </c>
      <c r="BF447" s="62"/>
      <c r="BG447" s="63"/>
      <c r="BH447" s="63"/>
      <c r="BI447" s="61" t="s">
        <v>124</v>
      </c>
      <c r="BJ447" s="62"/>
      <c r="BK447" s="61" t="s">
        <v>124</v>
      </c>
      <c r="BL447" s="62"/>
      <c r="BM447" s="61" t="s">
        <v>124</v>
      </c>
      <c r="BN447" s="62"/>
      <c r="BO447" s="61" t="s">
        <v>124</v>
      </c>
      <c r="BP447" s="62"/>
      <c r="BQ447" s="64">
        <f t="shared" si="701"/>
        <v>5</v>
      </c>
      <c r="BR447" s="64">
        <f t="shared" si="702"/>
        <v>0</v>
      </c>
      <c r="BS447" s="64">
        <f t="shared" si="703"/>
        <v>0</v>
      </c>
      <c r="BT447" s="64">
        <f t="shared" si="704"/>
        <v>5</v>
      </c>
      <c r="BU447" s="64">
        <f t="shared" si="705"/>
        <v>0</v>
      </c>
      <c r="BV447" s="64">
        <f t="shared" si="706"/>
        <v>0</v>
      </c>
      <c r="BW447" s="64">
        <f t="shared" si="707"/>
        <v>0</v>
      </c>
      <c r="BX447" s="64">
        <f t="shared" si="708"/>
        <v>0</v>
      </c>
      <c r="BY447" s="64">
        <f t="shared" si="709"/>
        <v>0</v>
      </c>
      <c r="BZ447" s="65">
        <f>SUBTOTAL(9,BQ447:BY447)</f>
        <v>10</v>
      </c>
      <c r="CA447" s="66">
        <f t="shared" si="710"/>
        <v>40</v>
      </c>
      <c r="CB447" s="67">
        <f t="shared" si="711"/>
        <v>0</v>
      </c>
      <c r="CC447" s="67">
        <v>0</v>
      </c>
      <c r="CD447" s="68">
        <f>IF(BZ447&gt;=25,4,IF(BZ447&gt;=18,3,IF(BZ447&gt;=12,2,IF(BZ447&gt;=4,1,0))))-BX447-2+1</f>
        <v>0</v>
      </c>
      <c r="CE447" s="69">
        <f t="shared" si="713"/>
        <v>10</v>
      </c>
      <c r="CF447" s="68">
        <f t="shared" si="714"/>
        <v>0</v>
      </c>
      <c r="CG447" s="70">
        <f t="shared" si="715"/>
        <v>1</v>
      </c>
      <c r="CH447" s="68">
        <f t="shared" si="716"/>
        <v>160</v>
      </c>
      <c r="CI447" s="71">
        <f>VLOOKUP(A447,[5]DATA!$A$6:$Q$660,17,0)</f>
        <v>150</v>
      </c>
      <c r="CJ447" s="71">
        <f t="shared" si="717"/>
        <v>40</v>
      </c>
      <c r="CK447" s="72">
        <f t="shared" si="718"/>
        <v>0</v>
      </c>
      <c r="CL447" s="73">
        <f t="shared" si="719"/>
        <v>0</v>
      </c>
      <c r="CM447" s="72">
        <f t="shared" si="720"/>
        <v>0</v>
      </c>
      <c r="CN447" s="74">
        <f t="shared" si="721"/>
        <v>10</v>
      </c>
    </row>
    <row r="448" spans="1:92" s="77" customFormat="1" ht="24.75" customHeight="1" outlineLevel="2" x14ac:dyDescent="0.25">
      <c r="A448" s="55" t="s">
        <v>906</v>
      </c>
      <c r="B448" s="56" t="s">
        <v>709</v>
      </c>
      <c r="C448" s="57" t="s">
        <v>810</v>
      </c>
      <c r="D448" s="58">
        <v>10</v>
      </c>
      <c r="E448" s="59">
        <v>43983</v>
      </c>
      <c r="F448" s="60">
        <f>IFERROR(VLOOKUP(A448,'[5]PHEP NAM 2022'!$D$9:$AP$628,32,0),0)</f>
        <v>3</v>
      </c>
      <c r="G448" s="61" t="s">
        <v>12</v>
      </c>
      <c r="H448" s="62">
        <v>4</v>
      </c>
      <c r="I448" s="61" t="s">
        <v>12</v>
      </c>
      <c r="J448" s="62">
        <v>4</v>
      </c>
      <c r="K448" s="61" t="s">
        <v>12</v>
      </c>
      <c r="L448" s="62">
        <v>4</v>
      </c>
      <c r="M448" s="61" t="s">
        <v>12</v>
      </c>
      <c r="N448" s="62">
        <v>4</v>
      </c>
      <c r="O448" s="61" t="s">
        <v>12</v>
      </c>
      <c r="P448" s="62">
        <v>4</v>
      </c>
      <c r="Q448" s="63"/>
      <c r="R448" s="63"/>
      <c r="S448" s="61" t="s">
        <v>9</v>
      </c>
      <c r="T448" s="62">
        <v>4</v>
      </c>
      <c r="U448" s="61" t="s">
        <v>9</v>
      </c>
      <c r="V448" s="62">
        <v>4</v>
      </c>
      <c r="W448" s="61" t="s">
        <v>9</v>
      </c>
      <c r="X448" s="62">
        <v>4</v>
      </c>
      <c r="Y448" s="61" t="s">
        <v>9</v>
      </c>
      <c r="Z448" s="62">
        <v>4</v>
      </c>
      <c r="AA448" s="61" t="s">
        <v>9</v>
      </c>
      <c r="AB448" s="62">
        <v>4</v>
      </c>
      <c r="AC448" s="61" t="s">
        <v>9</v>
      </c>
      <c r="AD448" s="62">
        <v>4</v>
      </c>
      <c r="AE448" s="63"/>
      <c r="AF448" s="63">
        <v>16</v>
      </c>
      <c r="AG448" s="61" t="s">
        <v>12</v>
      </c>
      <c r="AH448" s="62">
        <v>4</v>
      </c>
      <c r="AI448" s="61" t="s">
        <v>12</v>
      </c>
      <c r="AJ448" s="62">
        <v>4</v>
      </c>
      <c r="AK448" s="61" t="s">
        <v>12</v>
      </c>
      <c r="AL448" s="62">
        <v>4</v>
      </c>
      <c r="AM448" s="61" t="s">
        <v>12</v>
      </c>
      <c r="AN448" s="62">
        <v>4</v>
      </c>
      <c r="AO448" s="61" t="s">
        <v>12</v>
      </c>
      <c r="AP448" s="62">
        <v>4</v>
      </c>
      <c r="AQ448" s="61" t="s">
        <v>12</v>
      </c>
      <c r="AR448" s="62">
        <v>4</v>
      </c>
      <c r="AS448" s="63"/>
      <c r="AT448" s="63"/>
      <c r="AU448" s="61" t="s">
        <v>9</v>
      </c>
      <c r="AV448" s="62">
        <v>4</v>
      </c>
      <c r="AW448" s="61" t="s">
        <v>9</v>
      </c>
      <c r="AX448" s="62">
        <v>4</v>
      </c>
      <c r="AY448" s="61" t="s">
        <v>9</v>
      </c>
      <c r="AZ448" s="62">
        <v>4</v>
      </c>
      <c r="BA448" s="61" t="s">
        <v>9</v>
      </c>
      <c r="BB448" s="62">
        <v>4</v>
      </c>
      <c r="BC448" s="61" t="s">
        <v>9</v>
      </c>
      <c r="BD448" s="62">
        <v>4</v>
      </c>
      <c r="BE448" s="61" t="s">
        <v>52</v>
      </c>
      <c r="BF448" s="62"/>
      <c r="BG448" s="63"/>
      <c r="BH448" s="63"/>
      <c r="BI448" s="61" t="s">
        <v>12</v>
      </c>
      <c r="BJ448" s="62">
        <v>4</v>
      </c>
      <c r="BK448" s="61" t="s">
        <v>12</v>
      </c>
      <c r="BL448" s="62">
        <v>4</v>
      </c>
      <c r="BM448" s="61" t="s">
        <v>52</v>
      </c>
      <c r="BN448" s="62"/>
      <c r="BO448" s="61" t="s">
        <v>12</v>
      </c>
      <c r="BP448" s="62">
        <v>4</v>
      </c>
      <c r="BQ448" s="64">
        <f t="shared" si="701"/>
        <v>11</v>
      </c>
      <c r="BR448" s="64">
        <f t="shared" si="702"/>
        <v>0</v>
      </c>
      <c r="BS448" s="64">
        <f t="shared" si="703"/>
        <v>0</v>
      </c>
      <c r="BT448" s="64">
        <f t="shared" si="704"/>
        <v>14</v>
      </c>
      <c r="BU448" s="64">
        <f t="shared" si="705"/>
        <v>0</v>
      </c>
      <c r="BV448" s="64">
        <f t="shared" si="706"/>
        <v>0</v>
      </c>
      <c r="BW448" s="64">
        <f t="shared" si="707"/>
        <v>0</v>
      </c>
      <c r="BX448" s="64">
        <f t="shared" si="708"/>
        <v>0</v>
      </c>
      <c r="BY448" s="64">
        <f t="shared" si="709"/>
        <v>2</v>
      </c>
      <c r="BZ448" s="65">
        <f t="shared" ref="BZ448:BZ468" si="724">SUBTOTAL(9,BQ448:BY448)</f>
        <v>27</v>
      </c>
      <c r="CA448" s="66">
        <f t="shared" si="710"/>
        <v>100</v>
      </c>
      <c r="CB448" s="67">
        <f t="shared" si="711"/>
        <v>16</v>
      </c>
      <c r="CC448" s="67">
        <v>0</v>
      </c>
      <c r="CD448" s="68">
        <f t="shared" si="712"/>
        <v>2</v>
      </c>
      <c r="CE448" s="69">
        <f t="shared" si="713"/>
        <v>26</v>
      </c>
      <c r="CF448" s="68">
        <f t="shared" si="714"/>
        <v>140</v>
      </c>
      <c r="CG448" s="70">
        <f t="shared" si="715"/>
        <v>1</v>
      </c>
      <c r="CH448" s="68">
        <f t="shared" si="716"/>
        <v>416</v>
      </c>
      <c r="CI448" s="71">
        <f>VLOOKUP(A448,[5]DATA!$A$6:$Q$660,17,0)</f>
        <v>70</v>
      </c>
      <c r="CJ448" s="71">
        <f t="shared" si="717"/>
        <v>116</v>
      </c>
      <c r="CK448" s="72">
        <f t="shared" si="718"/>
        <v>16</v>
      </c>
      <c r="CL448" s="73">
        <f t="shared" si="719"/>
        <v>0.13793103448275862</v>
      </c>
      <c r="CM448" s="72">
        <f t="shared" si="720"/>
        <v>0</v>
      </c>
      <c r="CN448" s="74">
        <f t="shared" si="721"/>
        <v>27</v>
      </c>
    </row>
    <row r="449" spans="1:92" s="77" customFormat="1" ht="24.75" customHeight="1" outlineLevel="2" x14ac:dyDescent="0.25">
      <c r="A449" s="55" t="s">
        <v>907</v>
      </c>
      <c r="B449" s="56" t="s">
        <v>908</v>
      </c>
      <c r="C449" s="57" t="s">
        <v>810</v>
      </c>
      <c r="D449" s="58">
        <v>10</v>
      </c>
      <c r="E449" s="59">
        <v>43984</v>
      </c>
      <c r="F449" s="60">
        <f>IFERROR(VLOOKUP(A449,'[5]PHEP NAM 2022'!$D$9:$AP$628,32,0),0)</f>
        <v>3</v>
      </c>
      <c r="G449" s="61" t="s">
        <v>9</v>
      </c>
      <c r="H449" s="62">
        <v>4</v>
      </c>
      <c r="I449" s="61" t="s">
        <v>9</v>
      </c>
      <c r="J449" s="62">
        <v>4</v>
      </c>
      <c r="K449" s="61" t="s">
        <v>9</v>
      </c>
      <c r="L449" s="62">
        <v>4</v>
      </c>
      <c r="M449" s="61" t="s">
        <v>9</v>
      </c>
      <c r="N449" s="62">
        <v>4</v>
      </c>
      <c r="O449" s="61" t="s">
        <v>9</v>
      </c>
      <c r="P449" s="62">
        <v>4</v>
      </c>
      <c r="Q449" s="63"/>
      <c r="R449" s="63">
        <v>16</v>
      </c>
      <c r="S449" s="61" t="s">
        <v>12</v>
      </c>
      <c r="T449" s="62">
        <v>4</v>
      </c>
      <c r="U449" s="61" t="s">
        <v>12</v>
      </c>
      <c r="V449" s="62">
        <v>4</v>
      </c>
      <c r="W449" s="61" t="s">
        <v>12</v>
      </c>
      <c r="X449" s="62">
        <v>4</v>
      </c>
      <c r="Y449" s="61" t="s">
        <v>12</v>
      </c>
      <c r="Z449" s="62">
        <v>4</v>
      </c>
      <c r="AA449" s="61" t="s">
        <v>12</v>
      </c>
      <c r="AB449" s="62">
        <v>4</v>
      </c>
      <c r="AC449" s="61" t="s">
        <v>12</v>
      </c>
      <c r="AD449" s="62">
        <v>4</v>
      </c>
      <c r="AE449" s="63"/>
      <c r="AF449" s="63"/>
      <c r="AG449" s="61" t="s">
        <v>9</v>
      </c>
      <c r="AH449" s="62">
        <v>4</v>
      </c>
      <c r="AI449" s="61" t="s">
        <v>9</v>
      </c>
      <c r="AJ449" s="62">
        <v>4</v>
      </c>
      <c r="AK449" s="61" t="s">
        <v>9</v>
      </c>
      <c r="AL449" s="62">
        <v>4</v>
      </c>
      <c r="AM449" s="61" t="s">
        <v>52</v>
      </c>
      <c r="AN449" s="62"/>
      <c r="AO449" s="61" t="s">
        <v>9</v>
      </c>
      <c r="AP449" s="62">
        <v>2</v>
      </c>
      <c r="AQ449" s="61" t="s">
        <v>9</v>
      </c>
      <c r="AR449" s="62">
        <v>4</v>
      </c>
      <c r="AS449" s="63"/>
      <c r="AT449" s="63">
        <v>16</v>
      </c>
      <c r="AU449" s="61" t="s">
        <v>52</v>
      </c>
      <c r="AV449" s="62"/>
      <c r="AW449" s="61" t="s">
        <v>12</v>
      </c>
      <c r="AX449" s="62">
        <v>4</v>
      </c>
      <c r="AY449" s="61" t="s">
        <v>12</v>
      </c>
      <c r="AZ449" s="62">
        <v>4</v>
      </c>
      <c r="BA449" s="61" t="s">
        <v>12</v>
      </c>
      <c r="BB449" s="62">
        <v>4</v>
      </c>
      <c r="BC449" s="61" t="s">
        <v>12</v>
      </c>
      <c r="BD449" s="62">
        <v>4</v>
      </c>
      <c r="BE449" s="61" t="s">
        <v>12</v>
      </c>
      <c r="BF449" s="62">
        <v>4</v>
      </c>
      <c r="BG449" s="63"/>
      <c r="BH449" s="63"/>
      <c r="BI449" s="61" t="s">
        <v>9</v>
      </c>
      <c r="BJ449" s="62">
        <v>4</v>
      </c>
      <c r="BK449" s="61" t="s">
        <v>9</v>
      </c>
      <c r="BL449" s="62">
        <v>4</v>
      </c>
      <c r="BM449" s="61" t="s">
        <v>9</v>
      </c>
      <c r="BN449" s="62">
        <v>4</v>
      </c>
      <c r="BO449" s="61" t="s">
        <v>9</v>
      </c>
      <c r="BP449" s="62">
        <v>4</v>
      </c>
      <c r="BQ449" s="64">
        <f t="shared" si="701"/>
        <v>14</v>
      </c>
      <c r="BR449" s="64">
        <f t="shared" si="702"/>
        <v>0</v>
      </c>
      <c r="BS449" s="64">
        <f t="shared" si="703"/>
        <v>0</v>
      </c>
      <c r="BT449" s="64">
        <f t="shared" si="704"/>
        <v>11</v>
      </c>
      <c r="BU449" s="64">
        <f t="shared" si="705"/>
        <v>0</v>
      </c>
      <c r="BV449" s="64">
        <f t="shared" si="706"/>
        <v>0</v>
      </c>
      <c r="BW449" s="64">
        <f t="shared" si="707"/>
        <v>0</v>
      </c>
      <c r="BX449" s="64">
        <f t="shared" si="708"/>
        <v>0</v>
      </c>
      <c r="BY449" s="64">
        <f t="shared" si="709"/>
        <v>2</v>
      </c>
      <c r="BZ449" s="65">
        <f t="shared" si="724"/>
        <v>27</v>
      </c>
      <c r="CA449" s="66">
        <f t="shared" si="710"/>
        <v>98</v>
      </c>
      <c r="CB449" s="67">
        <f t="shared" si="711"/>
        <v>32</v>
      </c>
      <c r="CC449" s="67">
        <v>0</v>
      </c>
      <c r="CD449" s="68">
        <f t="shared" si="712"/>
        <v>2</v>
      </c>
      <c r="CE449" s="69">
        <f t="shared" si="713"/>
        <v>26</v>
      </c>
      <c r="CF449" s="68">
        <f t="shared" si="714"/>
        <v>140</v>
      </c>
      <c r="CG449" s="70">
        <f t="shared" si="715"/>
        <v>1</v>
      </c>
      <c r="CH449" s="68">
        <f t="shared" si="716"/>
        <v>416</v>
      </c>
      <c r="CI449" s="71">
        <f>VLOOKUP(A449,[5]DATA!$A$6:$Q$660,17,0)</f>
        <v>70</v>
      </c>
      <c r="CJ449" s="71">
        <f t="shared" si="717"/>
        <v>130</v>
      </c>
      <c r="CK449" s="72">
        <f t="shared" si="718"/>
        <v>32</v>
      </c>
      <c r="CL449" s="73">
        <f t="shared" si="719"/>
        <v>0.24615384615384617</v>
      </c>
      <c r="CM449" s="72">
        <f t="shared" si="720"/>
        <v>0</v>
      </c>
      <c r="CN449" s="74">
        <f t="shared" si="721"/>
        <v>27</v>
      </c>
    </row>
    <row r="450" spans="1:92" s="77" customFormat="1" ht="24.75" customHeight="1" outlineLevel="2" x14ac:dyDescent="0.25">
      <c r="A450" s="55" t="s">
        <v>909</v>
      </c>
      <c r="B450" s="56" t="s">
        <v>910</v>
      </c>
      <c r="C450" s="57" t="s">
        <v>810</v>
      </c>
      <c r="D450" s="58">
        <v>10</v>
      </c>
      <c r="E450" s="59">
        <v>43984</v>
      </c>
      <c r="F450" s="60">
        <f>IFERROR(VLOOKUP(A450,'[5]PHEP NAM 2022'!$D$9:$AP$628,32,0),0)</f>
        <v>2</v>
      </c>
      <c r="G450" s="61" t="s">
        <v>9</v>
      </c>
      <c r="H450" s="62">
        <v>4</v>
      </c>
      <c r="I450" s="61" t="s">
        <v>9</v>
      </c>
      <c r="J450" s="62">
        <v>4</v>
      </c>
      <c r="K450" s="61" t="s">
        <v>9</v>
      </c>
      <c r="L450" s="62">
        <v>4</v>
      </c>
      <c r="M450" s="61" t="s">
        <v>9</v>
      </c>
      <c r="N450" s="62">
        <v>4</v>
      </c>
      <c r="O450" s="61" t="s">
        <v>9</v>
      </c>
      <c r="P450" s="62">
        <v>4</v>
      </c>
      <c r="Q450" s="63"/>
      <c r="R450" s="63">
        <v>16</v>
      </c>
      <c r="S450" s="61" t="s">
        <v>12</v>
      </c>
      <c r="T450" s="62">
        <v>4</v>
      </c>
      <c r="U450" s="61" t="s">
        <v>12</v>
      </c>
      <c r="V450" s="62">
        <v>4</v>
      </c>
      <c r="W450" s="61" t="s">
        <v>12</v>
      </c>
      <c r="X450" s="62">
        <v>4</v>
      </c>
      <c r="Y450" s="61" t="s">
        <v>12</v>
      </c>
      <c r="Z450" s="62">
        <v>4</v>
      </c>
      <c r="AA450" s="61" t="s">
        <v>12</v>
      </c>
      <c r="AB450" s="62">
        <v>4</v>
      </c>
      <c r="AC450" s="61" t="s">
        <v>12</v>
      </c>
      <c r="AD450" s="62">
        <v>4</v>
      </c>
      <c r="AE450" s="63"/>
      <c r="AF450" s="63"/>
      <c r="AG450" s="61" t="s">
        <v>9</v>
      </c>
      <c r="AH450" s="62">
        <v>4</v>
      </c>
      <c r="AI450" s="61" t="s">
        <v>9</v>
      </c>
      <c r="AJ450" s="62">
        <v>4</v>
      </c>
      <c r="AK450" s="61" t="s">
        <v>9</v>
      </c>
      <c r="AL450" s="62">
        <v>4</v>
      </c>
      <c r="AM450" s="61" t="s">
        <v>9</v>
      </c>
      <c r="AN450" s="62">
        <v>4</v>
      </c>
      <c r="AO450" s="61" t="s">
        <v>9</v>
      </c>
      <c r="AP450" s="62">
        <v>4</v>
      </c>
      <c r="AQ450" s="61" t="s">
        <v>9</v>
      </c>
      <c r="AR450" s="62">
        <v>4</v>
      </c>
      <c r="AS450" s="63"/>
      <c r="AT450" s="63">
        <v>16</v>
      </c>
      <c r="AU450" s="61" t="s">
        <v>12</v>
      </c>
      <c r="AV450" s="62">
        <v>4</v>
      </c>
      <c r="AW450" s="61" t="s">
        <v>12</v>
      </c>
      <c r="AX450" s="62">
        <v>4</v>
      </c>
      <c r="AY450" s="61" t="s">
        <v>12</v>
      </c>
      <c r="AZ450" s="62">
        <v>4</v>
      </c>
      <c r="BA450" s="61" t="s">
        <v>12</v>
      </c>
      <c r="BB450" s="62">
        <v>4</v>
      </c>
      <c r="BC450" s="61" t="s">
        <v>12</v>
      </c>
      <c r="BD450" s="62">
        <v>4</v>
      </c>
      <c r="BE450" s="61" t="s">
        <v>12</v>
      </c>
      <c r="BF450" s="62">
        <v>4</v>
      </c>
      <c r="BG450" s="63"/>
      <c r="BH450" s="63"/>
      <c r="BI450" s="61" t="s">
        <v>9</v>
      </c>
      <c r="BJ450" s="62">
        <v>4</v>
      </c>
      <c r="BK450" s="61" t="s">
        <v>9</v>
      </c>
      <c r="BL450" s="62">
        <v>4</v>
      </c>
      <c r="BM450" s="61" t="s">
        <v>9</v>
      </c>
      <c r="BN450" s="62">
        <v>4</v>
      </c>
      <c r="BO450" s="61" t="s">
        <v>9</v>
      </c>
      <c r="BP450" s="62">
        <v>4</v>
      </c>
      <c r="BQ450" s="64">
        <f t="shared" si="701"/>
        <v>15</v>
      </c>
      <c r="BR450" s="64">
        <f t="shared" si="702"/>
        <v>0</v>
      </c>
      <c r="BS450" s="64">
        <f t="shared" si="703"/>
        <v>0</v>
      </c>
      <c r="BT450" s="64">
        <f t="shared" si="704"/>
        <v>12</v>
      </c>
      <c r="BU450" s="64">
        <f t="shared" si="705"/>
        <v>0</v>
      </c>
      <c r="BV450" s="64">
        <f t="shared" si="706"/>
        <v>0</v>
      </c>
      <c r="BW450" s="64">
        <f t="shared" si="707"/>
        <v>0</v>
      </c>
      <c r="BX450" s="64">
        <f t="shared" si="708"/>
        <v>0</v>
      </c>
      <c r="BY450" s="64">
        <f t="shared" si="709"/>
        <v>0</v>
      </c>
      <c r="BZ450" s="65">
        <f t="shared" si="724"/>
        <v>27</v>
      </c>
      <c r="CA450" s="66">
        <f t="shared" si="710"/>
        <v>108</v>
      </c>
      <c r="CB450" s="67">
        <f t="shared" si="711"/>
        <v>32</v>
      </c>
      <c r="CC450" s="67">
        <v>0</v>
      </c>
      <c r="CD450" s="68">
        <f t="shared" si="712"/>
        <v>2</v>
      </c>
      <c r="CE450" s="69">
        <f t="shared" si="713"/>
        <v>29</v>
      </c>
      <c r="CF450" s="68">
        <f t="shared" si="714"/>
        <v>140</v>
      </c>
      <c r="CG450" s="70">
        <f t="shared" si="715"/>
        <v>2</v>
      </c>
      <c r="CH450" s="68">
        <f t="shared" si="716"/>
        <v>464</v>
      </c>
      <c r="CI450" s="71">
        <f>VLOOKUP(A450,[5]DATA!$A$6:$Q$660,17,0)</f>
        <v>70</v>
      </c>
      <c r="CJ450" s="71">
        <f t="shared" si="717"/>
        <v>140</v>
      </c>
      <c r="CK450" s="72">
        <f t="shared" si="718"/>
        <v>32</v>
      </c>
      <c r="CL450" s="73">
        <f t="shared" si="719"/>
        <v>0.22857142857142856</v>
      </c>
      <c r="CM450" s="72">
        <f t="shared" si="720"/>
        <v>0</v>
      </c>
      <c r="CN450" s="74">
        <f t="shared" si="721"/>
        <v>27</v>
      </c>
    </row>
    <row r="451" spans="1:92" s="77" customFormat="1" ht="24.75" customHeight="1" outlineLevel="2" x14ac:dyDescent="0.25">
      <c r="A451" s="55" t="s">
        <v>911</v>
      </c>
      <c r="B451" s="56" t="s">
        <v>912</v>
      </c>
      <c r="C451" s="57" t="s">
        <v>810</v>
      </c>
      <c r="D451" s="58">
        <v>10</v>
      </c>
      <c r="E451" s="59">
        <v>43991</v>
      </c>
      <c r="F451" s="60">
        <f>IFERROR(VLOOKUP(A451,'[5]PHEP NAM 2022'!$D$9:$AP$628,32,0),0)</f>
        <v>1</v>
      </c>
      <c r="G451" s="61" t="s">
        <v>9</v>
      </c>
      <c r="H451" s="62">
        <v>4</v>
      </c>
      <c r="I451" s="61" t="s">
        <v>9</v>
      </c>
      <c r="J451" s="62">
        <v>4</v>
      </c>
      <c r="K451" s="61" t="s">
        <v>9</v>
      </c>
      <c r="L451" s="62">
        <v>4</v>
      </c>
      <c r="M451" s="61" t="s">
        <v>9</v>
      </c>
      <c r="N451" s="62">
        <v>4</v>
      </c>
      <c r="O451" s="61" t="s">
        <v>9</v>
      </c>
      <c r="P451" s="62">
        <v>4</v>
      </c>
      <c r="Q451" s="63"/>
      <c r="R451" s="63">
        <v>16</v>
      </c>
      <c r="S451" s="61" t="s">
        <v>12</v>
      </c>
      <c r="T451" s="62">
        <v>4</v>
      </c>
      <c r="U451" s="61" t="s">
        <v>12</v>
      </c>
      <c r="V451" s="62">
        <v>4</v>
      </c>
      <c r="W451" s="61" t="s">
        <v>12</v>
      </c>
      <c r="X451" s="62">
        <v>4</v>
      </c>
      <c r="Y451" s="61" t="s">
        <v>12</v>
      </c>
      <c r="Z451" s="62">
        <v>4</v>
      </c>
      <c r="AA451" s="61" t="s">
        <v>12</v>
      </c>
      <c r="AB451" s="62">
        <v>4</v>
      </c>
      <c r="AC451" s="61" t="s">
        <v>12</v>
      </c>
      <c r="AD451" s="62">
        <v>4</v>
      </c>
      <c r="AE451" s="63"/>
      <c r="AF451" s="63"/>
      <c r="AG451" s="61" t="s">
        <v>52</v>
      </c>
      <c r="AH451" s="62"/>
      <c r="AI451" s="61" t="s">
        <v>9</v>
      </c>
      <c r="AJ451" s="62">
        <v>4</v>
      </c>
      <c r="AK451" s="61" t="s">
        <v>9</v>
      </c>
      <c r="AL451" s="62">
        <v>4</v>
      </c>
      <c r="AM451" s="61" t="s">
        <v>9</v>
      </c>
      <c r="AN451" s="62">
        <v>4</v>
      </c>
      <c r="AO451" s="61" t="s">
        <v>9</v>
      </c>
      <c r="AP451" s="62">
        <v>4</v>
      </c>
      <c r="AQ451" s="61" t="s">
        <v>9</v>
      </c>
      <c r="AR451" s="62">
        <v>4</v>
      </c>
      <c r="AS451" s="63"/>
      <c r="AT451" s="63">
        <v>16</v>
      </c>
      <c r="AU451" s="61" t="s">
        <v>12</v>
      </c>
      <c r="AV451" s="62">
        <v>4</v>
      </c>
      <c r="AW451" s="61" t="s">
        <v>12</v>
      </c>
      <c r="AX451" s="62">
        <v>4</v>
      </c>
      <c r="AY451" s="61" t="s">
        <v>12</v>
      </c>
      <c r="AZ451" s="62">
        <v>4</v>
      </c>
      <c r="BA451" s="61" t="s">
        <v>12</v>
      </c>
      <c r="BB451" s="62">
        <v>4</v>
      </c>
      <c r="BC451" s="61" t="s">
        <v>12</v>
      </c>
      <c r="BD451" s="62">
        <v>4</v>
      </c>
      <c r="BE451" s="61" t="s">
        <v>124</v>
      </c>
      <c r="BF451" s="62"/>
      <c r="BG451" s="63"/>
      <c r="BH451" s="63"/>
      <c r="BI451" s="61" t="s">
        <v>9</v>
      </c>
      <c r="BJ451" s="62">
        <v>4</v>
      </c>
      <c r="BK451" s="61" t="s">
        <v>9</v>
      </c>
      <c r="BL451" s="62">
        <v>4</v>
      </c>
      <c r="BM451" s="61" t="s">
        <v>9</v>
      </c>
      <c r="BN451" s="62">
        <v>4</v>
      </c>
      <c r="BO451" s="61" t="s">
        <v>9</v>
      </c>
      <c r="BP451" s="62">
        <v>4</v>
      </c>
      <c r="BQ451" s="64">
        <f t="shared" si="701"/>
        <v>14</v>
      </c>
      <c r="BR451" s="64">
        <f t="shared" si="702"/>
        <v>0</v>
      </c>
      <c r="BS451" s="64">
        <f t="shared" si="703"/>
        <v>0</v>
      </c>
      <c r="BT451" s="64">
        <f t="shared" si="704"/>
        <v>11</v>
      </c>
      <c r="BU451" s="64">
        <f t="shared" si="705"/>
        <v>0</v>
      </c>
      <c r="BV451" s="64">
        <f t="shared" si="706"/>
        <v>0</v>
      </c>
      <c r="BW451" s="64">
        <f t="shared" si="707"/>
        <v>0</v>
      </c>
      <c r="BX451" s="64">
        <f t="shared" si="708"/>
        <v>0</v>
      </c>
      <c r="BY451" s="64">
        <f t="shared" si="709"/>
        <v>1</v>
      </c>
      <c r="BZ451" s="65">
        <f t="shared" si="724"/>
        <v>26</v>
      </c>
      <c r="CA451" s="66">
        <f t="shared" si="710"/>
        <v>100</v>
      </c>
      <c r="CB451" s="67">
        <f t="shared" si="711"/>
        <v>32</v>
      </c>
      <c r="CC451" s="67">
        <v>0</v>
      </c>
      <c r="CD451" s="68">
        <f t="shared" si="712"/>
        <v>2</v>
      </c>
      <c r="CE451" s="69">
        <f t="shared" si="713"/>
        <v>27</v>
      </c>
      <c r="CF451" s="68">
        <f t="shared" si="714"/>
        <v>140</v>
      </c>
      <c r="CG451" s="70">
        <f t="shared" si="715"/>
        <v>0</v>
      </c>
      <c r="CH451" s="68">
        <f t="shared" si="716"/>
        <v>432</v>
      </c>
      <c r="CI451" s="71">
        <f>VLOOKUP(A451,[5]DATA!$A$6:$Q$660,17,0)</f>
        <v>70</v>
      </c>
      <c r="CJ451" s="71">
        <f t="shared" si="717"/>
        <v>132</v>
      </c>
      <c r="CK451" s="72">
        <f t="shared" si="718"/>
        <v>32</v>
      </c>
      <c r="CL451" s="73">
        <f t="shared" si="719"/>
        <v>0.24242424242424243</v>
      </c>
      <c r="CM451" s="72">
        <f t="shared" si="720"/>
        <v>0</v>
      </c>
      <c r="CN451" s="74">
        <f t="shared" si="721"/>
        <v>26</v>
      </c>
    </row>
    <row r="452" spans="1:92" s="77" customFormat="1" ht="24.75" customHeight="1" outlineLevel="2" x14ac:dyDescent="0.25">
      <c r="A452" s="55" t="s">
        <v>913</v>
      </c>
      <c r="B452" s="56" t="s">
        <v>914</v>
      </c>
      <c r="C452" s="57" t="s">
        <v>810</v>
      </c>
      <c r="D452" s="58">
        <v>10</v>
      </c>
      <c r="E452" s="59">
        <v>43991</v>
      </c>
      <c r="F452" s="60">
        <f>IFERROR(VLOOKUP(A452,'[5]PHEP NAM 2022'!$D$9:$AP$628,32,0),0)</f>
        <v>1</v>
      </c>
      <c r="G452" s="61" t="s">
        <v>9</v>
      </c>
      <c r="H452" s="62">
        <v>4</v>
      </c>
      <c r="I452" s="61" t="s">
        <v>9</v>
      </c>
      <c r="J452" s="62">
        <v>4</v>
      </c>
      <c r="K452" s="61" t="s">
        <v>9</v>
      </c>
      <c r="L452" s="62">
        <v>4</v>
      </c>
      <c r="M452" s="61" t="s">
        <v>9</v>
      </c>
      <c r="N452" s="62">
        <v>4</v>
      </c>
      <c r="O452" s="61" t="s">
        <v>9</v>
      </c>
      <c r="P452" s="62">
        <v>4</v>
      </c>
      <c r="Q452" s="63"/>
      <c r="R452" s="63">
        <v>16</v>
      </c>
      <c r="S452" s="61" t="s">
        <v>12</v>
      </c>
      <c r="T452" s="62">
        <v>4</v>
      </c>
      <c r="U452" s="61" t="s">
        <v>12</v>
      </c>
      <c r="V452" s="62">
        <v>4</v>
      </c>
      <c r="W452" s="61" t="s">
        <v>12</v>
      </c>
      <c r="X452" s="62">
        <v>4</v>
      </c>
      <c r="Y452" s="61" t="s">
        <v>52</v>
      </c>
      <c r="Z452" s="62"/>
      <c r="AA452" s="61" t="s">
        <v>12</v>
      </c>
      <c r="AB452" s="62">
        <v>4</v>
      </c>
      <c r="AC452" s="61" t="s">
        <v>12</v>
      </c>
      <c r="AD452" s="62">
        <v>4</v>
      </c>
      <c r="AE452" s="63"/>
      <c r="AF452" s="63"/>
      <c r="AG452" s="61" t="s">
        <v>9</v>
      </c>
      <c r="AH452" s="62">
        <v>4</v>
      </c>
      <c r="AI452" s="61" t="s">
        <v>9</v>
      </c>
      <c r="AJ452" s="62">
        <v>4</v>
      </c>
      <c r="AK452" s="61" t="s">
        <v>9</v>
      </c>
      <c r="AL452" s="62">
        <v>4</v>
      </c>
      <c r="AM452" s="61" t="s">
        <v>9</v>
      </c>
      <c r="AN452" s="62">
        <v>4</v>
      </c>
      <c r="AO452" s="61" t="s">
        <v>9</v>
      </c>
      <c r="AP452" s="62">
        <v>4</v>
      </c>
      <c r="AQ452" s="61" t="s">
        <v>9</v>
      </c>
      <c r="AR452" s="62">
        <v>4</v>
      </c>
      <c r="AS452" s="63"/>
      <c r="AT452" s="63"/>
      <c r="AU452" s="61" t="s">
        <v>124</v>
      </c>
      <c r="AV452" s="62"/>
      <c r="AW452" s="61" t="s">
        <v>12</v>
      </c>
      <c r="AX452" s="62">
        <v>4</v>
      </c>
      <c r="AY452" s="61" t="s">
        <v>12</v>
      </c>
      <c r="AZ452" s="62">
        <v>4</v>
      </c>
      <c r="BA452" s="61" t="s">
        <v>12</v>
      </c>
      <c r="BB452" s="62">
        <v>4</v>
      </c>
      <c r="BC452" s="61" t="s">
        <v>12</v>
      </c>
      <c r="BD452" s="62">
        <v>4</v>
      </c>
      <c r="BE452" s="61" t="s">
        <v>12</v>
      </c>
      <c r="BF452" s="62">
        <v>4</v>
      </c>
      <c r="BG452" s="63"/>
      <c r="BH452" s="63"/>
      <c r="BI452" s="61" t="s">
        <v>9</v>
      </c>
      <c r="BJ452" s="62">
        <v>4</v>
      </c>
      <c r="BK452" s="61" t="s">
        <v>9</v>
      </c>
      <c r="BL452" s="62">
        <v>4</v>
      </c>
      <c r="BM452" s="61" t="s">
        <v>9</v>
      </c>
      <c r="BN452" s="62">
        <v>4</v>
      </c>
      <c r="BO452" s="61" t="s">
        <v>9</v>
      </c>
      <c r="BP452" s="62">
        <v>4</v>
      </c>
      <c r="BQ452" s="64">
        <f t="shared" si="701"/>
        <v>15</v>
      </c>
      <c r="BR452" s="64">
        <f t="shared" si="702"/>
        <v>0</v>
      </c>
      <c r="BS452" s="64">
        <f t="shared" si="703"/>
        <v>0</v>
      </c>
      <c r="BT452" s="64">
        <f t="shared" si="704"/>
        <v>10</v>
      </c>
      <c r="BU452" s="64">
        <f t="shared" si="705"/>
        <v>0</v>
      </c>
      <c r="BV452" s="64">
        <f t="shared" si="706"/>
        <v>0</v>
      </c>
      <c r="BW452" s="64">
        <f t="shared" si="707"/>
        <v>0</v>
      </c>
      <c r="BX452" s="64">
        <f t="shared" si="708"/>
        <v>0</v>
      </c>
      <c r="BY452" s="64">
        <f t="shared" si="709"/>
        <v>1</v>
      </c>
      <c r="BZ452" s="65">
        <f t="shared" si="724"/>
        <v>26</v>
      </c>
      <c r="CA452" s="66">
        <f t="shared" si="710"/>
        <v>100</v>
      </c>
      <c r="CB452" s="67">
        <f t="shared" si="711"/>
        <v>16</v>
      </c>
      <c r="CC452" s="67">
        <v>0</v>
      </c>
      <c r="CD452" s="68">
        <f t="shared" si="712"/>
        <v>2</v>
      </c>
      <c r="CE452" s="69">
        <f t="shared" si="713"/>
        <v>26</v>
      </c>
      <c r="CF452" s="68">
        <f t="shared" si="714"/>
        <v>140</v>
      </c>
      <c r="CG452" s="70">
        <f t="shared" si="715"/>
        <v>0</v>
      </c>
      <c r="CH452" s="68">
        <f t="shared" si="716"/>
        <v>416</v>
      </c>
      <c r="CI452" s="71">
        <f>VLOOKUP(A452,[5]DATA!$A$6:$Q$660,17,0)</f>
        <v>70</v>
      </c>
      <c r="CJ452" s="71">
        <f t="shared" si="717"/>
        <v>116</v>
      </c>
      <c r="CK452" s="72">
        <f t="shared" si="718"/>
        <v>16</v>
      </c>
      <c r="CL452" s="73">
        <f t="shared" si="719"/>
        <v>0.13793103448275862</v>
      </c>
      <c r="CM452" s="72">
        <f t="shared" si="720"/>
        <v>0</v>
      </c>
      <c r="CN452" s="74">
        <f t="shared" si="721"/>
        <v>26</v>
      </c>
    </row>
    <row r="453" spans="1:92" s="77" customFormat="1" ht="24.75" customHeight="1" outlineLevel="2" x14ac:dyDescent="0.25">
      <c r="A453" s="55" t="s">
        <v>915</v>
      </c>
      <c r="B453" s="56" t="s">
        <v>916</v>
      </c>
      <c r="C453" s="57" t="s">
        <v>810</v>
      </c>
      <c r="D453" s="58">
        <v>10</v>
      </c>
      <c r="E453" s="59">
        <v>43993</v>
      </c>
      <c r="F453" s="60">
        <f>IFERROR(VLOOKUP(A453,'[5]PHEP NAM 2022'!$D$9:$AP$628,32,0),0)</f>
        <v>4.5</v>
      </c>
      <c r="G453" s="61" t="s">
        <v>9</v>
      </c>
      <c r="H453" s="62">
        <v>4</v>
      </c>
      <c r="I453" s="61" t="s">
        <v>9</v>
      </c>
      <c r="J453" s="62">
        <v>4</v>
      </c>
      <c r="K453" s="61" t="s">
        <v>9</v>
      </c>
      <c r="L453" s="62">
        <v>4</v>
      </c>
      <c r="M453" s="61" t="s">
        <v>9</v>
      </c>
      <c r="N453" s="62">
        <v>4</v>
      </c>
      <c r="O453" s="61" t="s">
        <v>9</v>
      </c>
      <c r="P453" s="62">
        <v>4</v>
      </c>
      <c r="Q453" s="63"/>
      <c r="R453" s="63">
        <v>16</v>
      </c>
      <c r="S453" s="61" t="s">
        <v>12</v>
      </c>
      <c r="T453" s="62">
        <v>4</v>
      </c>
      <c r="U453" s="61" t="s">
        <v>12</v>
      </c>
      <c r="V453" s="62">
        <v>4</v>
      </c>
      <c r="W453" s="61" t="s">
        <v>12</v>
      </c>
      <c r="X453" s="62">
        <v>4</v>
      </c>
      <c r="Y453" s="61" t="s">
        <v>12</v>
      </c>
      <c r="Z453" s="62">
        <v>4</v>
      </c>
      <c r="AA453" s="61" t="s">
        <v>12</v>
      </c>
      <c r="AB453" s="62">
        <v>4</v>
      </c>
      <c r="AC453" s="61" t="s">
        <v>12</v>
      </c>
      <c r="AD453" s="62">
        <v>4</v>
      </c>
      <c r="AE453" s="63"/>
      <c r="AF453" s="63"/>
      <c r="AG453" s="61" t="s">
        <v>9</v>
      </c>
      <c r="AH453" s="62">
        <v>4</v>
      </c>
      <c r="AI453" s="61" t="s">
        <v>9</v>
      </c>
      <c r="AJ453" s="62">
        <v>4</v>
      </c>
      <c r="AK453" s="61" t="s">
        <v>9</v>
      </c>
      <c r="AL453" s="62">
        <v>4</v>
      </c>
      <c r="AM453" s="61" t="s">
        <v>9</v>
      </c>
      <c r="AN453" s="62">
        <v>4</v>
      </c>
      <c r="AO453" s="61" t="s">
        <v>9</v>
      </c>
      <c r="AP453" s="62">
        <v>4</v>
      </c>
      <c r="AQ453" s="61" t="s">
        <v>9</v>
      </c>
      <c r="AR453" s="62">
        <v>4</v>
      </c>
      <c r="AS453" s="63"/>
      <c r="AT453" s="63">
        <v>16</v>
      </c>
      <c r="AU453" s="61" t="s">
        <v>12</v>
      </c>
      <c r="AV453" s="62">
        <v>4</v>
      </c>
      <c r="AW453" s="61" t="s">
        <v>12</v>
      </c>
      <c r="AX453" s="62">
        <v>4</v>
      </c>
      <c r="AY453" s="61" t="s">
        <v>12</v>
      </c>
      <c r="AZ453" s="62">
        <v>4</v>
      </c>
      <c r="BA453" s="61" t="s">
        <v>12</v>
      </c>
      <c r="BB453" s="62">
        <v>4</v>
      </c>
      <c r="BC453" s="61" t="s">
        <v>12</v>
      </c>
      <c r="BD453" s="62">
        <v>4</v>
      </c>
      <c r="BE453" s="61" t="s">
        <v>12</v>
      </c>
      <c r="BF453" s="62">
        <v>4</v>
      </c>
      <c r="BG453" s="63"/>
      <c r="BH453" s="63"/>
      <c r="BI453" s="61" t="s">
        <v>9</v>
      </c>
      <c r="BJ453" s="62">
        <v>4</v>
      </c>
      <c r="BK453" s="61" t="s">
        <v>9</v>
      </c>
      <c r="BL453" s="62">
        <v>4</v>
      </c>
      <c r="BM453" s="61" t="s">
        <v>9</v>
      </c>
      <c r="BN453" s="62">
        <v>4</v>
      </c>
      <c r="BO453" s="61" t="s">
        <v>9</v>
      </c>
      <c r="BP453" s="62">
        <v>4</v>
      </c>
      <c r="BQ453" s="64">
        <f t="shared" si="701"/>
        <v>15</v>
      </c>
      <c r="BR453" s="64">
        <f t="shared" si="702"/>
        <v>0</v>
      </c>
      <c r="BS453" s="64">
        <f t="shared" si="703"/>
        <v>0</v>
      </c>
      <c r="BT453" s="64">
        <f t="shared" si="704"/>
        <v>12</v>
      </c>
      <c r="BU453" s="64">
        <f t="shared" si="705"/>
        <v>0</v>
      </c>
      <c r="BV453" s="64">
        <f t="shared" si="706"/>
        <v>0</v>
      </c>
      <c r="BW453" s="64">
        <f t="shared" si="707"/>
        <v>0</v>
      </c>
      <c r="BX453" s="64">
        <f t="shared" si="708"/>
        <v>0</v>
      </c>
      <c r="BY453" s="64">
        <f t="shared" si="709"/>
        <v>0</v>
      </c>
      <c r="BZ453" s="65">
        <f t="shared" si="724"/>
        <v>27</v>
      </c>
      <c r="CA453" s="66">
        <f t="shared" si="710"/>
        <v>108</v>
      </c>
      <c r="CB453" s="67">
        <f t="shared" si="711"/>
        <v>32</v>
      </c>
      <c r="CC453" s="67">
        <v>0</v>
      </c>
      <c r="CD453" s="68">
        <f t="shared" si="712"/>
        <v>2</v>
      </c>
      <c r="CE453" s="69">
        <f t="shared" si="713"/>
        <v>29</v>
      </c>
      <c r="CF453" s="68">
        <f t="shared" si="714"/>
        <v>140</v>
      </c>
      <c r="CG453" s="70">
        <f t="shared" si="715"/>
        <v>4.5</v>
      </c>
      <c r="CH453" s="68">
        <f t="shared" si="716"/>
        <v>464</v>
      </c>
      <c r="CI453" s="71">
        <f>VLOOKUP(A453,[5]DATA!$A$6:$Q$660,17,0)</f>
        <v>70</v>
      </c>
      <c r="CJ453" s="71">
        <f t="shared" si="717"/>
        <v>140</v>
      </c>
      <c r="CK453" s="72">
        <f t="shared" si="718"/>
        <v>32</v>
      </c>
      <c r="CL453" s="73">
        <f t="shared" si="719"/>
        <v>0.22857142857142856</v>
      </c>
      <c r="CM453" s="72">
        <f t="shared" si="720"/>
        <v>0</v>
      </c>
      <c r="CN453" s="74">
        <f t="shared" si="721"/>
        <v>27</v>
      </c>
    </row>
    <row r="454" spans="1:92" s="77" customFormat="1" ht="24.75" customHeight="1" outlineLevel="2" x14ac:dyDescent="0.25">
      <c r="A454" s="55" t="s">
        <v>917</v>
      </c>
      <c r="B454" s="56" t="s">
        <v>918</v>
      </c>
      <c r="C454" s="57" t="s">
        <v>810</v>
      </c>
      <c r="D454" s="58">
        <v>10</v>
      </c>
      <c r="E454" s="59">
        <v>43997</v>
      </c>
      <c r="F454" s="60">
        <f>IFERROR(VLOOKUP(A454,'[5]PHEP NAM 2022'!$D$9:$AP$628,32,0),0)</f>
        <v>1</v>
      </c>
      <c r="G454" s="61" t="s">
        <v>12</v>
      </c>
      <c r="H454" s="62">
        <v>4</v>
      </c>
      <c r="I454" s="61" t="s">
        <v>12</v>
      </c>
      <c r="J454" s="62">
        <v>4</v>
      </c>
      <c r="K454" s="61" t="s">
        <v>12</v>
      </c>
      <c r="L454" s="62">
        <v>4</v>
      </c>
      <c r="M454" s="61" t="s">
        <v>12</v>
      </c>
      <c r="N454" s="62">
        <v>4</v>
      </c>
      <c r="O454" s="61" t="s">
        <v>12</v>
      </c>
      <c r="P454" s="62">
        <v>4</v>
      </c>
      <c r="Q454" s="63"/>
      <c r="R454" s="63"/>
      <c r="S454" s="61" t="s">
        <v>9</v>
      </c>
      <c r="T454" s="62">
        <v>4</v>
      </c>
      <c r="U454" s="61" t="s">
        <v>9</v>
      </c>
      <c r="V454" s="62">
        <v>4</v>
      </c>
      <c r="W454" s="61" t="s">
        <v>9</v>
      </c>
      <c r="X454" s="62">
        <v>4</v>
      </c>
      <c r="Y454" s="61" t="s">
        <v>9</v>
      </c>
      <c r="Z454" s="62">
        <v>4</v>
      </c>
      <c r="AA454" s="61" t="s">
        <v>9</v>
      </c>
      <c r="AB454" s="62">
        <v>4</v>
      </c>
      <c r="AC454" s="61" t="s">
        <v>9</v>
      </c>
      <c r="AD454" s="62">
        <v>4</v>
      </c>
      <c r="AE454" s="63"/>
      <c r="AF454" s="63">
        <v>16</v>
      </c>
      <c r="AG454" s="61" t="s">
        <v>12</v>
      </c>
      <c r="AH454" s="62">
        <v>4</v>
      </c>
      <c r="AI454" s="61" t="s">
        <v>12</v>
      </c>
      <c r="AJ454" s="62">
        <v>4</v>
      </c>
      <c r="AK454" s="61" t="s">
        <v>12</v>
      </c>
      <c r="AL454" s="62">
        <v>4</v>
      </c>
      <c r="AM454" s="61" t="s">
        <v>12</v>
      </c>
      <c r="AN454" s="62">
        <v>4</v>
      </c>
      <c r="AO454" s="61" t="s">
        <v>12</v>
      </c>
      <c r="AP454" s="62">
        <v>4</v>
      </c>
      <c r="AQ454" s="61" t="s">
        <v>12</v>
      </c>
      <c r="AR454" s="62">
        <v>4</v>
      </c>
      <c r="AS454" s="63"/>
      <c r="AT454" s="63"/>
      <c r="AU454" s="61" t="s">
        <v>9</v>
      </c>
      <c r="AV454" s="62">
        <v>4</v>
      </c>
      <c r="AW454" s="61" t="s">
        <v>9</v>
      </c>
      <c r="AX454" s="62">
        <v>4</v>
      </c>
      <c r="AY454" s="61" t="s">
        <v>9</v>
      </c>
      <c r="AZ454" s="62">
        <v>4</v>
      </c>
      <c r="BA454" s="61" t="s">
        <v>9</v>
      </c>
      <c r="BB454" s="62">
        <v>3.5</v>
      </c>
      <c r="BC454" s="61" t="s">
        <v>9</v>
      </c>
      <c r="BD454" s="62">
        <v>4</v>
      </c>
      <c r="BE454" s="61" t="s">
        <v>9</v>
      </c>
      <c r="BF454" s="62">
        <v>4</v>
      </c>
      <c r="BG454" s="63"/>
      <c r="BH454" s="63">
        <v>16</v>
      </c>
      <c r="BI454" s="61" t="s">
        <v>12</v>
      </c>
      <c r="BJ454" s="62">
        <v>4</v>
      </c>
      <c r="BK454" s="61" t="s">
        <v>12</v>
      </c>
      <c r="BL454" s="62">
        <v>4</v>
      </c>
      <c r="BM454" s="61" t="s">
        <v>12</v>
      </c>
      <c r="BN454" s="62">
        <v>4</v>
      </c>
      <c r="BO454" s="61" t="s">
        <v>12</v>
      </c>
      <c r="BP454" s="62">
        <v>4</v>
      </c>
      <c r="BQ454" s="64">
        <f t="shared" si="701"/>
        <v>12</v>
      </c>
      <c r="BR454" s="64">
        <f t="shared" si="702"/>
        <v>0</v>
      </c>
      <c r="BS454" s="64">
        <f t="shared" si="703"/>
        <v>0</v>
      </c>
      <c r="BT454" s="64">
        <f t="shared" si="704"/>
        <v>15</v>
      </c>
      <c r="BU454" s="64">
        <f t="shared" si="705"/>
        <v>0</v>
      </c>
      <c r="BV454" s="64">
        <f t="shared" si="706"/>
        <v>0</v>
      </c>
      <c r="BW454" s="64">
        <f t="shared" si="707"/>
        <v>0</v>
      </c>
      <c r="BX454" s="64">
        <f t="shared" si="708"/>
        <v>0</v>
      </c>
      <c r="BY454" s="64">
        <f t="shared" si="709"/>
        <v>0</v>
      </c>
      <c r="BZ454" s="65">
        <f t="shared" si="724"/>
        <v>27</v>
      </c>
      <c r="CA454" s="66">
        <f t="shared" si="710"/>
        <v>107.5</v>
      </c>
      <c r="CB454" s="67">
        <f t="shared" si="711"/>
        <v>32</v>
      </c>
      <c r="CC454" s="67">
        <v>0</v>
      </c>
      <c r="CD454" s="68">
        <f t="shared" si="712"/>
        <v>2</v>
      </c>
      <c r="CE454" s="69">
        <f t="shared" si="713"/>
        <v>28</v>
      </c>
      <c r="CF454" s="68">
        <f t="shared" si="714"/>
        <v>140</v>
      </c>
      <c r="CG454" s="70">
        <f t="shared" si="715"/>
        <v>1</v>
      </c>
      <c r="CH454" s="68">
        <f t="shared" si="716"/>
        <v>448</v>
      </c>
      <c r="CI454" s="71">
        <f>VLOOKUP(A454,[5]DATA!$A$6:$Q$660,17,0)</f>
        <v>70</v>
      </c>
      <c r="CJ454" s="71">
        <f t="shared" si="717"/>
        <v>139.5</v>
      </c>
      <c r="CK454" s="72">
        <f t="shared" si="718"/>
        <v>32</v>
      </c>
      <c r="CL454" s="73">
        <f t="shared" si="719"/>
        <v>0.22939068100358423</v>
      </c>
      <c r="CM454" s="72">
        <f t="shared" si="720"/>
        <v>0</v>
      </c>
      <c r="CN454" s="74">
        <f t="shared" si="721"/>
        <v>27</v>
      </c>
    </row>
    <row r="455" spans="1:92" s="77" customFormat="1" ht="24.75" customHeight="1" outlineLevel="2" x14ac:dyDescent="0.25">
      <c r="A455" s="55" t="s">
        <v>919</v>
      </c>
      <c r="B455" s="56" t="s">
        <v>920</v>
      </c>
      <c r="C455" s="57" t="s">
        <v>810</v>
      </c>
      <c r="D455" s="58">
        <v>10</v>
      </c>
      <c r="E455" s="59">
        <v>44004</v>
      </c>
      <c r="F455" s="60">
        <f>IFERROR(VLOOKUP(A455,'[5]PHEP NAM 2022'!$D$9:$AP$628,32,0),0)</f>
        <v>4</v>
      </c>
      <c r="G455" s="61" t="s">
        <v>9</v>
      </c>
      <c r="H455" s="62">
        <v>4</v>
      </c>
      <c r="I455" s="61" t="s">
        <v>9</v>
      </c>
      <c r="J455" s="62">
        <v>4</v>
      </c>
      <c r="K455" s="61" t="s">
        <v>9</v>
      </c>
      <c r="L455" s="62">
        <v>4</v>
      </c>
      <c r="M455" s="61" t="s">
        <v>9</v>
      </c>
      <c r="N455" s="62">
        <v>4</v>
      </c>
      <c r="O455" s="61" t="s">
        <v>9</v>
      </c>
      <c r="P455" s="62">
        <v>2</v>
      </c>
      <c r="Q455" s="63"/>
      <c r="R455" s="63"/>
      <c r="S455" s="61" t="s">
        <v>12</v>
      </c>
      <c r="T455" s="62">
        <v>4</v>
      </c>
      <c r="U455" s="61" t="s">
        <v>12</v>
      </c>
      <c r="V455" s="62">
        <v>4</v>
      </c>
      <c r="W455" s="61" t="s">
        <v>12</v>
      </c>
      <c r="X455" s="62">
        <v>4</v>
      </c>
      <c r="Y455" s="61" t="s">
        <v>12</v>
      </c>
      <c r="Z455" s="62">
        <v>4</v>
      </c>
      <c r="AA455" s="61" t="s">
        <v>12</v>
      </c>
      <c r="AB455" s="62">
        <v>4</v>
      </c>
      <c r="AC455" s="61" t="s">
        <v>12</v>
      </c>
      <c r="AD455" s="62">
        <v>4</v>
      </c>
      <c r="AE455" s="63"/>
      <c r="AF455" s="63"/>
      <c r="AG455" s="61" t="s">
        <v>9</v>
      </c>
      <c r="AH455" s="62">
        <v>4</v>
      </c>
      <c r="AI455" s="61" t="s">
        <v>9</v>
      </c>
      <c r="AJ455" s="62">
        <v>4</v>
      </c>
      <c r="AK455" s="61" t="s">
        <v>52</v>
      </c>
      <c r="AL455" s="62"/>
      <c r="AM455" s="61" t="s">
        <v>9</v>
      </c>
      <c r="AN455" s="62">
        <v>4</v>
      </c>
      <c r="AO455" s="61" t="s">
        <v>9</v>
      </c>
      <c r="AP455" s="62">
        <v>4</v>
      </c>
      <c r="AQ455" s="61" t="s">
        <v>9</v>
      </c>
      <c r="AR455" s="62">
        <v>4</v>
      </c>
      <c r="AS455" s="63"/>
      <c r="AT455" s="63"/>
      <c r="AU455" s="61" t="s">
        <v>12</v>
      </c>
      <c r="AV455" s="62">
        <v>4</v>
      </c>
      <c r="AW455" s="61" t="s">
        <v>12</v>
      </c>
      <c r="AX455" s="62">
        <v>4</v>
      </c>
      <c r="AY455" s="61" t="s">
        <v>12</v>
      </c>
      <c r="AZ455" s="62">
        <v>4</v>
      </c>
      <c r="BA455" s="61" t="s">
        <v>12</v>
      </c>
      <c r="BB455" s="62">
        <v>4</v>
      </c>
      <c r="BC455" s="61" t="s">
        <v>12</v>
      </c>
      <c r="BD455" s="62">
        <v>4</v>
      </c>
      <c r="BE455" s="61" t="s">
        <v>12</v>
      </c>
      <c r="BF455" s="62">
        <v>4</v>
      </c>
      <c r="BG455" s="63"/>
      <c r="BH455" s="63"/>
      <c r="BI455" s="61" t="s">
        <v>9</v>
      </c>
      <c r="BJ455" s="62">
        <v>4</v>
      </c>
      <c r="BK455" s="61" t="s">
        <v>9</v>
      </c>
      <c r="BL455" s="62">
        <v>4</v>
      </c>
      <c r="BM455" s="61" t="s">
        <v>9</v>
      </c>
      <c r="BN455" s="62">
        <v>4</v>
      </c>
      <c r="BO455" s="61" t="s">
        <v>9</v>
      </c>
      <c r="BP455" s="62">
        <v>4</v>
      </c>
      <c r="BQ455" s="64">
        <f t="shared" si="701"/>
        <v>14</v>
      </c>
      <c r="BR455" s="64">
        <f t="shared" si="702"/>
        <v>0</v>
      </c>
      <c r="BS455" s="64">
        <f t="shared" si="703"/>
        <v>0</v>
      </c>
      <c r="BT455" s="64">
        <f t="shared" si="704"/>
        <v>12</v>
      </c>
      <c r="BU455" s="64">
        <f t="shared" si="705"/>
        <v>0</v>
      </c>
      <c r="BV455" s="64">
        <f t="shared" si="706"/>
        <v>0</v>
      </c>
      <c r="BW455" s="64">
        <f t="shared" si="707"/>
        <v>0</v>
      </c>
      <c r="BX455" s="64">
        <f t="shared" si="708"/>
        <v>0</v>
      </c>
      <c r="BY455" s="64">
        <f t="shared" si="709"/>
        <v>1</v>
      </c>
      <c r="BZ455" s="65">
        <f t="shared" si="724"/>
        <v>27</v>
      </c>
      <c r="CA455" s="66">
        <f t="shared" si="710"/>
        <v>102</v>
      </c>
      <c r="CB455" s="67">
        <f t="shared" si="711"/>
        <v>0</v>
      </c>
      <c r="CC455" s="67">
        <v>0</v>
      </c>
      <c r="CD455" s="68">
        <f t="shared" si="712"/>
        <v>2</v>
      </c>
      <c r="CE455" s="69">
        <f t="shared" si="713"/>
        <v>25</v>
      </c>
      <c r="CF455" s="68">
        <f t="shared" si="714"/>
        <v>140</v>
      </c>
      <c r="CG455" s="70">
        <f t="shared" si="715"/>
        <v>3</v>
      </c>
      <c r="CH455" s="68">
        <f t="shared" si="716"/>
        <v>400</v>
      </c>
      <c r="CI455" s="71">
        <f>VLOOKUP(A455,[5]DATA!$A$6:$Q$660,17,0)</f>
        <v>70</v>
      </c>
      <c r="CJ455" s="71">
        <f t="shared" si="717"/>
        <v>102</v>
      </c>
      <c r="CK455" s="72">
        <f t="shared" si="718"/>
        <v>0</v>
      </c>
      <c r="CL455" s="73">
        <f t="shared" si="719"/>
        <v>0</v>
      </c>
      <c r="CM455" s="72">
        <f t="shared" si="720"/>
        <v>0</v>
      </c>
      <c r="CN455" s="74">
        <f t="shared" si="721"/>
        <v>27</v>
      </c>
    </row>
    <row r="456" spans="1:92" s="77" customFormat="1" ht="24.75" customHeight="1" outlineLevel="2" x14ac:dyDescent="0.25">
      <c r="A456" s="55" t="s">
        <v>921</v>
      </c>
      <c r="B456" s="56" t="s">
        <v>922</v>
      </c>
      <c r="C456" s="57" t="s">
        <v>810</v>
      </c>
      <c r="D456" s="58">
        <v>10</v>
      </c>
      <c r="E456" s="59">
        <v>44013</v>
      </c>
      <c r="F456" s="60">
        <f>IFERROR(VLOOKUP(A456,'[5]PHEP NAM 2022'!$D$9:$AP$628,32,0),0)</f>
        <v>1</v>
      </c>
      <c r="G456" s="61" t="s">
        <v>12</v>
      </c>
      <c r="H456" s="62">
        <v>4</v>
      </c>
      <c r="I456" s="61" t="s">
        <v>12</v>
      </c>
      <c r="J456" s="62">
        <v>4</v>
      </c>
      <c r="K456" s="61" t="s">
        <v>12</v>
      </c>
      <c r="L456" s="62">
        <v>4</v>
      </c>
      <c r="M456" s="61" t="s">
        <v>12</v>
      </c>
      <c r="N456" s="62">
        <v>4</v>
      </c>
      <c r="O456" s="61" t="s">
        <v>12</v>
      </c>
      <c r="P456" s="62">
        <v>4</v>
      </c>
      <c r="Q456" s="63"/>
      <c r="R456" s="63">
        <v>8</v>
      </c>
      <c r="S456" s="61" t="s">
        <v>9</v>
      </c>
      <c r="T456" s="62">
        <v>4</v>
      </c>
      <c r="U456" s="61" t="s">
        <v>9</v>
      </c>
      <c r="V456" s="62">
        <v>4</v>
      </c>
      <c r="W456" s="61" t="s">
        <v>9</v>
      </c>
      <c r="X456" s="62">
        <v>4</v>
      </c>
      <c r="Y456" s="61" t="s">
        <v>9</v>
      </c>
      <c r="Z456" s="62">
        <v>4</v>
      </c>
      <c r="AA456" s="61" t="s">
        <v>9</v>
      </c>
      <c r="AB456" s="62">
        <v>4</v>
      </c>
      <c r="AC456" s="61" t="s">
        <v>9</v>
      </c>
      <c r="AD456" s="62">
        <v>4</v>
      </c>
      <c r="AE456" s="63"/>
      <c r="AF456" s="63">
        <v>16</v>
      </c>
      <c r="AG456" s="61" t="s">
        <v>12</v>
      </c>
      <c r="AH456" s="62">
        <v>4</v>
      </c>
      <c r="AI456" s="61" t="s">
        <v>12</v>
      </c>
      <c r="AJ456" s="62">
        <v>4</v>
      </c>
      <c r="AK456" s="61" t="s">
        <v>12</v>
      </c>
      <c r="AL456" s="62">
        <v>4</v>
      </c>
      <c r="AM456" s="61" t="s">
        <v>12</v>
      </c>
      <c r="AN456" s="62">
        <v>4</v>
      </c>
      <c r="AO456" s="61" t="s">
        <v>12</v>
      </c>
      <c r="AP456" s="62">
        <v>4</v>
      </c>
      <c r="AQ456" s="61" t="s">
        <v>12</v>
      </c>
      <c r="AR456" s="62">
        <v>4</v>
      </c>
      <c r="AS456" s="63"/>
      <c r="AT456" s="63"/>
      <c r="AU456" s="61" t="s">
        <v>9</v>
      </c>
      <c r="AV456" s="62">
        <v>4</v>
      </c>
      <c r="AW456" s="61" t="s">
        <v>9</v>
      </c>
      <c r="AX456" s="62">
        <v>4</v>
      </c>
      <c r="AY456" s="61" t="s">
        <v>9</v>
      </c>
      <c r="AZ456" s="62">
        <v>4</v>
      </c>
      <c r="BA456" s="61" t="s">
        <v>9</v>
      </c>
      <c r="BB456" s="62">
        <v>4</v>
      </c>
      <c r="BC456" s="61" t="s">
        <v>9</v>
      </c>
      <c r="BD456" s="62">
        <v>4</v>
      </c>
      <c r="BE456" s="61" t="s">
        <v>9</v>
      </c>
      <c r="BF456" s="62">
        <v>4</v>
      </c>
      <c r="BG456" s="63"/>
      <c r="BH456" s="63">
        <v>16</v>
      </c>
      <c r="BI456" s="61" t="s">
        <v>12</v>
      </c>
      <c r="BJ456" s="62">
        <v>4</v>
      </c>
      <c r="BK456" s="61" t="s">
        <v>12</v>
      </c>
      <c r="BL456" s="62">
        <v>4</v>
      </c>
      <c r="BM456" s="61" t="s">
        <v>12</v>
      </c>
      <c r="BN456" s="62">
        <v>4</v>
      </c>
      <c r="BO456" s="61" t="s">
        <v>12</v>
      </c>
      <c r="BP456" s="62">
        <v>4</v>
      </c>
      <c r="BQ456" s="64">
        <f t="shared" si="701"/>
        <v>12</v>
      </c>
      <c r="BR456" s="64">
        <f t="shared" si="702"/>
        <v>0</v>
      </c>
      <c r="BS456" s="64">
        <f t="shared" si="703"/>
        <v>0</v>
      </c>
      <c r="BT456" s="64">
        <f t="shared" si="704"/>
        <v>15</v>
      </c>
      <c r="BU456" s="64">
        <f t="shared" si="705"/>
        <v>0</v>
      </c>
      <c r="BV456" s="64">
        <f t="shared" si="706"/>
        <v>0</v>
      </c>
      <c r="BW456" s="64">
        <f t="shared" si="707"/>
        <v>0</v>
      </c>
      <c r="BX456" s="64">
        <f t="shared" si="708"/>
        <v>0</v>
      </c>
      <c r="BY456" s="64">
        <f t="shared" si="709"/>
        <v>0</v>
      </c>
      <c r="BZ456" s="65">
        <f t="shared" si="724"/>
        <v>27</v>
      </c>
      <c r="CA456" s="66">
        <f t="shared" si="710"/>
        <v>108</v>
      </c>
      <c r="CB456" s="67">
        <f t="shared" si="711"/>
        <v>40</v>
      </c>
      <c r="CC456" s="67">
        <v>0</v>
      </c>
      <c r="CD456" s="68">
        <f t="shared" si="712"/>
        <v>2</v>
      </c>
      <c r="CE456" s="69">
        <f t="shared" si="713"/>
        <v>29</v>
      </c>
      <c r="CF456" s="68">
        <f t="shared" si="714"/>
        <v>140</v>
      </c>
      <c r="CG456" s="70">
        <f t="shared" si="715"/>
        <v>1</v>
      </c>
      <c r="CH456" s="68">
        <f t="shared" si="716"/>
        <v>464</v>
      </c>
      <c r="CI456" s="71">
        <f>VLOOKUP(A456,[5]DATA!$A$6:$Q$660,17,0)</f>
        <v>70</v>
      </c>
      <c r="CJ456" s="71">
        <f t="shared" si="717"/>
        <v>148</v>
      </c>
      <c r="CK456" s="72">
        <f t="shared" si="718"/>
        <v>40</v>
      </c>
      <c r="CL456" s="73">
        <f t="shared" si="719"/>
        <v>0.27027027027027029</v>
      </c>
      <c r="CM456" s="72">
        <f t="shared" si="720"/>
        <v>0</v>
      </c>
      <c r="CN456" s="74">
        <f t="shared" si="721"/>
        <v>27</v>
      </c>
    </row>
    <row r="457" spans="1:92" s="77" customFormat="1" ht="24.75" customHeight="1" outlineLevel="2" x14ac:dyDescent="0.25">
      <c r="A457" s="55" t="s">
        <v>923</v>
      </c>
      <c r="B457" s="56" t="s">
        <v>924</v>
      </c>
      <c r="C457" s="57" t="s">
        <v>810</v>
      </c>
      <c r="D457" s="58">
        <v>10</v>
      </c>
      <c r="E457" s="59">
        <v>44013</v>
      </c>
      <c r="F457" s="60">
        <f>IFERROR(VLOOKUP(A457,'[5]PHEP NAM 2022'!$D$9:$AP$628,32,0),0)</f>
        <v>1.5</v>
      </c>
      <c r="G457" s="61" t="s">
        <v>9</v>
      </c>
      <c r="H457" s="62">
        <v>4</v>
      </c>
      <c r="I457" s="61" t="s">
        <v>9</v>
      </c>
      <c r="J457" s="62">
        <v>4</v>
      </c>
      <c r="K457" s="61" t="s">
        <v>9</v>
      </c>
      <c r="L457" s="62"/>
      <c r="M457" s="61" t="s">
        <v>9</v>
      </c>
      <c r="N457" s="62">
        <v>4</v>
      </c>
      <c r="O457" s="61" t="s">
        <v>9</v>
      </c>
      <c r="P457" s="62">
        <v>4</v>
      </c>
      <c r="Q457" s="63"/>
      <c r="R457" s="63">
        <v>16</v>
      </c>
      <c r="S457" s="61" t="s">
        <v>12</v>
      </c>
      <c r="T457" s="62">
        <v>4</v>
      </c>
      <c r="U457" s="61" t="s">
        <v>12</v>
      </c>
      <c r="V457" s="62">
        <v>4</v>
      </c>
      <c r="W457" s="61" t="s">
        <v>12</v>
      </c>
      <c r="X457" s="62">
        <v>4</v>
      </c>
      <c r="Y457" s="61" t="s">
        <v>12</v>
      </c>
      <c r="Z457" s="62">
        <v>4</v>
      </c>
      <c r="AA457" s="61" t="s">
        <v>12</v>
      </c>
      <c r="AB457" s="62">
        <v>4</v>
      </c>
      <c r="AC457" s="61" t="s">
        <v>12</v>
      </c>
      <c r="AD457" s="62">
        <v>4</v>
      </c>
      <c r="AE457" s="63"/>
      <c r="AF457" s="63"/>
      <c r="AG457" s="61" t="s">
        <v>9</v>
      </c>
      <c r="AH457" s="62">
        <v>4</v>
      </c>
      <c r="AI457" s="61" t="s">
        <v>9</v>
      </c>
      <c r="AJ457" s="62">
        <v>4</v>
      </c>
      <c r="AK457" s="61" t="s">
        <v>9</v>
      </c>
      <c r="AL457" s="62">
        <v>4</v>
      </c>
      <c r="AM457" s="61" t="s">
        <v>9</v>
      </c>
      <c r="AN457" s="62">
        <v>4</v>
      </c>
      <c r="AO457" s="61" t="s">
        <v>9</v>
      </c>
      <c r="AP457" s="62">
        <v>4</v>
      </c>
      <c r="AQ457" s="61" t="s">
        <v>9</v>
      </c>
      <c r="AR457" s="62">
        <v>4</v>
      </c>
      <c r="AS457" s="63"/>
      <c r="AT457" s="63">
        <v>16</v>
      </c>
      <c r="AU457" s="61" t="s">
        <v>12</v>
      </c>
      <c r="AV457" s="62">
        <v>4</v>
      </c>
      <c r="AW457" s="61" t="s">
        <v>12</v>
      </c>
      <c r="AX457" s="62">
        <v>4</v>
      </c>
      <c r="AY457" s="61" t="s">
        <v>12</v>
      </c>
      <c r="AZ457" s="62">
        <v>4</v>
      </c>
      <c r="BA457" s="61" t="s">
        <v>12</v>
      </c>
      <c r="BB457" s="62">
        <v>4</v>
      </c>
      <c r="BC457" s="61" t="s">
        <v>12</v>
      </c>
      <c r="BD457" s="62">
        <v>4</v>
      </c>
      <c r="BE457" s="61" t="s">
        <v>12</v>
      </c>
      <c r="BF457" s="62">
        <v>4</v>
      </c>
      <c r="BG457" s="63"/>
      <c r="BH457" s="63"/>
      <c r="BI457" s="61" t="s">
        <v>9</v>
      </c>
      <c r="BJ457" s="62">
        <v>4</v>
      </c>
      <c r="BK457" s="61" t="s">
        <v>9</v>
      </c>
      <c r="BL457" s="62">
        <v>4</v>
      </c>
      <c r="BM457" s="61" t="s">
        <v>9</v>
      </c>
      <c r="BN457" s="62">
        <v>4</v>
      </c>
      <c r="BO457" s="61" t="s">
        <v>9</v>
      </c>
      <c r="BP457" s="62">
        <v>4</v>
      </c>
      <c r="BQ457" s="64">
        <f t="shared" si="701"/>
        <v>15</v>
      </c>
      <c r="BR457" s="64">
        <f t="shared" si="702"/>
        <v>0</v>
      </c>
      <c r="BS457" s="64">
        <f t="shared" si="703"/>
        <v>0</v>
      </c>
      <c r="BT457" s="64">
        <f t="shared" si="704"/>
        <v>12</v>
      </c>
      <c r="BU457" s="64">
        <f t="shared" si="705"/>
        <v>0</v>
      </c>
      <c r="BV457" s="64">
        <f t="shared" si="706"/>
        <v>0</v>
      </c>
      <c r="BW457" s="64">
        <f t="shared" si="707"/>
        <v>0</v>
      </c>
      <c r="BX457" s="64">
        <f t="shared" si="708"/>
        <v>0</v>
      </c>
      <c r="BY457" s="64">
        <f t="shared" si="709"/>
        <v>0</v>
      </c>
      <c r="BZ457" s="65">
        <f t="shared" si="724"/>
        <v>27</v>
      </c>
      <c r="CA457" s="66">
        <f t="shared" si="710"/>
        <v>104</v>
      </c>
      <c r="CB457" s="67">
        <f t="shared" si="711"/>
        <v>32</v>
      </c>
      <c r="CC457" s="67">
        <v>0</v>
      </c>
      <c r="CD457" s="68">
        <f t="shared" si="712"/>
        <v>2</v>
      </c>
      <c r="CE457" s="69">
        <f t="shared" si="713"/>
        <v>28</v>
      </c>
      <c r="CF457" s="68">
        <f t="shared" si="714"/>
        <v>140</v>
      </c>
      <c r="CG457" s="70">
        <f t="shared" si="715"/>
        <v>1.5</v>
      </c>
      <c r="CH457" s="68">
        <f t="shared" si="716"/>
        <v>448</v>
      </c>
      <c r="CI457" s="71">
        <f>VLOOKUP(A457,[5]DATA!$A$6:$Q$660,17,0)</f>
        <v>70</v>
      </c>
      <c r="CJ457" s="71">
        <f t="shared" si="717"/>
        <v>136</v>
      </c>
      <c r="CK457" s="72">
        <f t="shared" si="718"/>
        <v>32</v>
      </c>
      <c r="CL457" s="73">
        <f t="shared" si="719"/>
        <v>0.23529411764705882</v>
      </c>
      <c r="CM457" s="72">
        <f t="shared" si="720"/>
        <v>0</v>
      </c>
      <c r="CN457" s="74">
        <f t="shared" si="721"/>
        <v>27</v>
      </c>
    </row>
    <row r="458" spans="1:92" s="77" customFormat="1" ht="24.75" customHeight="1" outlineLevel="2" x14ac:dyDescent="0.25">
      <c r="A458" s="55" t="s">
        <v>925</v>
      </c>
      <c r="B458" s="96" t="s">
        <v>926</v>
      </c>
      <c r="C458" s="57" t="s">
        <v>810</v>
      </c>
      <c r="D458" s="58">
        <v>10</v>
      </c>
      <c r="E458" s="59">
        <v>44013</v>
      </c>
      <c r="F458" s="60">
        <f>IFERROR(VLOOKUP(A458,'[5]PHEP NAM 2022'!$D$9:$AP$628,32,0),0)</f>
        <v>1</v>
      </c>
      <c r="G458" s="61" t="s">
        <v>9</v>
      </c>
      <c r="H458" s="62">
        <v>4</v>
      </c>
      <c r="I458" s="61" t="s">
        <v>9</v>
      </c>
      <c r="J458" s="62">
        <v>4</v>
      </c>
      <c r="K458" s="61" t="s">
        <v>9</v>
      </c>
      <c r="L458" s="62">
        <v>4</v>
      </c>
      <c r="M458" s="61" t="s">
        <v>9</v>
      </c>
      <c r="N458" s="62">
        <v>4</v>
      </c>
      <c r="O458" s="61" t="s">
        <v>52</v>
      </c>
      <c r="P458" s="62"/>
      <c r="Q458" s="63"/>
      <c r="R458" s="63"/>
      <c r="S458" s="61" t="s">
        <v>124</v>
      </c>
      <c r="T458" s="62"/>
      <c r="U458" s="61" t="s">
        <v>124</v>
      </c>
      <c r="V458" s="62"/>
      <c r="W458" s="61" t="s">
        <v>12</v>
      </c>
      <c r="X458" s="62">
        <v>4</v>
      </c>
      <c r="Y458" s="61" t="s">
        <v>12</v>
      </c>
      <c r="Z458" s="62">
        <v>4</v>
      </c>
      <c r="AA458" s="61" t="s">
        <v>12</v>
      </c>
      <c r="AB458" s="62">
        <v>4</v>
      </c>
      <c r="AC458" s="61" t="s">
        <v>12</v>
      </c>
      <c r="AD458" s="62">
        <v>4</v>
      </c>
      <c r="AE458" s="63"/>
      <c r="AF458" s="63"/>
      <c r="AG458" s="61" t="s">
        <v>9</v>
      </c>
      <c r="AH458" s="62">
        <v>4</v>
      </c>
      <c r="AI458" s="61" t="s">
        <v>9</v>
      </c>
      <c r="AJ458" s="62">
        <v>4</v>
      </c>
      <c r="AK458" s="61" t="s">
        <v>124</v>
      </c>
      <c r="AL458" s="62"/>
      <c r="AM458" s="61" t="s">
        <v>9</v>
      </c>
      <c r="AN458" s="62">
        <v>4</v>
      </c>
      <c r="AO458" s="61" t="s">
        <v>9</v>
      </c>
      <c r="AP458" s="62">
        <v>4</v>
      </c>
      <c r="AQ458" s="61" t="s">
        <v>9</v>
      </c>
      <c r="AR458" s="62"/>
      <c r="AS458" s="63"/>
      <c r="AT458" s="63"/>
      <c r="AU458" s="61" t="s">
        <v>124</v>
      </c>
      <c r="AV458" s="62"/>
      <c r="AW458" s="61" t="s">
        <v>124</v>
      </c>
      <c r="AX458" s="62"/>
      <c r="AY458" s="61" t="s">
        <v>12</v>
      </c>
      <c r="AZ458" s="62">
        <v>4</v>
      </c>
      <c r="BA458" s="196" t="s">
        <v>223</v>
      </c>
      <c r="BB458" s="197"/>
      <c r="BC458" s="197"/>
      <c r="BD458" s="197"/>
      <c r="BE458" s="197"/>
      <c r="BF458" s="197"/>
      <c r="BG458" s="197"/>
      <c r="BH458" s="197"/>
      <c r="BI458" s="197"/>
      <c r="BJ458" s="197"/>
      <c r="BK458" s="197"/>
      <c r="BL458" s="197"/>
      <c r="BM458" s="197"/>
      <c r="BN458" s="197"/>
      <c r="BO458" s="197"/>
      <c r="BP458" s="198"/>
      <c r="BQ458" s="64">
        <f t="shared" si="701"/>
        <v>9</v>
      </c>
      <c r="BR458" s="64">
        <f t="shared" si="702"/>
        <v>0</v>
      </c>
      <c r="BS458" s="64">
        <f t="shared" si="703"/>
        <v>0</v>
      </c>
      <c r="BT458" s="64">
        <f t="shared" si="704"/>
        <v>5</v>
      </c>
      <c r="BU458" s="64">
        <f t="shared" si="705"/>
        <v>0</v>
      </c>
      <c r="BV458" s="64">
        <f t="shared" si="706"/>
        <v>0</v>
      </c>
      <c r="BW458" s="64">
        <f t="shared" si="707"/>
        <v>0</v>
      </c>
      <c r="BX458" s="64">
        <f t="shared" si="708"/>
        <v>0</v>
      </c>
      <c r="BY458" s="64">
        <f t="shared" si="709"/>
        <v>1</v>
      </c>
      <c r="BZ458" s="65">
        <f t="shared" si="724"/>
        <v>15</v>
      </c>
      <c r="CA458" s="66">
        <f t="shared" si="710"/>
        <v>52</v>
      </c>
      <c r="CB458" s="67">
        <f t="shared" si="711"/>
        <v>0</v>
      </c>
      <c r="CC458" s="67">
        <v>0</v>
      </c>
      <c r="CD458" s="68">
        <f t="shared" si="712"/>
        <v>0</v>
      </c>
      <c r="CE458" s="69">
        <f t="shared" si="713"/>
        <v>13</v>
      </c>
      <c r="CF458" s="68">
        <f t="shared" si="714"/>
        <v>0</v>
      </c>
      <c r="CG458" s="70">
        <f t="shared" si="715"/>
        <v>0</v>
      </c>
      <c r="CH458" s="68">
        <f t="shared" si="716"/>
        <v>208</v>
      </c>
      <c r="CI458" s="71">
        <f>VLOOKUP(A458,[5]DATA!$A$6:$Q$660,17,0)</f>
        <v>70</v>
      </c>
      <c r="CJ458" s="71">
        <f t="shared" si="717"/>
        <v>52</v>
      </c>
      <c r="CK458" s="72">
        <f t="shared" si="718"/>
        <v>0</v>
      </c>
      <c r="CL458" s="73">
        <f t="shared" si="719"/>
        <v>0</v>
      </c>
      <c r="CM458" s="72">
        <f t="shared" si="720"/>
        <v>0</v>
      </c>
      <c r="CN458" s="74">
        <f t="shared" si="721"/>
        <v>15</v>
      </c>
    </row>
    <row r="459" spans="1:92" s="77" customFormat="1" ht="24.75" customHeight="1" outlineLevel="2" x14ac:dyDescent="0.25">
      <c r="A459" s="55" t="s">
        <v>927</v>
      </c>
      <c r="B459" s="56" t="s">
        <v>928</v>
      </c>
      <c r="C459" s="57" t="s">
        <v>810</v>
      </c>
      <c r="D459" s="58">
        <v>10</v>
      </c>
      <c r="E459" s="59">
        <v>44018</v>
      </c>
      <c r="F459" s="60">
        <f>IFERROR(VLOOKUP(A459,'[5]PHEP NAM 2022'!$D$9:$AP$628,32,0),0)</f>
        <v>1.5</v>
      </c>
      <c r="G459" s="61" t="s">
        <v>52</v>
      </c>
      <c r="H459" s="62"/>
      <c r="I459" s="61" t="s">
        <v>9</v>
      </c>
      <c r="J459" s="62">
        <v>4</v>
      </c>
      <c r="K459" s="61" t="s">
        <v>9</v>
      </c>
      <c r="L459" s="62">
        <v>4</v>
      </c>
      <c r="M459" s="61" t="s">
        <v>9</v>
      </c>
      <c r="N459" s="62">
        <v>4</v>
      </c>
      <c r="O459" s="61" t="s">
        <v>9</v>
      </c>
      <c r="P459" s="62">
        <v>4</v>
      </c>
      <c r="Q459" s="63"/>
      <c r="R459" s="63">
        <v>16</v>
      </c>
      <c r="S459" s="61" t="s">
        <v>12</v>
      </c>
      <c r="T459" s="62">
        <v>4</v>
      </c>
      <c r="U459" s="61" t="s">
        <v>12</v>
      </c>
      <c r="V459" s="62">
        <v>4</v>
      </c>
      <c r="W459" s="61" t="s">
        <v>124</v>
      </c>
      <c r="X459" s="62"/>
      <c r="Y459" s="61" t="s">
        <v>12</v>
      </c>
      <c r="Z459" s="62">
        <v>4</v>
      </c>
      <c r="AA459" s="61" t="s">
        <v>12</v>
      </c>
      <c r="AB459" s="62">
        <v>4</v>
      </c>
      <c r="AC459" s="61" t="s">
        <v>12</v>
      </c>
      <c r="AD459" s="62">
        <v>4</v>
      </c>
      <c r="AE459" s="63"/>
      <c r="AF459" s="63"/>
      <c r="AG459" s="61" t="s">
        <v>9</v>
      </c>
      <c r="AH459" s="62">
        <v>4</v>
      </c>
      <c r="AI459" s="61" t="s">
        <v>9</v>
      </c>
      <c r="AJ459" s="62">
        <v>3</v>
      </c>
      <c r="AK459" s="61" t="s">
        <v>9</v>
      </c>
      <c r="AL459" s="62">
        <v>4</v>
      </c>
      <c r="AM459" s="61" t="s">
        <v>9</v>
      </c>
      <c r="AN459" s="62">
        <v>4</v>
      </c>
      <c r="AO459" s="61" t="s">
        <v>9</v>
      </c>
      <c r="AP459" s="62">
        <v>4</v>
      </c>
      <c r="AQ459" s="61" t="s">
        <v>9</v>
      </c>
      <c r="AR459" s="62">
        <v>4</v>
      </c>
      <c r="AS459" s="63"/>
      <c r="AT459" s="63">
        <v>12</v>
      </c>
      <c r="AU459" s="61" t="s">
        <v>12</v>
      </c>
      <c r="AV459" s="62">
        <v>4</v>
      </c>
      <c r="AW459" s="61" t="s">
        <v>12</v>
      </c>
      <c r="AX459" s="62">
        <v>4</v>
      </c>
      <c r="AY459" s="61" t="s">
        <v>124</v>
      </c>
      <c r="AZ459" s="62"/>
      <c r="BA459" s="61" t="s">
        <v>12</v>
      </c>
      <c r="BB459" s="62">
        <v>4</v>
      </c>
      <c r="BC459" s="61" t="s">
        <v>12</v>
      </c>
      <c r="BD459" s="62">
        <v>4</v>
      </c>
      <c r="BE459" s="61" t="s">
        <v>12</v>
      </c>
      <c r="BF459" s="62">
        <v>4</v>
      </c>
      <c r="BG459" s="63"/>
      <c r="BH459" s="63"/>
      <c r="BI459" s="61" t="s">
        <v>9</v>
      </c>
      <c r="BJ459" s="62">
        <v>4</v>
      </c>
      <c r="BK459" s="61" t="s">
        <v>124</v>
      </c>
      <c r="BL459" s="62"/>
      <c r="BM459" s="61" t="s">
        <v>9</v>
      </c>
      <c r="BN459" s="62">
        <v>4</v>
      </c>
      <c r="BO459" s="61" t="s">
        <v>9</v>
      </c>
      <c r="BP459" s="62"/>
      <c r="BQ459" s="64">
        <f t="shared" si="701"/>
        <v>13</v>
      </c>
      <c r="BR459" s="64">
        <f t="shared" si="702"/>
        <v>0</v>
      </c>
      <c r="BS459" s="64">
        <f t="shared" si="703"/>
        <v>0</v>
      </c>
      <c r="BT459" s="64">
        <f t="shared" si="704"/>
        <v>10</v>
      </c>
      <c r="BU459" s="64">
        <f t="shared" si="705"/>
        <v>0</v>
      </c>
      <c r="BV459" s="64">
        <f t="shared" si="706"/>
        <v>0</v>
      </c>
      <c r="BW459" s="64">
        <f t="shared" si="707"/>
        <v>0</v>
      </c>
      <c r="BX459" s="64">
        <f t="shared" si="708"/>
        <v>0</v>
      </c>
      <c r="BY459" s="64">
        <f t="shared" si="709"/>
        <v>1</v>
      </c>
      <c r="BZ459" s="65">
        <f t="shared" si="724"/>
        <v>24</v>
      </c>
      <c r="CA459" s="66">
        <f t="shared" si="710"/>
        <v>87</v>
      </c>
      <c r="CB459" s="67">
        <f t="shared" si="711"/>
        <v>28</v>
      </c>
      <c r="CC459" s="67">
        <v>0</v>
      </c>
      <c r="CD459" s="68">
        <f>IF(BZ459&gt;=25,4,IF(BZ459&gt;=18,3,IF(BZ459&gt;=12,2,IF(BZ459&gt;=4,1,0))))-BX459-2+1</f>
        <v>2</v>
      </c>
      <c r="CE459" s="69">
        <f t="shared" si="713"/>
        <v>23</v>
      </c>
      <c r="CF459" s="68">
        <f t="shared" si="714"/>
        <v>140</v>
      </c>
      <c r="CG459" s="70">
        <f t="shared" si="715"/>
        <v>0.5</v>
      </c>
      <c r="CH459" s="68">
        <f t="shared" si="716"/>
        <v>368</v>
      </c>
      <c r="CI459" s="71">
        <f>VLOOKUP(A459,[5]DATA!$A$6:$Q$660,17,0)</f>
        <v>70</v>
      </c>
      <c r="CJ459" s="71">
        <f t="shared" si="717"/>
        <v>115</v>
      </c>
      <c r="CK459" s="72">
        <f t="shared" si="718"/>
        <v>28</v>
      </c>
      <c r="CL459" s="73">
        <f t="shared" si="719"/>
        <v>0.24347826086956523</v>
      </c>
      <c r="CM459" s="72">
        <f t="shared" si="720"/>
        <v>0</v>
      </c>
      <c r="CN459" s="74">
        <f t="shared" si="721"/>
        <v>24</v>
      </c>
    </row>
    <row r="460" spans="1:92" s="77" customFormat="1" ht="24.75" customHeight="1" outlineLevel="2" x14ac:dyDescent="0.25">
      <c r="A460" s="55" t="s">
        <v>929</v>
      </c>
      <c r="B460" s="56" t="s">
        <v>930</v>
      </c>
      <c r="C460" s="57" t="s">
        <v>810</v>
      </c>
      <c r="D460" s="58">
        <v>10</v>
      </c>
      <c r="E460" s="59">
        <v>44022</v>
      </c>
      <c r="F460" s="60">
        <f>IFERROR(VLOOKUP(A460,'[5]PHEP NAM 2022'!$D$9:$AP$628,32,0),0)</f>
        <v>1</v>
      </c>
      <c r="G460" s="61" t="s">
        <v>12</v>
      </c>
      <c r="H460" s="62">
        <v>4</v>
      </c>
      <c r="I460" s="61" t="s">
        <v>12</v>
      </c>
      <c r="J460" s="62">
        <v>4</v>
      </c>
      <c r="K460" s="61" t="s">
        <v>12</v>
      </c>
      <c r="L460" s="62">
        <v>4</v>
      </c>
      <c r="M460" s="61" t="s">
        <v>12</v>
      </c>
      <c r="N460" s="62">
        <v>4</v>
      </c>
      <c r="O460" s="61" t="s">
        <v>12</v>
      </c>
      <c r="P460" s="62">
        <v>4</v>
      </c>
      <c r="Q460" s="63"/>
      <c r="R460" s="63"/>
      <c r="S460" s="61" t="s">
        <v>9</v>
      </c>
      <c r="T460" s="62">
        <v>4</v>
      </c>
      <c r="U460" s="61" t="s">
        <v>9</v>
      </c>
      <c r="V460" s="62">
        <v>4</v>
      </c>
      <c r="W460" s="61" t="s">
        <v>9</v>
      </c>
      <c r="X460" s="62">
        <v>4</v>
      </c>
      <c r="Y460" s="61" t="s">
        <v>9</v>
      </c>
      <c r="Z460" s="62">
        <v>4</v>
      </c>
      <c r="AA460" s="61" t="s">
        <v>9</v>
      </c>
      <c r="AB460" s="62">
        <v>4</v>
      </c>
      <c r="AC460" s="61" t="s">
        <v>9</v>
      </c>
      <c r="AD460" s="62">
        <v>4</v>
      </c>
      <c r="AE460" s="63"/>
      <c r="AF460" s="63">
        <v>16</v>
      </c>
      <c r="AG460" s="61" t="s">
        <v>12</v>
      </c>
      <c r="AH460" s="62">
        <v>4</v>
      </c>
      <c r="AI460" s="61" t="s">
        <v>12</v>
      </c>
      <c r="AJ460" s="62">
        <v>4</v>
      </c>
      <c r="AK460" s="61" t="s">
        <v>12</v>
      </c>
      <c r="AL460" s="62">
        <v>4</v>
      </c>
      <c r="AM460" s="61" t="s">
        <v>12</v>
      </c>
      <c r="AN460" s="62">
        <v>4</v>
      </c>
      <c r="AO460" s="61" t="s">
        <v>12</v>
      </c>
      <c r="AP460" s="62">
        <v>4</v>
      </c>
      <c r="AQ460" s="61" t="s">
        <v>52</v>
      </c>
      <c r="AR460" s="62"/>
      <c r="AS460" s="63"/>
      <c r="AT460" s="63"/>
      <c r="AU460" s="61" t="s">
        <v>9</v>
      </c>
      <c r="AV460" s="62">
        <v>4</v>
      </c>
      <c r="AW460" s="61" t="s">
        <v>9</v>
      </c>
      <c r="AX460" s="62">
        <v>4</v>
      </c>
      <c r="AY460" s="61" t="s">
        <v>9</v>
      </c>
      <c r="AZ460" s="62">
        <v>4</v>
      </c>
      <c r="BA460" s="61" t="s">
        <v>9</v>
      </c>
      <c r="BB460" s="62">
        <v>4</v>
      </c>
      <c r="BC460" s="61" t="s">
        <v>9</v>
      </c>
      <c r="BD460" s="62"/>
      <c r="BE460" s="61" t="s">
        <v>9</v>
      </c>
      <c r="BF460" s="62">
        <v>4</v>
      </c>
      <c r="BG460" s="63"/>
      <c r="BH460" s="63"/>
      <c r="BI460" s="61" t="s">
        <v>124</v>
      </c>
      <c r="BJ460" s="62"/>
      <c r="BK460" s="61" t="s">
        <v>12</v>
      </c>
      <c r="BL460" s="62">
        <v>4</v>
      </c>
      <c r="BM460" s="61" t="s">
        <v>12</v>
      </c>
      <c r="BN460" s="62">
        <v>4</v>
      </c>
      <c r="BO460" s="61" t="s">
        <v>12</v>
      </c>
      <c r="BP460" s="62">
        <v>4</v>
      </c>
      <c r="BQ460" s="64">
        <f t="shared" si="701"/>
        <v>12</v>
      </c>
      <c r="BR460" s="64">
        <f t="shared" si="702"/>
        <v>0</v>
      </c>
      <c r="BS460" s="64">
        <f t="shared" si="703"/>
        <v>0</v>
      </c>
      <c r="BT460" s="64">
        <f t="shared" si="704"/>
        <v>13</v>
      </c>
      <c r="BU460" s="64">
        <f t="shared" si="705"/>
        <v>0</v>
      </c>
      <c r="BV460" s="64">
        <f t="shared" si="706"/>
        <v>0</v>
      </c>
      <c r="BW460" s="64">
        <f t="shared" si="707"/>
        <v>0</v>
      </c>
      <c r="BX460" s="64">
        <f t="shared" si="708"/>
        <v>0</v>
      </c>
      <c r="BY460" s="64">
        <f t="shared" si="709"/>
        <v>1</v>
      </c>
      <c r="BZ460" s="65">
        <f t="shared" si="724"/>
        <v>26</v>
      </c>
      <c r="CA460" s="66">
        <f t="shared" si="710"/>
        <v>96</v>
      </c>
      <c r="CB460" s="67">
        <f t="shared" si="711"/>
        <v>16</v>
      </c>
      <c r="CC460" s="67">
        <v>0</v>
      </c>
      <c r="CD460" s="68">
        <f t="shared" si="712"/>
        <v>2</v>
      </c>
      <c r="CE460" s="69">
        <f t="shared" si="713"/>
        <v>25</v>
      </c>
      <c r="CF460" s="68">
        <f t="shared" si="714"/>
        <v>140</v>
      </c>
      <c r="CG460" s="70">
        <f t="shared" si="715"/>
        <v>0</v>
      </c>
      <c r="CH460" s="68">
        <f t="shared" si="716"/>
        <v>400</v>
      </c>
      <c r="CI460" s="71">
        <f>VLOOKUP(A460,[5]DATA!$A$6:$Q$660,17,0)</f>
        <v>70</v>
      </c>
      <c r="CJ460" s="71">
        <f t="shared" si="717"/>
        <v>112</v>
      </c>
      <c r="CK460" s="72">
        <f t="shared" si="718"/>
        <v>16</v>
      </c>
      <c r="CL460" s="73">
        <f t="shared" si="719"/>
        <v>0.14285714285714285</v>
      </c>
      <c r="CM460" s="72">
        <f t="shared" si="720"/>
        <v>0</v>
      </c>
      <c r="CN460" s="74">
        <f t="shared" si="721"/>
        <v>26</v>
      </c>
    </row>
    <row r="461" spans="1:92" s="77" customFormat="1" ht="24.75" customHeight="1" outlineLevel="2" x14ac:dyDescent="0.25">
      <c r="A461" s="55" t="s">
        <v>931</v>
      </c>
      <c r="B461" s="56" t="s">
        <v>932</v>
      </c>
      <c r="C461" s="57" t="s">
        <v>810</v>
      </c>
      <c r="D461" s="58">
        <v>10</v>
      </c>
      <c r="E461" s="59">
        <v>44022</v>
      </c>
      <c r="F461" s="60">
        <f>IFERROR(VLOOKUP(A461,'[5]PHEP NAM 2022'!$D$9:$AP$628,32,0),0)</f>
        <v>6</v>
      </c>
      <c r="G461" s="61" t="s">
        <v>12</v>
      </c>
      <c r="H461" s="62">
        <v>4</v>
      </c>
      <c r="I461" s="61" t="s">
        <v>12</v>
      </c>
      <c r="J461" s="62">
        <v>4</v>
      </c>
      <c r="K461" s="61" t="s">
        <v>12</v>
      </c>
      <c r="L461" s="62">
        <v>4</v>
      </c>
      <c r="M461" s="61" t="s">
        <v>12</v>
      </c>
      <c r="N461" s="62">
        <v>4</v>
      </c>
      <c r="O461" s="61" t="s">
        <v>12</v>
      </c>
      <c r="P461" s="62">
        <v>4</v>
      </c>
      <c r="Q461" s="63"/>
      <c r="R461" s="63"/>
      <c r="S461" s="61" t="s">
        <v>9</v>
      </c>
      <c r="T461" s="62">
        <v>4</v>
      </c>
      <c r="U461" s="61" t="s">
        <v>9</v>
      </c>
      <c r="V461" s="62">
        <v>4</v>
      </c>
      <c r="W461" s="61" t="s">
        <v>9</v>
      </c>
      <c r="X461" s="62">
        <v>4</v>
      </c>
      <c r="Y461" s="61" t="s">
        <v>9</v>
      </c>
      <c r="Z461" s="62">
        <v>4</v>
      </c>
      <c r="AA461" s="61" t="s">
        <v>9</v>
      </c>
      <c r="AB461" s="62">
        <v>4</v>
      </c>
      <c r="AC461" s="61" t="s">
        <v>9</v>
      </c>
      <c r="AD461" s="62">
        <v>4</v>
      </c>
      <c r="AE461" s="63"/>
      <c r="AF461" s="63"/>
      <c r="AG461" s="61" t="s">
        <v>12</v>
      </c>
      <c r="AH461" s="62">
        <v>4</v>
      </c>
      <c r="AI461" s="61" t="s">
        <v>12</v>
      </c>
      <c r="AJ461" s="62">
        <v>4</v>
      </c>
      <c r="AK461" s="61" t="s">
        <v>12</v>
      </c>
      <c r="AL461" s="62">
        <v>4</v>
      </c>
      <c r="AM461" s="61" t="s">
        <v>12</v>
      </c>
      <c r="AN461" s="62">
        <v>4</v>
      </c>
      <c r="AO461" s="61" t="s">
        <v>12</v>
      </c>
      <c r="AP461" s="62">
        <v>4</v>
      </c>
      <c r="AQ461" s="61" t="s">
        <v>12</v>
      </c>
      <c r="AR461" s="62">
        <v>4</v>
      </c>
      <c r="AS461" s="63"/>
      <c r="AT461" s="63"/>
      <c r="AU461" s="61" t="s">
        <v>9</v>
      </c>
      <c r="AV461" s="62">
        <v>4</v>
      </c>
      <c r="AW461" s="61" t="s">
        <v>9</v>
      </c>
      <c r="AX461" s="62">
        <v>4</v>
      </c>
      <c r="AY461" s="61" t="s">
        <v>9</v>
      </c>
      <c r="AZ461" s="62">
        <v>4</v>
      </c>
      <c r="BA461" s="61" t="s">
        <v>9</v>
      </c>
      <c r="BB461" s="62">
        <v>4</v>
      </c>
      <c r="BC461" s="61" t="s">
        <v>9</v>
      </c>
      <c r="BD461" s="62">
        <v>4</v>
      </c>
      <c r="BE461" s="61" t="s">
        <v>9</v>
      </c>
      <c r="BF461" s="62">
        <v>4</v>
      </c>
      <c r="BG461" s="63"/>
      <c r="BH461" s="63"/>
      <c r="BI461" s="61" t="s">
        <v>12</v>
      </c>
      <c r="BJ461" s="62">
        <v>4</v>
      </c>
      <c r="BK461" s="61" t="s">
        <v>12</v>
      </c>
      <c r="BL461" s="62">
        <v>4</v>
      </c>
      <c r="BM461" s="61" t="s">
        <v>12</v>
      </c>
      <c r="BN461" s="62">
        <v>4</v>
      </c>
      <c r="BO461" s="61" t="s">
        <v>12</v>
      </c>
      <c r="BP461" s="62">
        <v>4</v>
      </c>
      <c r="BQ461" s="64">
        <f t="shared" si="701"/>
        <v>12</v>
      </c>
      <c r="BR461" s="64">
        <f t="shared" si="702"/>
        <v>0</v>
      </c>
      <c r="BS461" s="64">
        <f t="shared" si="703"/>
        <v>0</v>
      </c>
      <c r="BT461" s="64">
        <f t="shared" si="704"/>
        <v>15</v>
      </c>
      <c r="BU461" s="64">
        <f t="shared" si="705"/>
        <v>0</v>
      </c>
      <c r="BV461" s="64">
        <f t="shared" si="706"/>
        <v>0</v>
      </c>
      <c r="BW461" s="64">
        <f t="shared" si="707"/>
        <v>0</v>
      </c>
      <c r="BX461" s="64">
        <f t="shared" si="708"/>
        <v>0</v>
      </c>
      <c r="BY461" s="64">
        <f t="shared" si="709"/>
        <v>0</v>
      </c>
      <c r="BZ461" s="65">
        <f t="shared" si="724"/>
        <v>27</v>
      </c>
      <c r="CA461" s="66">
        <f t="shared" si="710"/>
        <v>108</v>
      </c>
      <c r="CB461" s="67">
        <f t="shared" si="711"/>
        <v>0</v>
      </c>
      <c r="CC461" s="67">
        <v>0</v>
      </c>
      <c r="CD461" s="68">
        <f t="shared" si="712"/>
        <v>2</v>
      </c>
      <c r="CE461" s="69">
        <f t="shared" si="713"/>
        <v>27</v>
      </c>
      <c r="CF461" s="68">
        <f t="shared" si="714"/>
        <v>140</v>
      </c>
      <c r="CG461" s="70">
        <f t="shared" si="715"/>
        <v>6</v>
      </c>
      <c r="CH461" s="68">
        <f t="shared" si="716"/>
        <v>432</v>
      </c>
      <c r="CI461" s="71">
        <f>VLOOKUP(A461,[5]DATA!$A$6:$Q$660,17,0)</f>
        <v>70</v>
      </c>
      <c r="CJ461" s="71">
        <f t="shared" si="717"/>
        <v>108</v>
      </c>
      <c r="CK461" s="72">
        <f t="shared" si="718"/>
        <v>0</v>
      </c>
      <c r="CL461" s="73">
        <f t="shared" si="719"/>
        <v>0</v>
      </c>
      <c r="CM461" s="72">
        <f t="shared" si="720"/>
        <v>0</v>
      </c>
      <c r="CN461" s="74">
        <f t="shared" si="721"/>
        <v>27</v>
      </c>
    </row>
    <row r="462" spans="1:92" s="77" customFormat="1" ht="24.75" customHeight="1" outlineLevel="2" x14ac:dyDescent="0.25">
      <c r="A462" s="55" t="s">
        <v>933</v>
      </c>
      <c r="B462" s="56" t="s">
        <v>697</v>
      </c>
      <c r="C462" s="57" t="s">
        <v>810</v>
      </c>
      <c r="D462" s="58">
        <v>10</v>
      </c>
      <c r="E462" s="59">
        <v>44022</v>
      </c>
      <c r="F462" s="60">
        <f>IFERROR(VLOOKUP(A462,'[5]PHEP NAM 2022'!$D$9:$AP$628,32,0),0)</f>
        <v>1</v>
      </c>
      <c r="G462" s="61" t="s">
        <v>12</v>
      </c>
      <c r="H462" s="62">
        <v>4</v>
      </c>
      <c r="I462" s="61" t="s">
        <v>12</v>
      </c>
      <c r="J462" s="62">
        <v>4</v>
      </c>
      <c r="K462" s="61" t="s">
        <v>12</v>
      </c>
      <c r="L462" s="62">
        <v>4</v>
      </c>
      <c r="M462" s="61" t="s">
        <v>12</v>
      </c>
      <c r="N462" s="62">
        <v>4</v>
      </c>
      <c r="O462" s="61" t="s">
        <v>12</v>
      </c>
      <c r="P462" s="62">
        <v>4</v>
      </c>
      <c r="Q462" s="63"/>
      <c r="R462" s="63"/>
      <c r="S462" s="61" t="s">
        <v>9</v>
      </c>
      <c r="T462" s="62">
        <v>4</v>
      </c>
      <c r="U462" s="61" t="s">
        <v>9</v>
      </c>
      <c r="V462" s="62">
        <v>4</v>
      </c>
      <c r="W462" s="61" t="s">
        <v>9</v>
      </c>
      <c r="X462" s="62">
        <v>4</v>
      </c>
      <c r="Y462" s="61" t="s">
        <v>9</v>
      </c>
      <c r="Z462" s="62">
        <v>4</v>
      </c>
      <c r="AA462" s="61" t="s">
        <v>9</v>
      </c>
      <c r="AB462" s="62">
        <v>4</v>
      </c>
      <c r="AC462" s="61" t="s">
        <v>9</v>
      </c>
      <c r="AD462" s="62">
        <v>4</v>
      </c>
      <c r="AE462" s="63"/>
      <c r="AF462" s="63">
        <v>16</v>
      </c>
      <c r="AG462" s="61" t="s">
        <v>12</v>
      </c>
      <c r="AH462" s="62">
        <v>4</v>
      </c>
      <c r="AI462" s="61" t="s">
        <v>12</v>
      </c>
      <c r="AJ462" s="62">
        <v>4</v>
      </c>
      <c r="AK462" s="61" t="s">
        <v>12</v>
      </c>
      <c r="AL462" s="62">
        <v>4</v>
      </c>
      <c r="AM462" s="61" t="s">
        <v>12</v>
      </c>
      <c r="AN462" s="62">
        <v>4</v>
      </c>
      <c r="AO462" s="61" t="s">
        <v>12</v>
      </c>
      <c r="AP462" s="62">
        <v>4</v>
      </c>
      <c r="AQ462" s="61" t="s">
        <v>12</v>
      </c>
      <c r="AR462" s="62">
        <v>4</v>
      </c>
      <c r="AS462" s="63"/>
      <c r="AT462" s="63"/>
      <c r="AU462" s="61" t="s">
        <v>9</v>
      </c>
      <c r="AV462" s="62">
        <v>3</v>
      </c>
      <c r="AW462" s="61" t="s">
        <v>9</v>
      </c>
      <c r="AX462" s="62">
        <v>4</v>
      </c>
      <c r="AY462" s="61" t="s">
        <v>9</v>
      </c>
      <c r="AZ462" s="62">
        <v>4</v>
      </c>
      <c r="BA462" s="61" t="s">
        <v>9</v>
      </c>
      <c r="BB462" s="62">
        <v>4</v>
      </c>
      <c r="BC462" s="61" t="s">
        <v>52</v>
      </c>
      <c r="BD462" s="62"/>
      <c r="BE462" s="61" t="s">
        <v>9</v>
      </c>
      <c r="BF462" s="62">
        <v>4</v>
      </c>
      <c r="BG462" s="63"/>
      <c r="BH462" s="63">
        <v>16</v>
      </c>
      <c r="BI462" s="61" t="s">
        <v>12</v>
      </c>
      <c r="BJ462" s="62">
        <v>4</v>
      </c>
      <c r="BK462" s="61" t="s">
        <v>12</v>
      </c>
      <c r="BL462" s="62">
        <v>4</v>
      </c>
      <c r="BM462" s="61" t="s">
        <v>12</v>
      </c>
      <c r="BN462" s="62">
        <v>4</v>
      </c>
      <c r="BO462" s="61" t="s">
        <v>12</v>
      </c>
      <c r="BP462" s="62">
        <v>4</v>
      </c>
      <c r="BQ462" s="64">
        <f t="shared" si="701"/>
        <v>11</v>
      </c>
      <c r="BR462" s="64">
        <f t="shared" si="702"/>
        <v>0</v>
      </c>
      <c r="BS462" s="64">
        <f t="shared" si="703"/>
        <v>0</v>
      </c>
      <c r="BT462" s="64">
        <f t="shared" si="704"/>
        <v>15</v>
      </c>
      <c r="BU462" s="64">
        <f t="shared" si="705"/>
        <v>0</v>
      </c>
      <c r="BV462" s="64">
        <f t="shared" si="706"/>
        <v>0</v>
      </c>
      <c r="BW462" s="64">
        <f t="shared" si="707"/>
        <v>0</v>
      </c>
      <c r="BX462" s="64">
        <f t="shared" si="708"/>
        <v>0</v>
      </c>
      <c r="BY462" s="64">
        <f t="shared" si="709"/>
        <v>1</v>
      </c>
      <c r="BZ462" s="65">
        <f t="shared" si="724"/>
        <v>27</v>
      </c>
      <c r="CA462" s="66">
        <f t="shared" si="710"/>
        <v>103</v>
      </c>
      <c r="CB462" s="67">
        <f t="shared" si="711"/>
        <v>32</v>
      </c>
      <c r="CC462" s="67">
        <v>0</v>
      </c>
      <c r="CD462" s="68">
        <f t="shared" si="712"/>
        <v>2</v>
      </c>
      <c r="CE462" s="69">
        <f t="shared" si="713"/>
        <v>27</v>
      </c>
      <c r="CF462" s="68">
        <f t="shared" si="714"/>
        <v>140</v>
      </c>
      <c r="CG462" s="70">
        <f t="shared" si="715"/>
        <v>0</v>
      </c>
      <c r="CH462" s="68">
        <f t="shared" si="716"/>
        <v>432</v>
      </c>
      <c r="CI462" s="71">
        <f>VLOOKUP(A462,[5]DATA!$A$6:$Q$660,17,0)</f>
        <v>70</v>
      </c>
      <c r="CJ462" s="71">
        <f t="shared" si="717"/>
        <v>135</v>
      </c>
      <c r="CK462" s="72">
        <f t="shared" si="718"/>
        <v>32</v>
      </c>
      <c r="CL462" s="73">
        <f t="shared" si="719"/>
        <v>0.23703703703703705</v>
      </c>
      <c r="CM462" s="72">
        <f t="shared" si="720"/>
        <v>0</v>
      </c>
      <c r="CN462" s="74">
        <f t="shared" si="721"/>
        <v>27</v>
      </c>
    </row>
    <row r="463" spans="1:92" s="77" customFormat="1" ht="24.75" customHeight="1" outlineLevel="2" x14ac:dyDescent="0.25">
      <c r="A463" s="55" t="s">
        <v>934</v>
      </c>
      <c r="B463" s="56" t="s">
        <v>935</v>
      </c>
      <c r="C463" s="57" t="s">
        <v>810</v>
      </c>
      <c r="D463" s="58">
        <v>10</v>
      </c>
      <c r="E463" s="59">
        <v>44027</v>
      </c>
      <c r="F463" s="60">
        <f>IFERROR(VLOOKUP(A463,'[5]PHEP NAM 2022'!$D$9:$AP$628,32,0),0)</f>
        <v>3</v>
      </c>
      <c r="G463" s="61" t="s">
        <v>9</v>
      </c>
      <c r="H463" s="62">
        <v>4</v>
      </c>
      <c r="I463" s="61" t="s">
        <v>9</v>
      </c>
      <c r="J463" s="62">
        <v>4</v>
      </c>
      <c r="K463" s="61" t="s">
        <v>9</v>
      </c>
      <c r="L463" s="62">
        <v>4</v>
      </c>
      <c r="M463" s="61" t="s">
        <v>9</v>
      </c>
      <c r="N463" s="62">
        <v>4</v>
      </c>
      <c r="O463" s="61" t="s">
        <v>9</v>
      </c>
      <c r="P463" s="62">
        <v>4</v>
      </c>
      <c r="Q463" s="63"/>
      <c r="R463" s="63"/>
      <c r="S463" s="61" t="s">
        <v>12</v>
      </c>
      <c r="T463" s="62">
        <v>4</v>
      </c>
      <c r="U463" s="61" t="s">
        <v>12</v>
      </c>
      <c r="V463" s="62">
        <v>4</v>
      </c>
      <c r="W463" s="61" t="s">
        <v>12</v>
      </c>
      <c r="X463" s="62">
        <v>4</v>
      </c>
      <c r="Y463" s="61" t="s">
        <v>12</v>
      </c>
      <c r="Z463" s="62">
        <v>4</v>
      </c>
      <c r="AA463" s="61" t="s">
        <v>12</v>
      </c>
      <c r="AB463" s="62">
        <v>4</v>
      </c>
      <c r="AC463" s="61" t="s">
        <v>12</v>
      </c>
      <c r="AD463" s="62">
        <v>4</v>
      </c>
      <c r="AE463" s="63"/>
      <c r="AF463" s="63"/>
      <c r="AG463" s="61" t="s">
        <v>9</v>
      </c>
      <c r="AH463" s="62">
        <v>4</v>
      </c>
      <c r="AI463" s="61" t="s">
        <v>9</v>
      </c>
      <c r="AJ463" s="62">
        <v>4</v>
      </c>
      <c r="AK463" s="61" t="s">
        <v>9</v>
      </c>
      <c r="AL463" s="62">
        <v>4</v>
      </c>
      <c r="AM463" s="61" t="s">
        <v>9</v>
      </c>
      <c r="AN463" s="62">
        <v>4</v>
      </c>
      <c r="AO463" s="61" t="s">
        <v>9</v>
      </c>
      <c r="AP463" s="62">
        <v>4</v>
      </c>
      <c r="AQ463" s="61" t="s">
        <v>9</v>
      </c>
      <c r="AR463" s="62">
        <v>4</v>
      </c>
      <c r="AS463" s="63"/>
      <c r="AT463" s="63"/>
      <c r="AU463" s="61" t="s">
        <v>12</v>
      </c>
      <c r="AV463" s="62">
        <v>4</v>
      </c>
      <c r="AW463" s="61" t="s">
        <v>12</v>
      </c>
      <c r="AX463" s="62">
        <v>4</v>
      </c>
      <c r="AY463" s="61" t="s">
        <v>12</v>
      </c>
      <c r="AZ463" s="62">
        <v>4</v>
      </c>
      <c r="BA463" s="61" t="s">
        <v>12</v>
      </c>
      <c r="BB463" s="62">
        <v>4</v>
      </c>
      <c r="BC463" s="61" t="s">
        <v>12</v>
      </c>
      <c r="BD463" s="62">
        <v>4</v>
      </c>
      <c r="BE463" s="61" t="s">
        <v>12</v>
      </c>
      <c r="BF463" s="62">
        <v>4</v>
      </c>
      <c r="BG463" s="63"/>
      <c r="BH463" s="63"/>
      <c r="BI463" s="61" t="s">
        <v>9</v>
      </c>
      <c r="BJ463" s="62">
        <v>4</v>
      </c>
      <c r="BK463" s="61" t="s">
        <v>9</v>
      </c>
      <c r="BL463" s="62">
        <v>4</v>
      </c>
      <c r="BM463" s="61" t="s">
        <v>9</v>
      </c>
      <c r="BN463" s="62">
        <v>4</v>
      </c>
      <c r="BO463" s="61" t="s">
        <v>9</v>
      </c>
      <c r="BP463" s="62">
        <v>4</v>
      </c>
      <c r="BQ463" s="64">
        <f t="shared" ref="BQ463:BQ519" si="725">COUNTIF($G463:$BP463,"a")+COUNTIF($G463:$BP463,"r0,a5")/2+COUNTIF($G463:$BP463,"p5,a5")/2+COUNTIF($G463:$BP463,"Ro,p5")/2+COUNTIF($G463:$BP463,"H5,A5")/2+COUNTIF($G463:$BP463,"p0,a5")/2</f>
        <v>15</v>
      </c>
      <c r="BR463" s="64">
        <f t="shared" ref="BR463:BR519" si="726">COUNTIF($G463:$BP463,"d")+COUNTIF($G463:$BP463,"r0,d5")/2+COUNTIF($G463:$BP463,"p5,d5")/2+COUNTIF($G463:$BP463,"Ro,P5")/2+COUNTIF($G463:$BP463,"H5,D5")/2+COUNTIF($G463:$BP463,"p0,d5")/2</f>
        <v>0</v>
      </c>
      <c r="BS463" s="64">
        <f t="shared" ref="BS463:BS519" si="727">COUNTIF($G463:$BP463,"b")+COUNTIF($G463:$BP463,"r0,b5")/2+COUNTIF($G463:$BP463,"p5,b5")/2+COUNTIF($G463:$BP463,"Ro,P5")/2+COUNTIF($G463:$BP463,"H5,B5")/2+COUNTIF($G463:$BP463,"p0,b5")/2</f>
        <v>0</v>
      </c>
      <c r="BT463" s="64">
        <f t="shared" ref="BT463:BT519" si="728">COUNTIF($G463:$BP463,"c")+COUNTIF($G463:$BP463,"r0,c5")/2+COUNTIF($G463:$BP463,"p5,c5")/2+COUNTIF($G463:$BP463,"Ro,P5")/2+COUNTIF($G463:$BP463,"H5,C5")/2+COUNTIF($G463:$BP463,"p0,c5")/2</f>
        <v>12</v>
      </c>
      <c r="BU463" s="64">
        <f t="shared" ref="BU463:BU519" si="729">COUNTIF($G463:$BP463,"KH")+COUNTIF($G463:$BP463,"TL")+COUNTIF($G463:$BP463,"L")</f>
        <v>0</v>
      </c>
      <c r="BV463" s="64">
        <f t="shared" ref="BV463:BV519" si="730">COUNTIF($G463:$BP463,"NL")</f>
        <v>0</v>
      </c>
      <c r="BW463" s="64">
        <f t="shared" ref="BW463:BW519" si="731">COUNTIF($G463:$BP463,"hh")+COUNTIF(G463:BP463,"H5,D5")/2</f>
        <v>0</v>
      </c>
      <c r="BX463" s="64">
        <f t="shared" ref="BX463:BX519" si="732">COUNTIF($G463:$BP463,"nt7")</f>
        <v>0</v>
      </c>
      <c r="BY463" s="64">
        <f t="shared" ref="BY463:BY519" si="733">COUNTIF($G463:$BP463,"P")+COUNTIF($G463:$BP463,"p5,a5")/2+COUNTIF($G463:$BP463,"p5,b5")/2+COUNTIF($G463:$BP463,"p5,c5")/2+COUNTIF($G463:$BP463,"p5,d5")/2+COUNTIF($G463:$BP463,"R0,P5")/2</f>
        <v>0</v>
      </c>
      <c r="BZ463" s="65">
        <f t="shared" si="724"/>
        <v>27</v>
      </c>
      <c r="CA463" s="66">
        <f t="shared" ref="CA463:CA526" si="734">SUM(H463,J463,L463,N463,P463,T463,V463,X463,Z463,AB463,AD463,AH463,AJ463,AL463,AN463,AP463,AR463,AV463,AX463,AZ463,BB463,BD463,BF463,BJ463,BL463,BN463,BP463)</f>
        <v>108</v>
      </c>
      <c r="CB463" s="67">
        <f t="shared" ref="CB463:CB526" si="735">SUM(R463,AF463,AT463,BH463)</f>
        <v>0</v>
      </c>
      <c r="CC463" s="67">
        <v>0</v>
      </c>
      <c r="CD463" s="68">
        <f t="shared" ref="CD463:CD526" si="736">IF(BZ463&gt;=25,4,IF(BZ463&gt;=18,3,IF(BZ463&gt;=12,2,IF(BZ463&gt;=4,1,0))))-BX463-2</f>
        <v>2</v>
      </c>
      <c r="CE463" s="69">
        <f t="shared" ref="CE463:CE526" si="737">COUNTIF(G463:P463,"&gt;=4")+COUNTIF(S463:AD463,"&gt;=4")+COUNTIF(AG463:AR463,"&gt;=4")+COUNTIF(AU463:BF463,"&gt;=4")+COUNTIF(BI463:BP463,"&gt;=4")+ROUND(IF(R463&gt;=12,1,0)+IF(AF463&gt;=12,1,0)+IF(AT463&gt;=12,1,0)+IF(BH463&gt;=12,1,0),0)</f>
        <v>27</v>
      </c>
      <c r="CF463" s="68">
        <f t="shared" ref="CF463:CF526" si="738">CD463*CI463</f>
        <v>140</v>
      </c>
      <c r="CG463" s="70">
        <f t="shared" ref="CG463:CG526" si="739">F463-BY463</f>
        <v>3</v>
      </c>
      <c r="CH463" s="68">
        <f t="shared" ref="CH463:CH526" si="740">CE463*16</f>
        <v>432</v>
      </c>
      <c r="CI463" s="71">
        <f>VLOOKUP(A463,[5]DATA!$A$6:$Q$660,17,0)</f>
        <v>70</v>
      </c>
      <c r="CJ463" s="71">
        <f t="shared" ref="CJ463:CJ526" si="741">SUM(CA463:CC463)</f>
        <v>108</v>
      </c>
      <c r="CK463" s="72">
        <f t="shared" ref="CK463:CK526" si="742">(SUM(IF(H463&gt;4,H463-4,0),IF(J463&gt;4,J463-4,0),IF(L463&gt;4,L463-4,0),IF(N463&gt;4,N463-4,0),IF(P463&gt;4,P463-4,0),IF(T463&gt;4,T463-4,0),IF(V463&gt;4,V463-4,0),IF(X463&gt;4,X463-4,0),IF(Z463&gt;4,Z463-4,0),IF(AB463&gt;4,AB463-4,0),IF(AD463&gt;4,AD463-4,0),IF(AH463&gt;4,AH463-4,0),IF(AJ463&gt;4,AJ463-4,0),IF(AL463&gt;4,AL463-4,0),IF(AN463&gt;4,AN463-4,0),IF(AP463&gt;4,AP463-4,0),IF(AR463&gt;4,AR463-4,0),IF(AV463&gt;4,AV463-4,0),IF(AX463&gt;4,AX463-4,0),IF(AZ463&gt;4,AZ463-4,0),IF(BB463&gt;4,BB463-4,0),IF(BD463&gt;4,BD463-4,0),IF(BF463&gt;4,BF463-4,0),IF(BJ463&gt;4,BJ463-4,0),IF(BL463&gt;4,BL463-4,0),IF(BN463&gt;4,BN463-4,0),IF(BP463&gt;4,BP463-4,0))+CB463+CC463)</f>
        <v>0</v>
      </c>
      <c r="CL463" s="73">
        <f t="shared" ref="CL463:CL526" si="743">CK463/CJ463</f>
        <v>0</v>
      </c>
      <c r="CM463" s="72">
        <f t="shared" ref="CM463:CM526" si="744">(SUM(IF(H463&gt;4,H463-4,0),IF(J463&gt;4,J463-4,0),IF(L463&gt;4,L463-4,0),IF(N463&gt;4,N463-4,0),IF(P463&gt;4,P463-4,0),IF(T463&gt;4,T463-4,0),IF(V463&gt;4,V463-4,0),IF(X463&gt;4,X463-4,0),IF(Z463&gt;4,Z463-4,0),IF(AB463&gt;4,AB463-4,0),IF(AD463&gt;4,AD463-4,0),IF(AH463&gt;4,AH463-4,0),IF(AJ463&gt;4,AJ463-4,0),IF(AL463&gt;4,AL463-4,0),IF(AN463&gt;4,AN463-4,0),IF(AP463&gt;4,AP463-4,0),IF(AR463&gt;4,AR463-4,0),IF(AV463&gt;4,AV463-4,0),IF(AX463&gt;4,AX463-4,0),IF(AZ463&gt;4,AZ463-4,0),IF(BB463&gt;4,BB463-4,0),IF(BD463&gt;4,BD463-4,0),IF(BF463&gt;4,BF463-4,0),IF(BJ463&gt;4,BJ463-4,0),IF(BL463&gt;4,BL463-4,0),IF(BN463&gt;4,BN463-4,0),IF(BP463&gt;4,BP463-4,0))+CC463)</f>
        <v>0</v>
      </c>
      <c r="CN463" s="74">
        <f t="shared" ref="CN463:CN520" si="745">BQ463+BR463+BS463+BT463+BU463+BY463+BX463</f>
        <v>27</v>
      </c>
    </row>
    <row r="464" spans="1:92" s="77" customFormat="1" ht="24.75" customHeight="1" outlineLevel="2" x14ac:dyDescent="0.25">
      <c r="A464" s="55" t="s">
        <v>936</v>
      </c>
      <c r="B464" s="56" t="s">
        <v>937</v>
      </c>
      <c r="C464" s="57" t="s">
        <v>810</v>
      </c>
      <c r="D464" s="58">
        <v>10</v>
      </c>
      <c r="E464" s="59">
        <v>44029</v>
      </c>
      <c r="F464" s="60">
        <f>IFERROR(VLOOKUP(A464,'[5]PHEP NAM 2022'!$D$9:$AP$628,32,0),0)</f>
        <v>1</v>
      </c>
      <c r="G464" s="61" t="s">
        <v>9</v>
      </c>
      <c r="H464" s="62">
        <v>4</v>
      </c>
      <c r="I464" s="61" t="s">
        <v>9</v>
      </c>
      <c r="J464" s="62">
        <v>4</v>
      </c>
      <c r="K464" s="61" t="s">
        <v>9</v>
      </c>
      <c r="L464" s="62">
        <v>4</v>
      </c>
      <c r="M464" s="61" t="s">
        <v>9</v>
      </c>
      <c r="N464" s="62">
        <v>4</v>
      </c>
      <c r="O464" s="61" t="s">
        <v>9</v>
      </c>
      <c r="P464" s="62">
        <v>4</v>
      </c>
      <c r="Q464" s="63"/>
      <c r="R464" s="63">
        <v>16</v>
      </c>
      <c r="S464" s="61" t="s">
        <v>12</v>
      </c>
      <c r="T464" s="62">
        <v>4</v>
      </c>
      <c r="U464" s="61" t="s">
        <v>12</v>
      </c>
      <c r="V464" s="62">
        <v>4</v>
      </c>
      <c r="W464" s="61" t="s">
        <v>12</v>
      </c>
      <c r="X464" s="62">
        <v>4</v>
      </c>
      <c r="Y464" s="61" t="s">
        <v>12</v>
      </c>
      <c r="Z464" s="62">
        <v>4</v>
      </c>
      <c r="AA464" s="61" t="s">
        <v>12</v>
      </c>
      <c r="AB464" s="62">
        <v>4</v>
      </c>
      <c r="AC464" s="61" t="s">
        <v>12</v>
      </c>
      <c r="AD464" s="62">
        <v>4</v>
      </c>
      <c r="AE464" s="63"/>
      <c r="AF464" s="63"/>
      <c r="AG464" s="61" t="s">
        <v>9</v>
      </c>
      <c r="AH464" s="62">
        <v>4</v>
      </c>
      <c r="AI464" s="61" t="s">
        <v>9</v>
      </c>
      <c r="AJ464" s="62">
        <v>4</v>
      </c>
      <c r="AK464" s="61" t="s">
        <v>9</v>
      </c>
      <c r="AL464" s="62">
        <v>4</v>
      </c>
      <c r="AM464" s="61" t="s">
        <v>9</v>
      </c>
      <c r="AN464" s="62">
        <v>4</v>
      </c>
      <c r="AO464" s="61" t="s">
        <v>9</v>
      </c>
      <c r="AP464" s="62">
        <v>4</v>
      </c>
      <c r="AQ464" s="61" t="s">
        <v>9</v>
      </c>
      <c r="AR464" s="62">
        <v>4</v>
      </c>
      <c r="AS464" s="63"/>
      <c r="AT464" s="63"/>
      <c r="AU464" s="61" t="s">
        <v>12</v>
      </c>
      <c r="AV464" s="62">
        <v>4</v>
      </c>
      <c r="AW464" s="61" t="s">
        <v>52</v>
      </c>
      <c r="AX464" s="62"/>
      <c r="AY464" s="61" t="s">
        <v>12</v>
      </c>
      <c r="AZ464" s="62">
        <v>4</v>
      </c>
      <c r="BA464" s="61" t="s">
        <v>12</v>
      </c>
      <c r="BB464" s="62">
        <v>4</v>
      </c>
      <c r="BC464" s="61" t="s">
        <v>12</v>
      </c>
      <c r="BD464" s="62">
        <v>4</v>
      </c>
      <c r="BE464" s="61" t="s">
        <v>12</v>
      </c>
      <c r="BF464" s="62">
        <v>4</v>
      </c>
      <c r="BG464" s="63"/>
      <c r="BH464" s="63"/>
      <c r="BI464" s="61" t="s">
        <v>124</v>
      </c>
      <c r="BJ464" s="62"/>
      <c r="BK464" s="61" t="s">
        <v>9</v>
      </c>
      <c r="BL464" s="62">
        <v>4</v>
      </c>
      <c r="BM464" s="61" t="s">
        <v>9</v>
      </c>
      <c r="BN464" s="62">
        <v>4</v>
      </c>
      <c r="BO464" s="61" t="s">
        <v>9</v>
      </c>
      <c r="BP464" s="62">
        <v>4</v>
      </c>
      <c r="BQ464" s="64">
        <f t="shared" si="725"/>
        <v>14</v>
      </c>
      <c r="BR464" s="64">
        <f t="shared" si="726"/>
        <v>0</v>
      </c>
      <c r="BS464" s="64">
        <f t="shared" si="727"/>
        <v>0</v>
      </c>
      <c r="BT464" s="64">
        <f t="shared" si="728"/>
        <v>11</v>
      </c>
      <c r="BU464" s="64">
        <f t="shared" si="729"/>
        <v>0</v>
      </c>
      <c r="BV464" s="64">
        <f t="shared" si="730"/>
        <v>0</v>
      </c>
      <c r="BW464" s="64">
        <f t="shared" si="731"/>
        <v>0</v>
      </c>
      <c r="BX464" s="64">
        <f t="shared" si="732"/>
        <v>0</v>
      </c>
      <c r="BY464" s="64">
        <f t="shared" si="733"/>
        <v>1</v>
      </c>
      <c r="BZ464" s="65">
        <f t="shared" si="724"/>
        <v>26</v>
      </c>
      <c r="CA464" s="66">
        <f t="shared" si="734"/>
        <v>100</v>
      </c>
      <c r="CB464" s="67">
        <f t="shared" si="735"/>
        <v>16</v>
      </c>
      <c r="CC464" s="67">
        <v>0</v>
      </c>
      <c r="CD464" s="68">
        <f t="shared" si="736"/>
        <v>2</v>
      </c>
      <c r="CE464" s="69">
        <f t="shared" si="737"/>
        <v>26</v>
      </c>
      <c r="CF464" s="68">
        <f t="shared" si="738"/>
        <v>140</v>
      </c>
      <c r="CG464" s="70">
        <f t="shared" si="739"/>
        <v>0</v>
      </c>
      <c r="CH464" s="68">
        <f t="shared" si="740"/>
        <v>416</v>
      </c>
      <c r="CI464" s="71">
        <f>VLOOKUP(A464,[5]DATA!$A$6:$Q$660,17,0)</f>
        <v>70</v>
      </c>
      <c r="CJ464" s="71">
        <f t="shared" si="741"/>
        <v>116</v>
      </c>
      <c r="CK464" s="72">
        <f t="shared" si="742"/>
        <v>16</v>
      </c>
      <c r="CL464" s="73">
        <f t="shared" si="743"/>
        <v>0.13793103448275862</v>
      </c>
      <c r="CM464" s="72">
        <f t="shared" si="744"/>
        <v>0</v>
      </c>
      <c r="CN464" s="74">
        <f t="shared" si="745"/>
        <v>26</v>
      </c>
    </row>
    <row r="465" spans="1:92" s="77" customFormat="1" ht="24.75" customHeight="1" outlineLevel="2" x14ac:dyDescent="0.25">
      <c r="A465" s="55" t="s">
        <v>938</v>
      </c>
      <c r="B465" s="56" t="s">
        <v>939</v>
      </c>
      <c r="C465" s="57" t="s">
        <v>810</v>
      </c>
      <c r="D465" s="58">
        <v>10</v>
      </c>
      <c r="E465" s="59">
        <v>44029</v>
      </c>
      <c r="F465" s="60">
        <f>IFERROR(VLOOKUP(A465,'[5]PHEP NAM 2022'!$D$9:$AP$628,32,0),0)</f>
        <v>2.5</v>
      </c>
      <c r="G465" s="61" t="s">
        <v>12</v>
      </c>
      <c r="H465" s="62">
        <v>4</v>
      </c>
      <c r="I465" s="61" t="s">
        <v>12</v>
      </c>
      <c r="J465" s="62">
        <v>4</v>
      </c>
      <c r="K465" s="61" t="s">
        <v>12</v>
      </c>
      <c r="L465" s="62">
        <v>4</v>
      </c>
      <c r="M465" s="61" t="s">
        <v>52</v>
      </c>
      <c r="N465" s="62"/>
      <c r="O465" s="61" t="s">
        <v>52</v>
      </c>
      <c r="P465" s="62"/>
      <c r="Q465" s="63"/>
      <c r="R465" s="63"/>
      <c r="S465" s="61" t="s">
        <v>124</v>
      </c>
      <c r="T465" s="62"/>
      <c r="U465" s="61" t="s">
        <v>124</v>
      </c>
      <c r="V465" s="62"/>
      <c r="W465" s="61" t="s">
        <v>124</v>
      </c>
      <c r="X465" s="62"/>
      <c r="Y465" s="61" t="s">
        <v>124</v>
      </c>
      <c r="Z465" s="62"/>
      <c r="AA465" s="61" t="s">
        <v>124</v>
      </c>
      <c r="AB465" s="62"/>
      <c r="AC465" s="61" t="s">
        <v>124</v>
      </c>
      <c r="AD465" s="62"/>
      <c r="AE465" s="63"/>
      <c r="AF465" s="63"/>
      <c r="AG465" s="61" t="s">
        <v>12</v>
      </c>
      <c r="AH465" s="62">
        <v>4</v>
      </c>
      <c r="AI465" s="61" t="s">
        <v>12</v>
      </c>
      <c r="AJ465" s="62">
        <v>4</v>
      </c>
      <c r="AK465" s="61" t="s">
        <v>12</v>
      </c>
      <c r="AL465" s="62">
        <v>4</v>
      </c>
      <c r="AM465" s="61" t="s">
        <v>12</v>
      </c>
      <c r="AN465" s="62">
        <v>4</v>
      </c>
      <c r="AO465" s="61" t="s">
        <v>12</v>
      </c>
      <c r="AP465" s="62">
        <v>4</v>
      </c>
      <c r="AQ465" s="61" t="s">
        <v>12</v>
      </c>
      <c r="AR465" s="62">
        <v>4</v>
      </c>
      <c r="AS465" s="63"/>
      <c r="AT465" s="63"/>
      <c r="AU465" s="61" t="s">
        <v>9</v>
      </c>
      <c r="AV465" s="62">
        <v>4</v>
      </c>
      <c r="AW465" s="61" t="s">
        <v>9</v>
      </c>
      <c r="AX465" s="62">
        <v>4</v>
      </c>
      <c r="AY465" s="61" t="s">
        <v>9</v>
      </c>
      <c r="AZ465" s="62">
        <v>4</v>
      </c>
      <c r="BA465" s="61" t="s">
        <v>9</v>
      </c>
      <c r="BB465" s="62">
        <v>4</v>
      </c>
      <c r="BC465" s="61" t="s">
        <v>9</v>
      </c>
      <c r="BD465" s="62">
        <v>4</v>
      </c>
      <c r="BE465" s="61" t="s">
        <v>9</v>
      </c>
      <c r="BF465" s="62">
        <v>4</v>
      </c>
      <c r="BG465" s="63"/>
      <c r="BH465" s="63">
        <v>16</v>
      </c>
      <c r="BI465" s="61" t="s">
        <v>12</v>
      </c>
      <c r="BJ465" s="62">
        <v>4</v>
      </c>
      <c r="BK465" s="61" t="s">
        <v>12</v>
      </c>
      <c r="BL465" s="62">
        <v>4</v>
      </c>
      <c r="BM465" s="61" t="s">
        <v>12</v>
      </c>
      <c r="BN465" s="62">
        <v>4</v>
      </c>
      <c r="BO465" s="61" t="s">
        <v>12</v>
      </c>
      <c r="BP465" s="62">
        <v>4</v>
      </c>
      <c r="BQ465" s="64">
        <f t="shared" si="725"/>
        <v>6</v>
      </c>
      <c r="BR465" s="64">
        <f t="shared" si="726"/>
        <v>0</v>
      </c>
      <c r="BS465" s="64">
        <f t="shared" si="727"/>
        <v>0</v>
      </c>
      <c r="BT465" s="64">
        <f t="shared" si="728"/>
        <v>13</v>
      </c>
      <c r="BU465" s="64">
        <f t="shared" si="729"/>
        <v>0</v>
      </c>
      <c r="BV465" s="64">
        <f t="shared" si="730"/>
        <v>0</v>
      </c>
      <c r="BW465" s="64">
        <f t="shared" si="731"/>
        <v>0</v>
      </c>
      <c r="BX465" s="64">
        <f t="shared" si="732"/>
        <v>0</v>
      </c>
      <c r="BY465" s="64">
        <f t="shared" si="733"/>
        <v>2</v>
      </c>
      <c r="BZ465" s="65">
        <f t="shared" si="724"/>
        <v>21</v>
      </c>
      <c r="CA465" s="66">
        <f t="shared" si="734"/>
        <v>76</v>
      </c>
      <c r="CB465" s="67">
        <f t="shared" si="735"/>
        <v>16</v>
      </c>
      <c r="CC465" s="67">
        <v>0</v>
      </c>
      <c r="CD465" s="68">
        <f t="shared" si="736"/>
        <v>1</v>
      </c>
      <c r="CE465" s="69">
        <f t="shared" si="737"/>
        <v>20</v>
      </c>
      <c r="CF465" s="68">
        <f t="shared" si="738"/>
        <v>70</v>
      </c>
      <c r="CG465" s="70">
        <f t="shared" si="739"/>
        <v>0.5</v>
      </c>
      <c r="CH465" s="68">
        <f t="shared" si="740"/>
        <v>320</v>
      </c>
      <c r="CI465" s="71">
        <f>VLOOKUP(A465,[5]DATA!$A$6:$Q$660,17,0)</f>
        <v>70</v>
      </c>
      <c r="CJ465" s="71">
        <f t="shared" si="741"/>
        <v>92</v>
      </c>
      <c r="CK465" s="72">
        <f t="shared" si="742"/>
        <v>16</v>
      </c>
      <c r="CL465" s="73">
        <f t="shared" si="743"/>
        <v>0.17391304347826086</v>
      </c>
      <c r="CM465" s="72">
        <f t="shared" si="744"/>
        <v>0</v>
      </c>
      <c r="CN465" s="74">
        <f t="shared" si="745"/>
        <v>21</v>
      </c>
    </row>
    <row r="466" spans="1:92" s="77" customFormat="1" ht="24.75" customHeight="1" outlineLevel="2" x14ac:dyDescent="0.25">
      <c r="A466" s="55" t="s">
        <v>940</v>
      </c>
      <c r="B466" s="56" t="s">
        <v>941</v>
      </c>
      <c r="C466" s="57" t="s">
        <v>810</v>
      </c>
      <c r="D466" s="58">
        <v>10</v>
      </c>
      <c r="E466" s="59">
        <v>44029</v>
      </c>
      <c r="F466" s="60">
        <f>IFERROR(VLOOKUP(A466,'[5]PHEP NAM 2022'!$D$9:$AP$628,32,0),0)</f>
        <v>10</v>
      </c>
      <c r="G466" s="61" t="s">
        <v>9</v>
      </c>
      <c r="H466" s="62">
        <v>6</v>
      </c>
      <c r="I466" s="61" t="s">
        <v>9</v>
      </c>
      <c r="J466" s="62">
        <v>6</v>
      </c>
      <c r="K466" s="61" t="s">
        <v>9</v>
      </c>
      <c r="L466" s="62">
        <v>6</v>
      </c>
      <c r="M466" s="61" t="s">
        <v>9</v>
      </c>
      <c r="N466" s="62">
        <v>6</v>
      </c>
      <c r="O466" s="61" t="s">
        <v>9</v>
      </c>
      <c r="P466" s="62">
        <v>4</v>
      </c>
      <c r="Q466" s="63"/>
      <c r="R466" s="63">
        <v>12</v>
      </c>
      <c r="S466" s="61" t="s">
        <v>9</v>
      </c>
      <c r="T466" s="62">
        <v>6</v>
      </c>
      <c r="U466" s="61" t="s">
        <v>9</v>
      </c>
      <c r="V466" s="62">
        <v>4</v>
      </c>
      <c r="W466" s="61" t="s">
        <v>9</v>
      </c>
      <c r="X466" s="62">
        <v>6</v>
      </c>
      <c r="Y466" s="61" t="s">
        <v>9</v>
      </c>
      <c r="Z466" s="62">
        <v>6</v>
      </c>
      <c r="AA466" s="61" t="s">
        <v>9</v>
      </c>
      <c r="AB466" s="62">
        <v>6</v>
      </c>
      <c r="AC466" s="61" t="s">
        <v>9</v>
      </c>
      <c r="AD466" s="62">
        <v>4</v>
      </c>
      <c r="AE466" s="63"/>
      <c r="AF466" s="63">
        <v>12</v>
      </c>
      <c r="AG466" s="61" t="s">
        <v>9</v>
      </c>
      <c r="AH466" s="62">
        <v>6</v>
      </c>
      <c r="AI466" s="61" t="s">
        <v>9</v>
      </c>
      <c r="AJ466" s="62">
        <v>6</v>
      </c>
      <c r="AK466" s="61" t="s">
        <v>9</v>
      </c>
      <c r="AL466" s="62">
        <v>4</v>
      </c>
      <c r="AM466" s="61" t="s">
        <v>9</v>
      </c>
      <c r="AN466" s="62">
        <v>6</v>
      </c>
      <c r="AO466" s="61" t="s">
        <v>9</v>
      </c>
      <c r="AP466" s="62">
        <v>6</v>
      </c>
      <c r="AQ466" s="61" t="s">
        <v>9</v>
      </c>
      <c r="AR466" s="62">
        <v>4</v>
      </c>
      <c r="AS466" s="63"/>
      <c r="AT466" s="63">
        <v>12</v>
      </c>
      <c r="AU466" s="61" t="s">
        <v>9</v>
      </c>
      <c r="AV466" s="62">
        <v>6</v>
      </c>
      <c r="AW466" s="61" t="s">
        <v>9</v>
      </c>
      <c r="AX466" s="62">
        <v>6</v>
      </c>
      <c r="AY466" s="61" t="s">
        <v>9</v>
      </c>
      <c r="AZ466" s="62">
        <v>6</v>
      </c>
      <c r="BA466" s="61" t="s">
        <v>9</v>
      </c>
      <c r="BB466" s="62">
        <v>6</v>
      </c>
      <c r="BC466" s="61" t="s">
        <v>9</v>
      </c>
      <c r="BD466" s="62">
        <v>6</v>
      </c>
      <c r="BE466" s="61" t="s">
        <v>9</v>
      </c>
      <c r="BF466" s="62">
        <v>4</v>
      </c>
      <c r="BG466" s="63"/>
      <c r="BH466" s="63">
        <v>8</v>
      </c>
      <c r="BI466" s="61" t="s">
        <v>9</v>
      </c>
      <c r="BJ466" s="62">
        <v>4</v>
      </c>
      <c r="BK466" s="61" t="s">
        <v>52</v>
      </c>
      <c r="BL466" s="62"/>
      <c r="BM466" s="61" t="s">
        <v>9</v>
      </c>
      <c r="BN466" s="62">
        <v>4</v>
      </c>
      <c r="BO466" s="61" t="s">
        <v>9</v>
      </c>
      <c r="BP466" s="62">
        <v>4</v>
      </c>
      <c r="BQ466" s="64">
        <f t="shared" si="725"/>
        <v>26</v>
      </c>
      <c r="BR466" s="64">
        <f t="shared" si="726"/>
        <v>0</v>
      </c>
      <c r="BS466" s="64">
        <f t="shared" si="727"/>
        <v>0</v>
      </c>
      <c r="BT466" s="64">
        <f t="shared" si="728"/>
        <v>0</v>
      </c>
      <c r="BU466" s="64">
        <f t="shared" si="729"/>
        <v>0</v>
      </c>
      <c r="BV466" s="64">
        <f t="shared" si="730"/>
        <v>0</v>
      </c>
      <c r="BW466" s="64">
        <f t="shared" si="731"/>
        <v>0</v>
      </c>
      <c r="BX466" s="64">
        <f t="shared" si="732"/>
        <v>0</v>
      </c>
      <c r="BY466" s="64">
        <f t="shared" si="733"/>
        <v>1</v>
      </c>
      <c r="BZ466" s="65">
        <f t="shared" si="724"/>
        <v>27</v>
      </c>
      <c r="CA466" s="66">
        <f t="shared" si="734"/>
        <v>138</v>
      </c>
      <c r="CB466" s="67">
        <f t="shared" si="735"/>
        <v>44</v>
      </c>
      <c r="CC466" s="67">
        <v>0</v>
      </c>
      <c r="CD466" s="68">
        <f t="shared" si="736"/>
        <v>2</v>
      </c>
      <c r="CE466" s="69">
        <f t="shared" si="737"/>
        <v>29</v>
      </c>
      <c r="CF466" s="68">
        <f t="shared" si="738"/>
        <v>140</v>
      </c>
      <c r="CG466" s="70">
        <f t="shared" si="739"/>
        <v>9</v>
      </c>
      <c r="CH466" s="68">
        <f t="shared" si="740"/>
        <v>464</v>
      </c>
      <c r="CI466" s="71">
        <f>VLOOKUP(A466,[5]DATA!$A$6:$Q$660,17,0)</f>
        <v>70</v>
      </c>
      <c r="CJ466" s="71">
        <f t="shared" si="741"/>
        <v>182</v>
      </c>
      <c r="CK466" s="72">
        <f t="shared" si="742"/>
        <v>78</v>
      </c>
      <c r="CL466" s="73">
        <f t="shared" si="743"/>
        <v>0.42857142857142855</v>
      </c>
      <c r="CM466" s="72">
        <f t="shared" si="744"/>
        <v>34</v>
      </c>
      <c r="CN466" s="74">
        <f t="shared" si="745"/>
        <v>27</v>
      </c>
    </row>
    <row r="467" spans="1:92" s="77" customFormat="1" ht="24.75" customHeight="1" outlineLevel="2" x14ac:dyDescent="0.25">
      <c r="A467" s="55" t="s">
        <v>942</v>
      </c>
      <c r="B467" s="56" t="s">
        <v>943</v>
      </c>
      <c r="C467" s="57" t="s">
        <v>810</v>
      </c>
      <c r="D467" s="58">
        <v>10</v>
      </c>
      <c r="E467" s="59">
        <v>44033</v>
      </c>
      <c r="F467" s="60">
        <f>IFERROR(VLOOKUP(A467,'[5]PHEP NAM 2022'!$D$9:$AP$628,32,0),0)</f>
        <v>1</v>
      </c>
      <c r="G467" s="61" t="s">
        <v>9</v>
      </c>
      <c r="H467" s="62">
        <v>4</v>
      </c>
      <c r="I467" s="61" t="s">
        <v>9</v>
      </c>
      <c r="J467" s="62">
        <v>4</v>
      </c>
      <c r="K467" s="61" t="s">
        <v>9</v>
      </c>
      <c r="L467" s="62">
        <v>4</v>
      </c>
      <c r="M467" s="61" t="s">
        <v>9</v>
      </c>
      <c r="N467" s="62"/>
      <c r="O467" s="61" t="s">
        <v>52</v>
      </c>
      <c r="P467" s="62"/>
      <c r="Q467" s="63"/>
      <c r="R467" s="63"/>
      <c r="S467" s="61" t="s">
        <v>12</v>
      </c>
      <c r="T467" s="62">
        <v>4</v>
      </c>
      <c r="U467" s="61" t="s">
        <v>12</v>
      </c>
      <c r="V467" s="62">
        <v>4</v>
      </c>
      <c r="W467" s="61" t="s">
        <v>12</v>
      </c>
      <c r="X467" s="62">
        <v>4</v>
      </c>
      <c r="Y467" s="61" t="s">
        <v>12</v>
      </c>
      <c r="Z467" s="62">
        <v>4</v>
      </c>
      <c r="AA467" s="61" t="s">
        <v>12</v>
      </c>
      <c r="AB467" s="62">
        <v>4</v>
      </c>
      <c r="AC467" s="61" t="s">
        <v>12</v>
      </c>
      <c r="AD467" s="62">
        <v>4</v>
      </c>
      <c r="AE467" s="63"/>
      <c r="AF467" s="63"/>
      <c r="AG467" s="61" t="s">
        <v>124</v>
      </c>
      <c r="AH467" s="62"/>
      <c r="AI467" s="61" t="s">
        <v>124</v>
      </c>
      <c r="AJ467" s="62"/>
      <c r="AK467" s="61" t="s">
        <v>124</v>
      </c>
      <c r="AL467" s="62"/>
      <c r="AM467" s="61" t="s">
        <v>9</v>
      </c>
      <c r="AN467" s="62">
        <v>4</v>
      </c>
      <c r="AO467" s="61" t="s">
        <v>9</v>
      </c>
      <c r="AP467" s="62">
        <v>4</v>
      </c>
      <c r="AQ467" s="61" t="s">
        <v>124</v>
      </c>
      <c r="AR467" s="62"/>
      <c r="AS467" s="63"/>
      <c r="AT467" s="63"/>
      <c r="AU467" s="61" t="s">
        <v>124</v>
      </c>
      <c r="AV467" s="62"/>
      <c r="AW467" s="61" t="s">
        <v>124</v>
      </c>
      <c r="AX467" s="62"/>
      <c r="AY467" s="61" t="s">
        <v>124</v>
      </c>
      <c r="AZ467" s="62"/>
      <c r="BA467" s="61" t="s">
        <v>12</v>
      </c>
      <c r="BB467" s="62">
        <v>4</v>
      </c>
      <c r="BC467" s="61" t="s">
        <v>12</v>
      </c>
      <c r="BD467" s="62">
        <v>4</v>
      </c>
      <c r="BE467" s="61" t="s">
        <v>12</v>
      </c>
      <c r="BF467" s="62">
        <v>4</v>
      </c>
      <c r="BG467" s="63"/>
      <c r="BH467" s="63"/>
      <c r="BI467" s="61" t="s">
        <v>9</v>
      </c>
      <c r="BJ467" s="62">
        <v>4</v>
      </c>
      <c r="BK467" s="61" t="s">
        <v>9</v>
      </c>
      <c r="BL467" s="62">
        <v>4</v>
      </c>
      <c r="BM467" s="61" t="s">
        <v>9</v>
      </c>
      <c r="BN467" s="62">
        <v>4</v>
      </c>
      <c r="BO467" s="61" t="s">
        <v>9</v>
      </c>
      <c r="BP467" s="62">
        <v>4</v>
      </c>
      <c r="BQ467" s="64">
        <f t="shared" si="725"/>
        <v>10</v>
      </c>
      <c r="BR467" s="64">
        <f t="shared" si="726"/>
        <v>0</v>
      </c>
      <c r="BS467" s="64">
        <f t="shared" si="727"/>
        <v>0</v>
      </c>
      <c r="BT467" s="64">
        <f t="shared" si="728"/>
        <v>9</v>
      </c>
      <c r="BU467" s="64">
        <f t="shared" si="729"/>
        <v>0</v>
      </c>
      <c r="BV467" s="64">
        <f t="shared" si="730"/>
        <v>0</v>
      </c>
      <c r="BW467" s="64">
        <f t="shared" si="731"/>
        <v>0</v>
      </c>
      <c r="BX467" s="64">
        <f t="shared" si="732"/>
        <v>0</v>
      </c>
      <c r="BY467" s="64">
        <f t="shared" si="733"/>
        <v>1</v>
      </c>
      <c r="BZ467" s="65">
        <f t="shared" si="724"/>
        <v>20</v>
      </c>
      <c r="CA467" s="66">
        <f t="shared" si="734"/>
        <v>72</v>
      </c>
      <c r="CB467" s="67">
        <f t="shared" si="735"/>
        <v>0</v>
      </c>
      <c r="CC467" s="67">
        <v>0</v>
      </c>
      <c r="CD467" s="68">
        <f t="shared" si="736"/>
        <v>1</v>
      </c>
      <c r="CE467" s="69">
        <f t="shared" si="737"/>
        <v>18</v>
      </c>
      <c r="CF467" s="68">
        <f t="shared" si="738"/>
        <v>70</v>
      </c>
      <c r="CG467" s="70">
        <f t="shared" si="739"/>
        <v>0</v>
      </c>
      <c r="CH467" s="68">
        <f t="shared" si="740"/>
        <v>288</v>
      </c>
      <c r="CI467" s="71">
        <f>VLOOKUP(A467,[5]DATA!$A$6:$Q$660,17,0)</f>
        <v>70</v>
      </c>
      <c r="CJ467" s="71">
        <f t="shared" si="741"/>
        <v>72</v>
      </c>
      <c r="CK467" s="72">
        <f t="shared" si="742"/>
        <v>0</v>
      </c>
      <c r="CL467" s="73">
        <f t="shared" si="743"/>
        <v>0</v>
      </c>
      <c r="CM467" s="72">
        <f t="shared" si="744"/>
        <v>0</v>
      </c>
      <c r="CN467" s="74">
        <f t="shared" si="745"/>
        <v>20</v>
      </c>
    </row>
    <row r="468" spans="1:92" s="77" customFormat="1" ht="24.75" customHeight="1" outlineLevel="2" x14ac:dyDescent="0.25">
      <c r="A468" s="55" t="s">
        <v>944</v>
      </c>
      <c r="B468" s="56" t="s">
        <v>945</v>
      </c>
      <c r="C468" s="57" t="s">
        <v>810</v>
      </c>
      <c r="D468" s="58">
        <v>10</v>
      </c>
      <c r="E468" s="59">
        <v>44035</v>
      </c>
      <c r="F468" s="60">
        <f>IFERROR(VLOOKUP(A468,'[5]PHEP NAM 2022'!$D$9:$AP$628,32,0),0)</f>
        <v>1</v>
      </c>
      <c r="G468" s="61" t="s">
        <v>9</v>
      </c>
      <c r="H468" s="62">
        <v>4</v>
      </c>
      <c r="I468" s="61" t="s">
        <v>9</v>
      </c>
      <c r="J468" s="62">
        <v>4</v>
      </c>
      <c r="K468" s="61" t="s">
        <v>9</v>
      </c>
      <c r="L468" s="62">
        <v>4</v>
      </c>
      <c r="M468" s="61" t="s">
        <v>9</v>
      </c>
      <c r="N468" s="62">
        <v>4</v>
      </c>
      <c r="O468" s="61" t="s">
        <v>9</v>
      </c>
      <c r="P468" s="62">
        <v>4</v>
      </c>
      <c r="Q468" s="63"/>
      <c r="R468" s="63"/>
      <c r="S468" s="61" t="s">
        <v>12</v>
      </c>
      <c r="T468" s="62">
        <v>4</v>
      </c>
      <c r="U468" s="61" t="s">
        <v>12</v>
      </c>
      <c r="V468" s="62">
        <v>4</v>
      </c>
      <c r="W468" s="61" t="s">
        <v>12</v>
      </c>
      <c r="X468" s="62">
        <v>4</v>
      </c>
      <c r="Y468" s="61" t="s">
        <v>12</v>
      </c>
      <c r="Z468" s="62">
        <v>4</v>
      </c>
      <c r="AA468" s="61" t="s">
        <v>12</v>
      </c>
      <c r="AB468" s="62">
        <v>4</v>
      </c>
      <c r="AC468" s="61" t="s">
        <v>12</v>
      </c>
      <c r="AD468" s="62">
        <v>4</v>
      </c>
      <c r="AE468" s="63"/>
      <c r="AF468" s="63"/>
      <c r="AG468" s="61" t="s">
        <v>9</v>
      </c>
      <c r="AH468" s="62">
        <v>4</v>
      </c>
      <c r="AI468" s="61" t="s">
        <v>9</v>
      </c>
      <c r="AJ468" s="62">
        <v>4</v>
      </c>
      <c r="AK468" s="61" t="s">
        <v>9</v>
      </c>
      <c r="AL468" s="62">
        <v>4</v>
      </c>
      <c r="AM468" s="61" t="s">
        <v>9</v>
      </c>
      <c r="AN468" s="62">
        <v>4</v>
      </c>
      <c r="AO468" s="61" t="s">
        <v>9</v>
      </c>
      <c r="AP468" s="62">
        <v>4</v>
      </c>
      <c r="AQ468" s="61" t="s">
        <v>9</v>
      </c>
      <c r="AR468" s="62">
        <v>4</v>
      </c>
      <c r="AS468" s="63"/>
      <c r="AT468" s="63"/>
      <c r="AU468" s="61" t="s">
        <v>12</v>
      </c>
      <c r="AV468" s="62">
        <v>4</v>
      </c>
      <c r="AW468" s="61" t="s">
        <v>12</v>
      </c>
      <c r="AX468" s="62">
        <v>4</v>
      </c>
      <c r="AY468" s="61" t="s">
        <v>12</v>
      </c>
      <c r="AZ468" s="62">
        <v>4</v>
      </c>
      <c r="BA468" s="61" t="s">
        <v>12</v>
      </c>
      <c r="BB468" s="62">
        <v>4</v>
      </c>
      <c r="BC468" s="61" t="s">
        <v>12</v>
      </c>
      <c r="BD468" s="62">
        <v>4</v>
      </c>
      <c r="BE468" s="61" t="s">
        <v>12</v>
      </c>
      <c r="BF468" s="62">
        <v>4</v>
      </c>
      <c r="BG468" s="63"/>
      <c r="BH468" s="63"/>
      <c r="BI468" s="61" t="s">
        <v>9</v>
      </c>
      <c r="BJ468" s="62">
        <v>4</v>
      </c>
      <c r="BK468" s="61" t="s">
        <v>9</v>
      </c>
      <c r="BL468" s="62">
        <v>4</v>
      </c>
      <c r="BM468" s="61" t="s">
        <v>9</v>
      </c>
      <c r="BN468" s="62">
        <v>4</v>
      </c>
      <c r="BO468" s="61" t="s">
        <v>9</v>
      </c>
      <c r="BP468" s="62">
        <v>4</v>
      </c>
      <c r="BQ468" s="64">
        <f t="shared" si="725"/>
        <v>15</v>
      </c>
      <c r="BR468" s="64">
        <f t="shared" si="726"/>
        <v>0</v>
      </c>
      <c r="BS468" s="64">
        <f t="shared" si="727"/>
        <v>0</v>
      </c>
      <c r="BT468" s="64">
        <f t="shared" si="728"/>
        <v>12</v>
      </c>
      <c r="BU468" s="64">
        <f t="shared" si="729"/>
        <v>0</v>
      </c>
      <c r="BV468" s="64">
        <f t="shared" si="730"/>
        <v>0</v>
      </c>
      <c r="BW468" s="64">
        <f t="shared" si="731"/>
        <v>0</v>
      </c>
      <c r="BX468" s="64">
        <f t="shared" si="732"/>
        <v>0</v>
      </c>
      <c r="BY468" s="64">
        <f t="shared" si="733"/>
        <v>0</v>
      </c>
      <c r="BZ468" s="65">
        <f t="shared" si="724"/>
        <v>27</v>
      </c>
      <c r="CA468" s="66">
        <f t="shared" si="734"/>
        <v>108</v>
      </c>
      <c r="CB468" s="67">
        <f t="shared" si="735"/>
        <v>0</v>
      </c>
      <c r="CC468" s="67">
        <v>0</v>
      </c>
      <c r="CD468" s="68">
        <f t="shared" si="736"/>
        <v>2</v>
      </c>
      <c r="CE468" s="69">
        <f t="shared" si="737"/>
        <v>27</v>
      </c>
      <c r="CF468" s="68">
        <f t="shared" si="738"/>
        <v>140</v>
      </c>
      <c r="CG468" s="70">
        <f t="shared" si="739"/>
        <v>1</v>
      </c>
      <c r="CH468" s="68">
        <f t="shared" si="740"/>
        <v>432</v>
      </c>
      <c r="CI468" s="71">
        <f>VLOOKUP(A468,[5]DATA!$A$6:$Q$660,17,0)</f>
        <v>70</v>
      </c>
      <c r="CJ468" s="71">
        <f t="shared" si="741"/>
        <v>108</v>
      </c>
      <c r="CK468" s="72">
        <f t="shared" si="742"/>
        <v>0</v>
      </c>
      <c r="CL468" s="73">
        <f t="shared" si="743"/>
        <v>0</v>
      </c>
      <c r="CM468" s="72">
        <f t="shared" si="744"/>
        <v>0</v>
      </c>
      <c r="CN468" s="74">
        <f t="shared" si="745"/>
        <v>27</v>
      </c>
    </row>
    <row r="469" spans="1:92" s="77" customFormat="1" ht="24.75" customHeight="1" outlineLevel="2" x14ac:dyDescent="0.25">
      <c r="A469" s="55" t="s">
        <v>946</v>
      </c>
      <c r="B469" s="56" t="s">
        <v>947</v>
      </c>
      <c r="C469" s="57" t="s">
        <v>810</v>
      </c>
      <c r="D469" s="58">
        <v>10</v>
      </c>
      <c r="E469" s="59">
        <v>44040</v>
      </c>
      <c r="F469" s="60">
        <f>IFERROR(VLOOKUP(A469,'[5]PHEP NAM 2022'!$D$9:$AP$628,32,0),0)</f>
        <v>1</v>
      </c>
      <c r="G469" s="61" t="s">
        <v>12</v>
      </c>
      <c r="H469" s="62">
        <v>4</v>
      </c>
      <c r="I469" s="61" t="s">
        <v>12</v>
      </c>
      <c r="J469" s="62">
        <v>4</v>
      </c>
      <c r="K469" s="61" t="s">
        <v>12</v>
      </c>
      <c r="L469" s="62">
        <v>4</v>
      </c>
      <c r="M469" s="61" t="s">
        <v>12</v>
      </c>
      <c r="N469" s="62">
        <v>4</v>
      </c>
      <c r="O469" s="61" t="s">
        <v>12</v>
      </c>
      <c r="P469" s="62">
        <v>4</v>
      </c>
      <c r="Q469" s="63"/>
      <c r="R469" s="63"/>
      <c r="S469" s="61" t="s">
        <v>9</v>
      </c>
      <c r="T469" s="62">
        <v>4</v>
      </c>
      <c r="U469" s="61" t="s">
        <v>9</v>
      </c>
      <c r="V469" s="62">
        <v>4</v>
      </c>
      <c r="W469" s="61" t="s">
        <v>9</v>
      </c>
      <c r="X469" s="62">
        <v>4</v>
      </c>
      <c r="Y469" s="61" t="s">
        <v>9</v>
      </c>
      <c r="Z469" s="62">
        <v>4</v>
      </c>
      <c r="AA469" s="61" t="s">
        <v>9</v>
      </c>
      <c r="AB469" s="62">
        <v>4</v>
      </c>
      <c r="AC469" s="61" t="s">
        <v>9</v>
      </c>
      <c r="AD469" s="62"/>
      <c r="AE469" s="63"/>
      <c r="AF469" s="63"/>
      <c r="AG469" s="61" t="s">
        <v>12</v>
      </c>
      <c r="AH469" s="62">
        <v>4</v>
      </c>
      <c r="AI469" s="61" t="s">
        <v>12</v>
      </c>
      <c r="AJ469" s="62">
        <v>4</v>
      </c>
      <c r="AK469" s="61" t="s">
        <v>12</v>
      </c>
      <c r="AL469" s="62">
        <v>4</v>
      </c>
      <c r="AM469" s="61" t="s">
        <v>12</v>
      </c>
      <c r="AN469" s="62">
        <v>4</v>
      </c>
      <c r="AO469" s="61" t="s">
        <v>12</v>
      </c>
      <c r="AP469" s="62">
        <v>4</v>
      </c>
      <c r="AQ469" s="61" t="s">
        <v>12</v>
      </c>
      <c r="AR469" s="62">
        <v>4</v>
      </c>
      <c r="AS469" s="63"/>
      <c r="AT469" s="63"/>
      <c r="AU469" s="61" t="s">
        <v>9</v>
      </c>
      <c r="AV469" s="62">
        <v>4</v>
      </c>
      <c r="AW469" s="61" t="s">
        <v>52</v>
      </c>
      <c r="AX469" s="62"/>
      <c r="AY469" s="61" t="s">
        <v>9</v>
      </c>
      <c r="AZ469" s="62">
        <v>4</v>
      </c>
      <c r="BA469" s="61" t="s">
        <v>9</v>
      </c>
      <c r="BB469" s="62">
        <v>4</v>
      </c>
      <c r="BC469" s="61" t="s">
        <v>9</v>
      </c>
      <c r="BD469" s="62">
        <v>4</v>
      </c>
      <c r="BE469" s="61" t="s">
        <v>9</v>
      </c>
      <c r="BF469" s="62">
        <v>4</v>
      </c>
      <c r="BG469" s="63"/>
      <c r="BH469" s="63">
        <v>16</v>
      </c>
      <c r="BI469" s="61" t="s">
        <v>12</v>
      </c>
      <c r="BJ469" s="62">
        <v>4</v>
      </c>
      <c r="BK469" s="61" t="s">
        <v>12</v>
      </c>
      <c r="BL469" s="62">
        <v>4</v>
      </c>
      <c r="BM469" s="61" t="s">
        <v>12</v>
      </c>
      <c r="BN469" s="62">
        <v>4</v>
      </c>
      <c r="BO469" s="61" t="s">
        <v>12</v>
      </c>
      <c r="BP469" s="62">
        <v>4</v>
      </c>
      <c r="BQ469" s="64">
        <f t="shared" si="725"/>
        <v>11</v>
      </c>
      <c r="BR469" s="64">
        <f t="shared" si="726"/>
        <v>0</v>
      </c>
      <c r="BS469" s="64">
        <f t="shared" si="727"/>
        <v>0</v>
      </c>
      <c r="BT469" s="64">
        <f t="shared" si="728"/>
        <v>15</v>
      </c>
      <c r="BU469" s="64">
        <f t="shared" si="729"/>
        <v>0</v>
      </c>
      <c r="BV469" s="64">
        <f t="shared" si="730"/>
        <v>0</v>
      </c>
      <c r="BW469" s="64">
        <f t="shared" si="731"/>
        <v>0</v>
      </c>
      <c r="BX469" s="64">
        <f t="shared" si="732"/>
        <v>0</v>
      </c>
      <c r="BY469" s="64">
        <f t="shared" si="733"/>
        <v>1</v>
      </c>
      <c r="BZ469" s="65">
        <f>SUBTOTAL(9,BQ469:BY469)</f>
        <v>27</v>
      </c>
      <c r="CA469" s="66">
        <f t="shared" si="734"/>
        <v>100</v>
      </c>
      <c r="CB469" s="67">
        <f t="shared" si="735"/>
        <v>16</v>
      </c>
      <c r="CC469" s="67">
        <v>0</v>
      </c>
      <c r="CD469" s="68">
        <f t="shared" si="736"/>
        <v>2</v>
      </c>
      <c r="CE469" s="69">
        <f t="shared" si="737"/>
        <v>26</v>
      </c>
      <c r="CF469" s="68">
        <f t="shared" si="738"/>
        <v>140</v>
      </c>
      <c r="CG469" s="70">
        <f t="shared" si="739"/>
        <v>0</v>
      </c>
      <c r="CH469" s="68">
        <f t="shared" si="740"/>
        <v>416</v>
      </c>
      <c r="CI469" s="71">
        <f>VLOOKUP(A469,[5]DATA!$A$6:$Q$660,17,0)</f>
        <v>70</v>
      </c>
      <c r="CJ469" s="71">
        <f t="shared" si="741"/>
        <v>116</v>
      </c>
      <c r="CK469" s="72">
        <f t="shared" si="742"/>
        <v>16</v>
      </c>
      <c r="CL469" s="73">
        <f t="shared" si="743"/>
        <v>0.13793103448275862</v>
      </c>
      <c r="CM469" s="72">
        <f t="shared" si="744"/>
        <v>0</v>
      </c>
      <c r="CN469" s="74">
        <f t="shared" si="745"/>
        <v>27</v>
      </c>
    </row>
    <row r="470" spans="1:92" s="77" customFormat="1" ht="24.75" customHeight="1" outlineLevel="2" x14ac:dyDescent="0.25">
      <c r="A470" s="55" t="s">
        <v>948</v>
      </c>
      <c r="B470" s="96" t="s">
        <v>949</v>
      </c>
      <c r="C470" s="57" t="s">
        <v>810</v>
      </c>
      <c r="D470" s="58">
        <v>10</v>
      </c>
      <c r="E470" s="59">
        <v>44046</v>
      </c>
      <c r="F470" s="60">
        <f>IFERROR(VLOOKUP(A470,'[5]PHEP NAM 2022'!$D$9:$AP$628,32,0),0)</f>
        <v>1</v>
      </c>
      <c r="G470" s="61" t="s">
        <v>9</v>
      </c>
      <c r="H470" s="62">
        <v>4</v>
      </c>
      <c r="I470" s="61" t="s">
        <v>9</v>
      </c>
      <c r="J470" s="62">
        <v>4</v>
      </c>
      <c r="K470" s="61" t="s">
        <v>9</v>
      </c>
      <c r="L470" s="62">
        <v>4</v>
      </c>
      <c r="M470" s="61" t="s">
        <v>9</v>
      </c>
      <c r="N470" s="62">
        <v>4</v>
      </c>
      <c r="O470" s="61" t="s">
        <v>9</v>
      </c>
      <c r="P470" s="62">
        <v>4</v>
      </c>
      <c r="Q470" s="63"/>
      <c r="R470" s="63">
        <v>5</v>
      </c>
      <c r="S470" s="61" t="s">
        <v>12</v>
      </c>
      <c r="T470" s="62">
        <v>4</v>
      </c>
      <c r="U470" s="61" t="s">
        <v>12</v>
      </c>
      <c r="V470" s="62">
        <v>4</v>
      </c>
      <c r="W470" s="61" t="s">
        <v>12</v>
      </c>
      <c r="X470" s="62">
        <v>4</v>
      </c>
      <c r="Y470" s="61" t="s">
        <v>12</v>
      </c>
      <c r="Z470" s="62">
        <v>4</v>
      </c>
      <c r="AA470" s="61" t="s">
        <v>12</v>
      </c>
      <c r="AB470" s="62">
        <v>4</v>
      </c>
      <c r="AC470" s="61" t="s">
        <v>12</v>
      </c>
      <c r="AD470" s="62">
        <v>4</v>
      </c>
      <c r="AE470" s="63"/>
      <c r="AF470" s="63"/>
      <c r="AG470" s="61" t="s">
        <v>9</v>
      </c>
      <c r="AH470" s="62"/>
      <c r="AI470" s="61" t="s">
        <v>52</v>
      </c>
      <c r="AJ470" s="62"/>
      <c r="AK470" s="61" t="s">
        <v>9</v>
      </c>
      <c r="AL470" s="62">
        <v>4</v>
      </c>
      <c r="AM470" s="61" t="s">
        <v>9</v>
      </c>
      <c r="AN470" s="62">
        <v>4</v>
      </c>
      <c r="AO470" s="61" t="s">
        <v>9</v>
      </c>
      <c r="AP470" s="62">
        <v>4</v>
      </c>
      <c r="AQ470" s="61" t="s">
        <v>9</v>
      </c>
      <c r="AR470" s="62">
        <v>4</v>
      </c>
      <c r="AS470" s="63"/>
      <c r="AT470" s="63">
        <v>16</v>
      </c>
      <c r="AU470" s="61" t="s">
        <v>12</v>
      </c>
      <c r="AV470" s="62">
        <v>4</v>
      </c>
      <c r="AW470" s="61" t="s">
        <v>12</v>
      </c>
      <c r="AX470" s="62">
        <v>4</v>
      </c>
      <c r="AY470" s="61" t="s">
        <v>12</v>
      </c>
      <c r="AZ470" s="62">
        <v>4</v>
      </c>
      <c r="BA470" s="61" t="s">
        <v>12</v>
      </c>
      <c r="BB470" s="62">
        <v>4</v>
      </c>
      <c r="BC470" s="61" t="s">
        <v>12</v>
      </c>
      <c r="BD470" s="62">
        <v>4</v>
      </c>
      <c r="BE470" s="61" t="s">
        <v>12</v>
      </c>
      <c r="BF470" s="62">
        <v>4</v>
      </c>
      <c r="BG470" s="63"/>
      <c r="BH470" s="63"/>
      <c r="BI470" s="61" t="s">
        <v>124</v>
      </c>
      <c r="BJ470" s="62"/>
      <c r="BK470" s="61" t="s">
        <v>9</v>
      </c>
      <c r="BL470" s="62">
        <v>4</v>
      </c>
      <c r="BM470" s="61" t="s">
        <v>9</v>
      </c>
      <c r="BN470" s="62">
        <v>4</v>
      </c>
      <c r="BO470" s="196" t="s">
        <v>223</v>
      </c>
      <c r="BP470" s="198"/>
      <c r="BQ470" s="64">
        <f t="shared" si="725"/>
        <v>12</v>
      </c>
      <c r="BR470" s="64">
        <f t="shared" si="726"/>
        <v>0</v>
      </c>
      <c r="BS470" s="64">
        <f t="shared" si="727"/>
        <v>0</v>
      </c>
      <c r="BT470" s="64">
        <f t="shared" si="728"/>
        <v>12</v>
      </c>
      <c r="BU470" s="64">
        <f t="shared" si="729"/>
        <v>0</v>
      </c>
      <c r="BV470" s="64">
        <f t="shared" si="730"/>
        <v>0</v>
      </c>
      <c r="BW470" s="64">
        <f t="shared" si="731"/>
        <v>0</v>
      </c>
      <c r="BX470" s="64">
        <f t="shared" si="732"/>
        <v>0</v>
      </c>
      <c r="BY470" s="64">
        <f t="shared" si="733"/>
        <v>1</v>
      </c>
      <c r="BZ470" s="65">
        <f t="shared" ref="BZ470:BZ471" si="746">SUBTOTAL(9,BQ470:BY470)</f>
        <v>25</v>
      </c>
      <c r="CA470" s="66">
        <f t="shared" si="734"/>
        <v>92</v>
      </c>
      <c r="CB470" s="67">
        <f t="shared" si="735"/>
        <v>21</v>
      </c>
      <c r="CC470" s="67">
        <v>0</v>
      </c>
      <c r="CD470" s="68">
        <f t="shared" si="736"/>
        <v>2</v>
      </c>
      <c r="CE470" s="69">
        <f t="shared" si="737"/>
        <v>24</v>
      </c>
      <c r="CF470" s="68">
        <f t="shared" si="738"/>
        <v>140</v>
      </c>
      <c r="CG470" s="70">
        <f t="shared" si="739"/>
        <v>0</v>
      </c>
      <c r="CH470" s="68">
        <f t="shared" si="740"/>
        <v>384</v>
      </c>
      <c r="CI470" s="71">
        <f>VLOOKUP(A470,[5]DATA!$A$6:$Q$660,17,0)</f>
        <v>70</v>
      </c>
      <c r="CJ470" s="71">
        <f t="shared" si="741"/>
        <v>113</v>
      </c>
      <c r="CK470" s="72">
        <f t="shared" si="742"/>
        <v>21</v>
      </c>
      <c r="CL470" s="73">
        <f t="shared" si="743"/>
        <v>0.18584070796460178</v>
      </c>
      <c r="CM470" s="72">
        <f t="shared" si="744"/>
        <v>0</v>
      </c>
      <c r="CN470" s="74">
        <f t="shared" si="745"/>
        <v>25</v>
      </c>
    </row>
    <row r="471" spans="1:92" s="77" customFormat="1" ht="24.75" customHeight="1" outlineLevel="2" x14ac:dyDescent="0.25">
      <c r="A471" s="55" t="s">
        <v>950</v>
      </c>
      <c r="B471" s="108" t="s">
        <v>951</v>
      </c>
      <c r="C471" s="57" t="s">
        <v>810</v>
      </c>
      <c r="D471" s="58">
        <v>10</v>
      </c>
      <c r="E471" s="59">
        <v>44048</v>
      </c>
      <c r="F471" s="60">
        <f>IFERROR(VLOOKUP(A471,'[5]PHEP NAM 2022'!$D$9:$AP$628,32,0),0)</f>
        <v>4.5</v>
      </c>
      <c r="G471" s="207" t="s">
        <v>631</v>
      </c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  <c r="AV471" s="208"/>
      <c r="AW471" s="208"/>
      <c r="AX471" s="208"/>
      <c r="AY471" s="208"/>
      <c r="AZ471" s="208"/>
      <c r="BA471" s="208"/>
      <c r="BB471" s="208"/>
      <c r="BC471" s="208"/>
      <c r="BD471" s="208"/>
      <c r="BE471" s="208"/>
      <c r="BF471" s="208"/>
      <c r="BG471" s="208"/>
      <c r="BH471" s="208"/>
      <c r="BI471" s="208"/>
      <c r="BJ471" s="208"/>
      <c r="BK471" s="208"/>
      <c r="BL471" s="208"/>
      <c r="BM471" s="208"/>
      <c r="BN471" s="208"/>
      <c r="BO471" s="208"/>
      <c r="BP471" s="209"/>
      <c r="BQ471" s="64">
        <f>COUNTIF($G471:$BP471,"a")+COUNTIF($G471:$BP471,"r0,a5")/2+COUNTIF($G471:$BP471,"p5,a5")/2+COUNTIF($G471:$BP471,"Ro,p5")/2+COUNTIF($G471:$BP471,"H5,A5")/2+COUNTIF($G471:$BP471,"p0,a5")/2</f>
        <v>0</v>
      </c>
      <c r="BR471" s="64">
        <f>COUNTIF($G471:$BP471,"d")+COUNTIF($G471:$BP471,"r0,d5")/2+COUNTIF($G471:$BP471,"p5,d5")/2+COUNTIF($G471:$BP471,"Ro,P5")/2+COUNTIF($G471:$BP471,"H5,D5")/2+COUNTIF($G471:$BP471,"p0,d5")/2</f>
        <v>0</v>
      </c>
      <c r="BS471" s="64">
        <f>COUNTIF($G471:$BP471,"b")+COUNTIF($G471:$BP471,"r0,b5")/2+COUNTIF($G471:$BP471,"p5,b5")/2+COUNTIF($G471:$BP471,"Ro,P5")/2+COUNTIF($G471:$BP471,"H5,B5")/2+COUNTIF($G471:$BP471,"p0,b5")/2</f>
        <v>0</v>
      </c>
      <c r="BT471" s="64">
        <f>COUNTIF($G471:$BP471,"c")+COUNTIF($G471:$BP471,"r0,c5")/2+COUNTIF($G471:$BP471,"p5,c5")/2+COUNTIF($G471:$BP471,"Ro,P5")/2+COUNTIF($G471:$BP471,"H5,C5")/2+COUNTIF($G471:$BP471,"p0,c5")/2</f>
        <v>0</v>
      </c>
      <c r="BU471" s="64">
        <f>COUNTIF($G471:$BP471,"KH")+COUNTIF($G471:$BP471,"TL")+COUNTIF($G471:$BP471,"L")</f>
        <v>0</v>
      </c>
      <c r="BV471" s="64">
        <f>COUNTIF($G471:$BP471,"NL")</f>
        <v>0</v>
      </c>
      <c r="BW471" s="64">
        <f>COUNTIF($G471:$BP471,"hh")+COUNTIF(G471:BP471,"H5,D5")/2</f>
        <v>0</v>
      </c>
      <c r="BX471" s="64">
        <f>COUNTIF($G471:$BP471,"nt7")</f>
        <v>0</v>
      </c>
      <c r="BY471" s="64">
        <f>COUNTIF($G471:$BP471,"P")+COUNTIF($G471:$BP471,"p5,a5")/2+COUNTIF($G471:$BP471,"p5,b5")/2+COUNTIF($G471:$BP471,"p5,c5")/2+COUNTIF($G471:$BP471,"p5,d5")/2+COUNTIF($G471:$BP471,"R0,P5")/2</f>
        <v>0</v>
      </c>
      <c r="BZ471" s="65">
        <f t="shared" si="746"/>
        <v>0</v>
      </c>
      <c r="CA471" s="66">
        <f t="shared" si="734"/>
        <v>0</v>
      </c>
      <c r="CB471" s="67">
        <f t="shared" si="735"/>
        <v>0</v>
      </c>
      <c r="CC471" s="67">
        <v>0</v>
      </c>
      <c r="CD471" s="68">
        <f>IF(BZ471&gt;=25,4,IF(BZ471&gt;=18,3,IF(BZ471&gt;=12,2,IF(BZ471&gt;=4,1,0))))-BX471-2+2</f>
        <v>0</v>
      </c>
      <c r="CE471" s="69">
        <f t="shared" si="737"/>
        <v>0</v>
      </c>
      <c r="CF471" s="68">
        <f t="shared" si="738"/>
        <v>0</v>
      </c>
      <c r="CG471" s="70">
        <f t="shared" si="739"/>
        <v>4.5</v>
      </c>
      <c r="CH471" s="68">
        <f t="shared" si="740"/>
        <v>0</v>
      </c>
      <c r="CI471" s="71">
        <f>VLOOKUP(A471,[5]DATA!$A$6:$Q$660,17,0)</f>
        <v>70</v>
      </c>
      <c r="CJ471" s="71">
        <f t="shared" si="741"/>
        <v>0</v>
      </c>
      <c r="CK471" s="72">
        <f t="shared" si="742"/>
        <v>0</v>
      </c>
      <c r="CL471" s="73" t="e">
        <f t="shared" si="743"/>
        <v>#DIV/0!</v>
      </c>
      <c r="CM471" s="72">
        <f t="shared" si="744"/>
        <v>0</v>
      </c>
      <c r="CN471" s="74">
        <f t="shared" si="745"/>
        <v>0</v>
      </c>
    </row>
    <row r="472" spans="1:92" s="77" customFormat="1" ht="24.75" customHeight="1" outlineLevel="2" x14ac:dyDescent="0.25">
      <c r="A472" s="55" t="s">
        <v>952</v>
      </c>
      <c r="B472" s="56" t="s">
        <v>953</v>
      </c>
      <c r="C472" s="57" t="s">
        <v>810</v>
      </c>
      <c r="D472" s="58">
        <v>6</v>
      </c>
      <c r="E472" s="75">
        <v>43626</v>
      </c>
      <c r="F472" s="60">
        <f>IFERROR(VLOOKUP(A472,'[5]PHEP NAM 2022'!$D$9:$AP$628,32,0),0)</f>
        <v>5</v>
      </c>
      <c r="G472" s="61" t="s">
        <v>9</v>
      </c>
      <c r="H472" s="62">
        <v>4</v>
      </c>
      <c r="I472" s="61" t="s">
        <v>9</v>
      </c>
      <c r="J472" s="62">
        <v>4</v>
      </c>
      <c r="K472" s="61" t="s">
        <v>9</v>
      </c>
      <c r="L472" s="62">
        <v>4</v>
      </c>
      <c r="M472" s="61" t="s">
        <v>52</v>
      </c>
      <c r="N472" s="62"/>
      <c r="O472" s="61" t="s">
        <v>9</v>
      </c>
      <c r="P472" s="62">
        <v>4</v>
      </c>
      <c r="Q472" s="63"/>
      <c r="R472" s="63">
        <v>11</v>
      </c>
      <c r="S472" s="61" t="s">
        <v>9</v>
      </c>
      <c r="T472" s="62">
        <v>4</v>
      </c>
      <c r="U472" s="61" t="s">
        <v>9</v>
      </c>
      <c r="V472" s="62">
        <v>4</v>
      </c>
      <c r="W472" s="61" t="s">
        <v>9</v>
      </c>
      <c r="X472" s="62">
        <v>4</v>
      </c>
      <c r="Y472" s="61" t="s">
        <v>9</v>
      </c>
      <c r="Z472" s="62">
        <v>4</v>
      </c>
      <c r="AA472" s="61" t="s">
        <v>9</v>
      </c>
      <c r="AB472" s="62">
        <v>4</v>
      </c>
      <c r="AC472" s="61" t="s">
        <v>9</v>
      </c>
      <c r="AD472" s="62">
        <v>4</v>
      </c>
      <c r="AE472" s="63"/>
      <c r="AF472" s="63"/>
      <c r="AG472" s="61" t="s">
        <v>9</v>
      </c>
      <c r="AH472" s="62">
        <v>4</v>
      </c>
      <c r="AI472" s="61" t="s">
        <v>9</v>
      </c>
      <c r="AJ472" s="62">
        <v>4</v>
      </c>
      <c r="AK472" s="61" t="s">
        <v>9</v>
      </c>
      <c r="AL472" s="62">
        <v>4</v>
      </c>
      <c r="AM472" s="61" t="s">
        <v>9</v>
      </c>
      <c r="AN472" s="62">
        <v>4</v>
      </c>
      <c r="AO472" s="61" t="s">
        <v>9</v>
      </c>
      <c r="AP472" s="62">
        <v>4</v>
      </c>
      <c r="AQ472" s="61" t="s">
        <v>9</v>
      </c>
      <c r="AR472" s="62">
        <v>4</v>
      </c>
      <c r="AS472" s="63"/>
      <c r="AT472" s="63">
        <v>12</v>
      </c>
      <c r="AU472" s="61" t="s">
        <v>9</v>
      </c>
      <c r="AV472" s="62">
        <v>4</v>
      </c>
      <c r="AW472" s="61" t="s">
        <v>9</v>
      </c>
      <c r="AX472" s="62">
        <v>4</v>
      </c>
      <c r="AY472" s="61" t="s">
        <v>9</v>
      </c>
      <c r="AZ472" s="62">
        <v>3.5</v>
      </c>
      <c r="BA472" s="61" t="s">
        <v>9</v>
      </c>
      <c r="BB472" s="62">
        <v>4</v>
      </c>
      <c r="BC472" s="61" t="s">
        <v>9</v>
      </c>
      <c r="BD472" s="62">
        <v>4</v>
      </c>
      <c r="BE472" s="61" t="s">
        <v>9</v>
      </c>
      <c r="BF472" s="62">
        <v>4</v>
      </c>
      <c r="BG472" s="63"/>
      <c r="BH472" s="63">
        <v>12</v>
      </c>
      <c r="BI472" s="61" t="s">
        <v>9</v>
      </c>
      <c r="BJ472" s="62">
        <v>3.5</v>
      </c>
      <c r="BK472" s="61" t="s">
        <v>9</v>
      </c>
      <c r="BL472" s="62">
        <v>4</v>
      </c>
      <c r="BM472" s="61" t="s">
        <v>9</v>
      </c>
      <c r="BN472" s="62">
        <v>4</v>
      </c>
      <c r="BO472" s="61" t="s">
        <v>9</v>
      </c>
      <c r="BP472" s="62">
        <v>4</v>
      </c>
      <c r="BQ472" s="64">
        <f t="shared" si="725"/>
        <v>26</v>
      </c>
      <c r="BR472" s="64">
        <f t="shared" si="726"/>
        <v>0</v>
      </c>
      <c r="BS472" s="64">
        <f t="shared" si="727"/>
        <v>0</v>
      </c>
      <c r="BT472" s="64">
        <f t="shared" si="728"/>
        <v>0</v>
      </c>
      <c r="BU472" s="64">
        <f t="shared" si="729"/>
        <v>0</v>
      </c>
      <c r="BV472" s="64">
        <f t="shared" si="730"/>
        <v>0</v>
      </c>
      <c r="BW472" s="64">
        <f t="shared" si="731"/>
        <v>0</v>
      </c>
      <c r="BX472" s="64">
        <f t="shared" si="732"/>
        <v>0</v>
      </c>
      <c r="BY472" s="64">
        <f t="shared" si="733"/>
        <v>1</v>
      </c>
      <c r="BZ472" s="65">
        <f>SUBTOTAL(9,BQ472:BY472)</f>
        <v>27</v>
      </c>
      <c r="CA472" s="66">
        <f t="shared" si="734"/>
        <v>103</v>
      </c>
      <c r="CB472" s="67">
        <f t="shared" si="735"/>
        <v>35</v>
      </c>
      <c r="CC472" s="67">
        <v>0</v>
      </c>
      <c r="CD472" s="68">
        <f t="shared" si="736"/>
        <v>2</v>
      </c>
      <c r="CE472" s="69">
        <f t="shared" si="737"/>
        <v>26</v>
      </c>
      <c r="CF472" s="68">
        <f t="shared" si="738"/>
        <v>300</v>
      </c>
      <c r="CG472" s="70">
        <f t="shared" si="739"/>
        <v>4</v>
      </c>
      <c r="CH472" s="68">
        <f t="shared" si="740"/>
        <v>416</v>
      </c>
      <c r="CI472" s="71">
        <f>VLOOKUP(A472,[5]DATA!$A$6:$Q$660,17,0)</f>
        <v>150</v>
      </c>
      <c r="CJ472" s="71">
        <f t="shared" si="741"/>
        <v>138</v>
      </c>
      <c r="CK472" s="72">
        <f t="shared" si="742"/>
        <v>35</v>
      </c>
      <c r="CL472" s="73">
        <f t="shared" si="743"/>
        <v>0.25362318840579712</v>
      </c>
      <c r="CM472" s="72">
        <f t="shared" si="744"/>
        <v>0</v>
      </c>
      <c r="CN472" s="74">
        <f t="shared" si="745"/>
        <v>27</v>
      </c>
    </row>
    <row r="473" spans="1:92" s="77" customFormat="1" ht="24.75" customHeight="1" outlineLevel="2" x14ac:dyDescent="0.25">
      <c r="A473" s="55" t="s">
        <v>954</v>
      </c>
      <c r="B473" s="56" t="s">
        <v>955</v>
      </c>
      <c r="C473" s="57" t="s">
        <v>810</v>
      </c>
      <c r="D473" s="58">
        <v>10</v>
      </c>
      <c r="E473" s="59">
        <v>44050</v>
      </c>
      <c r="F473" s="60">
        <f>IFERROR(VLOOKUP(A473,'[5]PHEP NAM 2022'!$D$9:$AP$628,32,0),0)</f>
        <v>1</v>
      </c>
      <c r="G473" s="61" t="s">
        <v>52</v>
      </c>
      <c r="H473" s="62"/>
      <c r="I473" s="61" t="s">
        <v>9</v>
      </c>
      <c r="J473" s="62">
        <v>4</v>
      </c>
      <c r="K473" s="61" t="s">
        <v>9</v>
      </c>
      <c r="L473" s="62">
        <v>4</v>
      </c>
      <c r="M473" s="61" t="s">
        <v>9</v>
      </c>
      <c r="N473" s="62">
        <v>4</v>
      </c>
      <c r="O473" s="61" t="s">
        <v>9</v>
      </c>
      <c r="P473" s="62">
        <v>4</v>
      </c>
      <c r="Q473" s="63"/>
      <c r="R473" s="63"/>
      <c r="S473" s="61" t="s">
        <v>124</v>
      </c>
      <c r="T473" s="62"/>
      <c r="U473" s="61" t="s">
        <v>12</v>
      </c>
      <c r="V473" s="62">
        <v>4</v>
      </c>
      <c r="W473" s="61" t="s">
        <v>12</v>
      </c>
      <c r="X473" s="62">
        <v>4</v>
      </c>
      <c r="Y473" s="61" t="s">
        <v>12</v>
      </c>
      <c r="Z473" s="62">
        <v>4</v>
      </c>
      <c r="AA473" s="61" t="s">
        <v>12</v>
      </c>
      <c r="AB473" s="62">
        <v>4</v>
      </c>
      <c r="AC473" s="61" t="s">
        <v>12</v>
      </c>
      <c r="AD473" s="62">
        <v>4</v>
      </c>
      <c r="AE473" s="63"/>
      <c r="AF473" s="63"/>
      <c r="AG473" s="61" t="s">
        <v>9</v>
      </c>
      <c r="AH473" s="62">
        <v>4</v>
      </c>
      <c r="AI473" s="61" t="s">
        <v>9</v>
      </c>
      <c r="AJ473" s="62">
        <v>4</v>
      </c>
      <c r="AK473" s="61" t="s">
        <v>9</v>
      </c>
      <c r="AL473" s="62">
        <v>4</v>
      </c>
      <c r="AM473" s="61" t="s">
        <v>9</v>
      </c>
      <c r="AN473" s="62">
        <v>4</v>
      </c>
      <c r="AO473" s="61" t="s">
        <v>9</v>
      </c>
      <c r="AP473" s="62">
        <v>4</v>
      </c>
      <c r="AQ473" s="61" t="s">
        <v>9</v>
      </c>
      <c r="AR473" s="62">
        <v>4</v>
      </c>
      <c r="AS473" s="63"/>
      <c r="AT473" s="63">
        <v>16</v>
      </c>
      <c r="AU473" s="61" t="s">
        <v>12</v>
      </c>
      <c r="AV473" s="62">
        <v>4</v>
      </c>
      <c r="AW473" s="61" t="s">
        <v>12</v>
      </c>
      <c r="AX473" s="62">
        <v>4</v>
      </c>
      <c r="AY473" s="61" t="s">
        <v>12</v>
      </c>
      <c r="AZ473" s="62">
        <v>4</v>
      </c>
      <c r="BA473" s="61" t="s">
        <v>12</v>
      </c>
      <c r="BB473" s="62">
        <v>4</v>
      </c>
      <c r="BC473" s="61" t="s">
        <v>12</v>
      </c>
      <c r="BD473" s="62">
        <v>4</v>
      </c>
      <c r="BE473" s="61" t="s">
        <v>124</v>
      </c>
      <c r="BF473" s="62"/>
      <c r="BG473" s="63"/>
      <c r="BH473" s="63"/>
      <c r="BI473" s="61" t="s">
        <v>9</v>
      </c>
      <c r="BJ473" s="62">
        <v>4</v>
      </c>
      <c r="BK473" s="61" t="s">
        <v>9</v>
      </c>
      <c r="BL473" s="62">
        <v>4</v>
      </c>
      <c r="BM473" s="61" t="s">
        <v>9</v>
      </c>
      <c r="BN473" s="62"/>
      <c r="BO473" s="61" t="s">
        <v>9</v>
      </c>
      <c r="BP473" s="62">
        <v>4</v>
      </c>
      <c r="BQ473" s="64">
        <f t="shared" si="725"/>
        <v>14</v>
      </c>
      <c r="BR473" s="64">
        <f t="shared" si="726"/>
        <v>0</v>
      </c>
      <c r="BS473" s="64">
        <f t="shared" si="727"/>
        <v>0</v>
      </c>
      <c r="BT473" s="64">
        <f t="shared" si="728"/>
        <v>10</v>
      </c>
      <c r="BU473" s="64">
        <f t="shared" si="729"/>
        <v>0</v>
      </c>
      <c r="BV473" s="64">
        <f t="shared" si="730"/>
        <v>0</v>
      </c>
      <c r="BW473" s="64">
        <f t="shared" si="731"/>
        <v>0</v>
      </c>
      <c r="BX473" s="64">
        <f t="shared" si="732"/>
        <v>0</v>
      </c>
      <c r="BY473" s="64">
        <f t="shared" si="733"/>
        <v>1</v>
      </c>
      <c r="BZ473" s="65">
        <f>SUBTOTAL(9,BQ473:BY473)</f>
        <v>25</v>
      </c>
      <c r="CA473" s="66">
        <f t="shared" si="734"/>
        <v>92</v>
      </c>
      <c r="CB473" s="67">
        <f t="shared" si="735"/>
        <v>16</v>
      </c>
      <c r="CC473" s="67">
        <v>0</v>
      </c>
      <c r="CD473" s="68">
        <f t="shared" si="736"/>
        <v>2</v>
      </c>
      <c r="CE473" s="69">
        <f t="shared" si="737"/>
        <v>24</v>
      </c>
      <c r="CF473" s="68">
        <f t="shared" si="738"/>
        <v>140</v>
      </c>
      <c r="CG473" s="70">
        <f t="shared" si="739"/>
        <v>0</v>
      </c>
      <c r="CH473" s="68">
        <f t="shared" si="740"/>
        <v>384</v>
      </c>
      <c r="CI473" s="71">
        <f>VLOOKUP(A473,[5]DATA!$A$6:$Q$660,17,0)</f>
        <v>70</v>
      </c>
      <c r="CJ473" s="71">
        <f t="shared" si="741"/>
        <v>108</v>
      </c>
      <c r="CK473" s="72">
        <f t="shared" si="742"/>
        <v>16</v>
      </c>
      <c r="CL473" s="73">
        <f t="shared" si="743"/>
        <v>0.14814814814814814</v>
      </c>
      <c r="CM473" s="72">
        <f t="shared" si="744"/>
        <v>0</v>
      </c>
      <c r="CN473" s="74">
        <f t="shared" si="745"/>
        <v>25</v>
      </c>
    </row>
    <row r="474" spans="1:92" s="76" customFormat="1" ht="24.75" customHeight="1" outlineLevel="2" x14ac:dyDescent="0.25">
      <c r="A474" s="55" t="s">
        <v>956</v>
      </c>
      <c r="B474" s="56" t="s">
        <v>957</v>
      </c>
      <c r="C474" s="57" t="s">
        <v>810</v>
      </c>
      <c r="D474" s="58">
        <v>8</v>
      </c>
      <c r="E474" s="59">
        <v>43727</v>
      </c>
      <c r="F474" s="60">
        <f>IFERROR(VLOOKUP(A474,'[5]PHEP NAM 2022'!$D$9:$AP$628,32,0),0)</f>
        <v>5.5</v>
      </c>
      <c r="G474" s="61" t="s">
        <v>9</v>
      </c>
      <c r="H474" s="62">
        <v>4</v>
      </c>
      <c r="I474" s="61" t="s">
        <v>9</v>
      </c>
      <c r="J474" s="62">
        <v>4</v>
      </c>
      <c r="K474" s="61" t="s">
        <v>9</v>
      </c>
      <c r="L474" s="62">
        <v>4</v>
      </c>
      <c r="M474" s="61" t="s">
        <v>9</v>
      </c>
      <c r="N474" s="62">
        <v>4</v>
      </c>
      <c r="O474" s="61" t="s">
        <v>9</v>
      </c>
      <c r="P474" s="62">
        <v>4</v>
      </c>
      <c r="Q474" s="63"/>
      <c r="R474" s="63"/>
      <c r="S474" s="61" t="s">
        <v>9</v>
      </c>
      <c r="T474" s="62">
        <v>4</v>
      </c>
      <c r="U474" s="61" t="s">
        <v>9</v>
      </c>
      <c r="V474" s="62">
        <v>2</v>
      </c>
      <c r="W474" s="61" t="s">
        <v>9</v>
      </c>
      <c r="X474" s="62">
        <v>4</v>
      </c>
      <c r="Y474" s="61" t="s">
        <v>9</v>
      </c>
      <c r="Z474" s="62">
        <v>4</v>
      </c>
      <c r="AA474" s="61" t="s">
        <v>9</v>
      </c>
      <c r="AB474" s="62">
        <v>4</v>
      </c>
      <c r="AC474" s="61" t="s">
        <v>9</v>
      </c>
      <c r="AD474" s="62">
        <v>4</v>
      </c>
      <c r="AE474" s="63"/>
      <c r="AF474" s="63"/>
      <c r="AG474" s="61" t="s">
        <v>9</v>
      </c>
      <c r="AH474" s="62">
        <v>4</v>
      </c>
      <c r="AI474" s="61" t="s">
        <v>9</v>
      </c>
      <c r="AJ474" s="62">
        <v>4</v>
      </c>
      <c r="AK474" s="61" t="s">
        <v>9</v>
      </c>
      <c r="AL474" s="62">
        <v>4</v>
      </c>
      <c r="AM474" s="61" t="s">
        <v>52</v>
      </c>
      <c r="AN474" s="62"/>
      <c r="AO474" s="61" t="s">
        <v>9</v>
      </c>
      <c r="AP474" s="62">
        <v>4</v>
      </c>
      <c r="AQ474" s="61" t="s">
        <v>124</v>
      </c>
      <c r="AR474" s="62"/>
      <c r="AS474" s="63"/>
      <c r="AT474" s="63"/>
      <c r="AU474" s="61" t="s">
        <v>9</v>
      </c>
      <c r="AV474" s="62">
        <v>4</v>
      </c>
      <c r="AW474" s="61" t="s">
        <v>9</v>
      </c>
      <c r="AX474" s="62">
        <v>4</v>
      </c>
      <c r="AY474" s="61" t="s">
        <v>9</v>
      </c>
      <c r="AZ474" s="62">
        <v>4</v>
      </c>
      <c r="BA474" s="61" t="s">
        <v>9</v>
      </c>
      <c r="BB474" s="62">
        <v>4</v>
      </c>
      <c r="BC474" s="61" t="s">
        <v>9</v>
      </c>
      <c r="BD474" s="62">
        <v>4</v>
      </c>
      <c r="BE474" s="61" t="s">
        <v>9</v>
      </c>
      <c r="BF474" s="62">
        <v>4</v>
      </c>
      <c r="BG474" s="63"/>
      <c r="BH474" s="63"/>
      <c r="BI474" s="61" t="s">
        <v>9</v>
      </c>
      <c r="BJ474" s="62">
        <v>4</v>
      </c>
      <c r="BK474" s="61" t="s">
        <v>124</v>
      </c>
      <c r="BL474" s="62"/>
      <c r="BM474" s="61" t="s">
        <v>124</v>
      </c>
      <c r="BN474" s="62"/>
      <c r="BO474" s="61" t="s">
        <v>124</v>
      </c>
      <c r="BP474" s="62"/>
      <c r="BQ474" s="64">
        <f t="shared" si="725"/>
        <v>22</v>
      </c>
      <c r="BR474" s="64">
        <f t="shared" si="726"/>
        <v>0</v>
      </c>
      <c r="BS474" s="64">
        <f t="shared" si="727"/>
        <v>0</v>
      </c>
      <c r="BT474" s="64">
        <f t="shared" si="728"/>
        <v>0</v>
      </c>
      <c r="BU474" s="64">
        <f t="shared" si="729"/>
        <v>0</v>
      </c>
      <c r="BV474" s="64">
        <f t="shared" si="730"/>
        <v>0</v>
      </c>
      <c r="BW474" s="64">
        <f t="shared" si="731"/>
        <v>0</v>
      </c>
      <c r="BX474" s="64">
        <f t="shared" si="732"/>
        <v>0</v>
      </c>
      <c r="BY474" s="64">
        <f t="shared" si="733"/>
        <v>1</v>
      </c>
      <c r="BZ474" s="65">
        <f>SUBTOTAL(9,BQ474:BY474)</f>
        <v>23</v>
      </c>
      <c r="CA474" s="66">
        <f t="shared" si="734"/>
        <v>86</v>
      </c>
      <c r="CB474" s="67">
        <f t="shared" si="735"/>
        <v>0</v>
      </c>
      <c r="CC474" s="67">
        <v>0</v>
      </c>
      <c r="CD474" s="68">
        <f>IF(BZ474&gt;=25,4,IF(BZ474&gt;=18,3,IF(BZ474&gt;=12,2,IF(BZ474&gt;=4,1,0))))-BX474-2+1</f>
        <v>2</v>
      </c>
      <c r="CE474" s="69">
        <f t="shared" si="737"/>
        <v>21</v>
      </c>
      <c r="CF474" s="68">
        <f t="shared" si="738"/>
        <v>300</v>
      </c>
      <c r="CG474" s="70">
        <f t="shared" si="739"/>
        <v>4.5</v>
      </c>
      <c r="CH474" s="68">
        <f t="shared" si="740"/>
        <v>336</v>
      </c>
      <c r="CI474" s="71">
        <f>VLOOKUP(A474,[5]DATA!$A$6:$Q$660,17,0)</f>
        <v>150</v>
      </c>
      <c r="CJ474" s="71">
        <f t="shared" si="741"/>
        <v>86</v>
      </c>
      <c r="CK474" s="72">
        <f t="shared" si="742"/>
        <v>0</v>
      </c>
      <c r="CL474" s="73">
        <f t="shared" si="743"/>
        <v>0</v>
      </c>
      <c r="CM474" s="72">
        <f t="shared" si="744"/>
        <v>0</v>
      </c>
      <c r="CN474" s="74">
        <f t="shared" si="745"/>
        <v>23</v>
      </c>
    </row>
    <row r="475" spans="1:92" s="77" customFormat="1" ht="24.75" customHeight="1" outlineLevel="2" x14ac:dyDescent="0.25">
      <c r="A475" s="55" t="s">
        <v>958</v>
      </c>
      <c r="B475" s="56" t="s">
        <v>959</v>
      </c>
      <c r="C475" s="57" t="s">
        <v>810</v>
      </c>
      <c r="D475" s="58">
        <v>10</v>
      </c>
      <c r="E475" s="75">
        <v>44159</v>
      </c>
      <c r="F475" s="60">
        <f>IFERROR(VLOOKUP(A475,'[5]PHEP NAM 2022'!$D$9:$AP$628,32,0),0)</f>
        <v>1</v>
      </c>
      <c r="G475" s="61" t="s">
        <v>12</v>
      </c>
      <c r="H475" s="62">
        <v>4</v>
      </c>
      <c r="I475" s="61" t="s">
        <v>12</v>
      </c>
      <c r="J475" s="62">
        <v>4</v>
      </c>
      <c r="K475" s="61" t="s">
        <v>12</v>
      </c>
      <c r="L475" s="62">
        <v>4</v>
      </c>
      <c r="M475" s="61" t="s">
        <v>12</v>
      </c>
      <c r="N475" s="62">
        <v>4</v>
      </c>
      <c r="O475" s="61" t="s">
        <v>12</v>
      </c>
      <c r="P475" s="62">
        <v>4</v>
      </c>
      <c r="Q475" s="63"/>
      <c r="R475" s="63"/>
      <c r="S475" s="61" t="s">
        <v>9</v>
      </c>
      <c r="T475" s="62">
        <v>4</v>
      </c>
      <c r="U475" s="61" t="s">
        <v>52</v>
      </c>
      <c r="V475" s="62"/>
      <c r="W475" s="61" t="s">
        <v>9</v>
      </c>
      <c r="X475" s="62">
        <v>4</v>
      </c>
      <c r="Y475" s="61" t="s">
        <v>9</v>
      </c>
      <c r="Z475" s="62">
        <v>4</v>
      </c>
      <c r="AA475" s="61" t="s">
        <v>9</v>
      </c>
      <c r="AB475" s="62">
        <v>4</v>
      </c>
      <c r="AC475" s="61" t="s">
        <v>9</v>
      </c>
      <c r="AD475" s="62">
        <v>4</v>
      </c>
      <c r="AE475" s="63"/>
      <c r="AF475" s="63">
        <v>16</v>
      </c>
      <c r="AG475" s="61" t="s">
        <v>12</v>
      </c>
      <c r="AH475" s="62">
        <v>4</v>
      </c>
      <c r="AI475" s="61" t="s">
        <v>12</v>
      </c>
      <c r="AJ475" s="62">
        <v>4</v>
      </c>
      <c r="AK475" s="61" t="s">
        <v>12</v>
      </c>
      <c r="AL475" s="62">
        <v>4</v>
      </c>
      <c r="AM475" s="61" t="s">
        <v>12</v>
      </c>
      <c r="AN475" s="62">
        <v>4</v>
      </c>
      <c r="AO475" s="61" t="s">
        <v>12</v>
      </c>
      <c r="AP475" s="62">
        <v>4</v>
      </c>
      <c r="AQ475" s="61" t="s">
        <v>12</v>
      </c>
      <c r="AR475" s="62">
        <v>4</v>
      </c>
      <c r="AS475" s="63"/>
      <c r="AT475" s="63"/>
      <c r="AU475" s="61" t="s">
        <v>9</v>
      </c>
      <c r="AV475" s="62">
        <v>4</v>
      </c>
      <c r="AW475" s="61" t="s">
        <v>9</v>
      </c>
      <c r="AX475" s="62">
        <v>4</v>
      </c>
      <c r="AY475" s="61" t="s">
        <v>9</v>
      </c>
      <c r="AZ475" s="62">
        <v>4</v>
      </c>
      <c r="BA475" s="61" t="s">
        <v>9</v>
      </c>
      <c r="BB475" s="62">
        <v>4</v>
      </c>
      <c r="BC475" s="61" t="s">
        <v>9</v>
      </c>
      <c r="BD475" s="62">
        <v>4</v>
      </c>
      <c r="BE475" s="61" t="s">
        <v>9</v>
      </c>
      <c r="BF475" s="62">
        <v>4</v>
      </c>
      <c r="BG475" s="63"/>
      <c r="BH475" s="63"/>
      <c r="BI475" s="61" t="s">
        <v>12</v>
      </c>
      <c r="BJ475" s="62">
        <v>4</v>
      </c>
      <c r="BK475" s="61" t="s">
        <v>12</v>
      </c>
      <c r="BL475" s="62">
        <v>4</v>
      </c>
      <c r="BM475" s="61" t="s">
        <v>12</v>
      </c>
      <c r="BN475" s="62">
        <v>4</v>
      </c>
      <c r="BO475" s="61" t="s">
        <v>12</v>
      </c>
      <c r="BP475" s="62">
        <v>4</v>
      </c>
      <c r="BQ475" s="64">
        <f t="shared" si="725"/>
        <v>11</v>
      </c>
      <c r="BR475" s="64">
        <f t="shared" si="726"/>
        <v>0</v>
      </c>
      <c r="BS475" s="64">
        <f t="shared" si="727"/>
        <v>0</v>
      </c>
      <c r="BT475" s="64">
        <f t="shared" si="728"/>
        <v>15</v>
      </c>
      <c r="BU475" s="64">
        <f t="shared" si="729"/>
        <v>0</v>
      </c>
      <c r="BV475" s="64">
        <f t="shared" si="730"/>
        <v>0</v>
      </c>
      <c r="BW475" s="64">
        <f t="shared" si="731"/>
        <v>0</v>
      </c>
      <c r="BX475" s="64">
        <f t="shared" si="732"/>
        <v>0</v>
      </c>
      <c r="BY475" s="64">
        <f t="shared" si="733"/>
        <v>1</v>
      </c>
      <c r="BZ475" s="65">
        <f t="shared" ref="BZ475:BZ478" si="747">SUBTOTAL(9,BQ475:BY475)</f>
        <v>27</v>
      </c>
      <c r="CA475" s="66">
        <f t="shared" si="734"/>
        <v>104</v>
      </c>
      <c r="CB475" s="67">
        <f t="shared" si="735"/>
        <v>16</v>
      </c>
      <c r="CC475" s="67">
        <v>0</v>
      </c>
      <c r="CD475" s="68">
        <f t="shared" si="736"/>
        <v>2</v>
      </c>
      <c r="CE475" s="69">
        <f t="shared" si="737"/>
        <v>27</v>
      </c>
      <c r="CF475" s="68">
        <f t="shared" si="738"/>
        <v>140</v>
      </c>
      <c r="CG475" s="70">
        <f t="shared" si="739"/>
        <v>0</v>
      </c>
      <c r="CH475" s="68">
        <f t="shared" si="740"/>
        <v>432</v>
      </c>
      <c r="CI475" s="71">
        <f>VLOOKUP(A475,[5]DATA!$A$6:$Q$660,17,0)</f>
        <v>70</v>
      </c>
      <c r="CJ475" s="71">
        <f t="shared" si="741"/>
        <v>120</v>
      </c>
      <c r="CK475" s="72">
        <f t="shared" si="742"/>
        <v>16</v>
      </c>
      <c r="CL475" s="73">
        <f t="shared" si="743"/>
        <v>0.13333333333333333</v>
      </c>
      <c r="CM475" s="72">
        <f t="shared" si="744"/>
        <v>0</v>
      </c>
      <c r="CN475" s="74">
        <f t="shared" si="745"/>
        <v>27</v>
      </c>
    </row>
    <row r="476" spans="1:92" s="77" customFormat="1" ht="24.75" customHeight="1" outlineLevel="2" x14ac:dyDescent="0.25">
      <c r="A476" s="55" t="s">
        <v>960</v>
      </c>
      <c r="B476" s="56" t="s">
        <v>961</v>
      </c>
      <c r="C476" s="57" t="s">
        <v>810</v>
      </c>
      <c r="D476" s="58">
        <v>10</v>
      </c>
      <c r="E476" s="75">
        <v>44159</v>
      </c>
      <c r="F476" s="60">
        <f>IFERROR(VLOOKUP(A476,'[5]PHEP NAM 2022'!$D$9:$AP$628,32,0),0)</f>
        <v>4</v>
      </c>
      <c r="G476" s="61" t="s">
        <v>12</v>
      </c>
      <c r="H476" s="62">
        <v>4</v>
      </c>
      <c r="I476" s="61" t="s">
        <v>12</v>
      </c>
      <c r="J476" s="62">
        <v>4</v>
      </c>
      <c r="K476" s="61" t="s">
        <v>12</v>
      </c>
      <c r="L476" s="62">
        <v>4</v>
      </c>
      <c r="M476" s="61" t="s">
        <v>12</v>
      </c>
      <c r="N476" s="62">
        <v>4</v>
      </c>
      <c r="O476" s="61" t="s">
        <v>12</v>
      </c>
      <c r="P476" s="62">
        <v>4</v>
      </c>
      <c r="Q476" s="63"/>
      <c r="R476" s="63">
        <v>8</v>
      </c>
      <c r="S476" s="61" t="s">
        <v>9</v>
      </c>
      <c r="T476" s="62">
        <v>4</v>
      </c>
      <c r="U476" s="61" t="s">
        <v>9</v>
      </c>
      <c r="V476" s="62">
        <v>4</v>
      </c>
      <c r="W476" s="61" t="s">
        <v>9</v>
      </c>
      <c r="X476" s="62">
        <v>4</v>
      </c>
      <c r="Y476" s="61" t="s">
        <v>9</v>
      </c>
      <c r="Z476" s="62">
        <v>4</v>
      </c>
      <c r="AA476" s="61" t="s">
        <v>9</v>
      </c>
      <c r="AB476" s="62">
        <v>4</v>
      </c>
      <c r="AC476" s="61" t="s">
        <v>52</v>
      </c>
      <c r="AD476" s="62"/>
      <c r="AE476" s="63"/>
      <c r="AF476" s="63"/>
      <c r="AG476" s="61" t="s">
        <v>12</v>
      </c>
      <c r="AH476" s="62">
        <v>4</v>
      </c>
      <c r="AI476" s="61" t="s">
        <v>12</v>
      </c>
      <c r="AJ476" s="62">
        <v>4</v>
      </c>
      <c r="AK476" s="61" t="s">
        <v>12</v>
      </c>
      <c r="AL476" s="62">
        <v>4</v>
      </c>
      <c r="AM476" s="61" t="s">
        <v>12</v>
      </c>
      <c r="AN476" s="62">
        <v>4</v>
      </c>
      <c r="AO476" s="61" t="s">
        <v>12</v>
      </c>
      <c r="AP476" s="62">
        <v>4</v>
      </c>
      <c r="AQ476" s="61" t="s">
        <v>12</v>
      </c>
      <c r="AR476" s="62">
        <v>4</v>
      </c>
      <c r="AS476" s="63"/>
      <c r="AT476" s="63">
        <v>8</v>
      </c>
      <c r="AU476" s="61" t="s">
        <v>9</v>
      </c>
      <c r="AV476" s="62">
        <v>4</v>
      </c>
      <c r="AW476" s="61" t="s">
        <v>9</v>
      </c>
      <c r="AX476" s="62">
        <v>4</v>
      </c>
      <c r="AY476" s="61" t="s">
        <v>9</v>
      </c>
      <c r="AZ476" s="62">
        <v>4</v>
      </c>
      <c r="BA476" s="61" t="s">
        <v>9</v>
      </c>
      <c r="BB476" s="62">
        <v>4</v>
      </c>
      <c r="BC476" s="61" t="s">
        <v>9</v>
      </c>
      <c r="BD476" s="62">
        <v>4</v>
      </c>
      <c r="BE476" s="61" t="s">
        <v>9</v>
      </c>
      <c r="BF476" s="62">
        <v>4</v>
      </c>
      <c r="BG476" s="63"/>
      <c r="BH476" s="63">
        <v>16</v>
      </c>
      <c r="BI476" s="61" t="s">
        <v>12</v>
      </c>
      <c r="BJ476" s="62">
        <v>4</v>
      </c>
      <c r="BK476" s="61" t="s">
        <v>12</v>
      </c>
      <c r="BL476" s="62">
        <v>4</v>
      </c>
      <c r="BM476" s="61" t="s">
        <v>12</v>
      </c>
      <c r="BN476" s="62">
        <v>4</v>
      </c>
      <c r="BO476" s="61" t="s">
        <v>12</v>
      </c>
      <c r="BP476" s="62">
        <v>4</v>
      </c>
      <c r="BQ476" s="64">
        <f t="shared" si="725"/>
        <v>11</v>
      </c>
      <c r="BR476" s="64">
        <f t="shared" si="726"/>
        <v>0</v>
      </c>
      <c r="BS476" s="64">
        <f t="shared" si="727"/>
        <v>0</v>
      </c>
      <c r="BT476" s="64">
        <f t="shared" si="728"/>
        <v>15</v>
      </c>
      <c r="BU476" s="64">
        <f t="shared" si="729"/>
        <v>0</v>
      </c>
      <c r="BV476" s="64">
        <f t="shared" si="730"/>
        <v>0</v>
      </c>
      <c r="BW476" s="64">
        <f t="shared" si="731"/>
        <v>0</v>
      </c>
      <c r="BX476" s="64">
        <f t="shared" si="732"/>
        <v>0</v>
      </c>
      <c r="BY476" s="64">
        <f t="shared" si="733"/>
        <v>1</v>
      </c>
      <c r="BZ476" s="65">
        <f t="shared" si="747"/>
        <v>27</v>
      </c>
      <c r="CA476" s="66">
        <f t="shared" si="734"/>
        <v>104</v>
      </c>
      <c r="CB476" s="67">
        <f t="shared" si="735"/>
        <v>32</v>
      </c>
      <c r="CC476" s="67">
        <v>0</v>
      </c>
      <c r="CD476" s="68">
        <f t="shared" si="736"/>
        <v>2</v>
      </c>
      <c r="CE476" s="69">
        <f t="shared" si="737"/>
        <v>27</v>
      </c>
      <c r="CF476" s="68">
        <f t="shared" si="738"/>
        <v>140</v>
      </c>
      <c r="CG476" s="70">
        <f t="shared" si="739"/>
        <v>3</v>
      </c>
      <c r="CH476" s="68">
        <f t="shared" si="740"/>
        <v>432</v>
      </c>
      <c r="CI476" s="71">
        <f>VLOOKUP(A476,[5]DATA!$A$6:$Q$660,17,0)</f>
        <v>70</v>
      </c>
      <c r="CJ476" s="71">
        <f t="shared" si="741"/>
        <v>136</v>
      </c>
      <c r="CK476" s="72">
        <f t="shared" si="742"/>
        <v>32</v>
      </c>
      <c r="CL476" s="73">
        <f t="shared" si="743"/>
        <v>0.23529411764705882</v>
      </c>
      <c r="CM476" s="72">
        <f t="shared" si="744"/>
        <v>0</v>
      </c>
      <c r="CN476" s="74">
        <f t="shared" si="745"/>
        <v>27</v>
      </c>
    </row>
    <row r="477" spans="1:92" s="77" customFormat="1" ht="24.75" customHeight="1" outlineLevel="2" x14ac:dyDescent="0.25">
      <c r="A477" s="55" t="s">
        <v>962</v>
      </c>
      <c r="B477" s="56" t="s">
        <v>963</v>
      </c>
      <c r="C477" s="57" t="s">
        <v>810</v>
      </c>
      <c r="D477" s="58">
        <v>10</v>
      </c>
      <c r="E477" s="75">
        <v>44159</v>
      </c>
      <c r="F477" s="60">
        <f>IFERROR(VLOOKUP(A477,'[5]PHEP NAM 2022'!$D$9:$AP$628,32,0),0)</f>
        <v>1</v>
      </c>
      <c r="G477" s="61" t="s">
        <v>12</v>
      </c>
      <c r="H477" s="62">
        <v>4</v>
      </c>
      <c r="I477" s="61" t="s">
        <v>12</v>
      </c>
      <c r="J477" s="62">
        <v>4</v>
      </c>
      <c r="K477" s="61" t="s">
        <v>12</v>
      </c>
      <c r="L477" s="62">
        <v>4</v>
      </c>
      <c r="M477" s="61" t="s">
        <v>12</v>
      </c>
      <c r="N477" s="62">
        <v>4</v>
      </c>
      <c r="O477" s="61" t="s">
        <v>12</v>
      </c>
      <c r="P477" s="62">
        <v>4</v>
      </c>
      <c r="Q477" s="63"/>
      <c r="R477" s="63"/>
      <c r="S477" s="61" t="s">
        <v>9</v>
      </c>
      <c r="T477" s="62">
        <v>4</v>
      </c>
      <c r="U477" s="61" t="s">
        <v>9</v>
      </c>
      <c r="V477" s="62">
        <v>4</v>
      </c>
      <c r="W477" s="61" t="s">
        <v>9</v>
      </c>
      <c r="X477" s="62">
        <v>4</v>
      </c>
      <c r="Y477" s="61" t="s">
        <v>9</v>
      </c>
      <c r="Z477" s="62">
        <v>4</v>
      </c>
      <c r="AA477" s="61" t="s">
        <v>9</v>
      </c>
      <c r="AB477" s="62">
        <v>4</v>
      </c>
      <c r="AC477" s="61" t="s">
        <v>9</v>
      </c>
      <c r="AD477" s="62">
        <v>4</v>
      </c>
      <c r="AE477" s="63"/>
      <c r="AF477" s="63">
        <v>16</v>
      </c>
      <c r="AG477" s="61" t="s">
        <v>12</v>
      </c>
      <c r="AH477" s="62">
        <v>4</v>
      </c>
      <c r="AI477" s="61" t="s">
        <v>12</v>
      </c>
      <c r="AJ477" s="62">
        <v>4</v>
      </c>
      <c r="AK477" s="61" t="s">
        <v>12</v>
      </c>
      <c r="AL477" s="62">
        <v>4</v>
      </c>
      <c r="AM477" s="61" t="s">
        <v>12</v>
      </c>
      <c r="AN477" s="62">
        <v>4</v>
      </c>
      <c r="AO477" s="61" t="s">
        <v>12</v>
      </c>
      <c r="AP477" s="62">
        <v>4</v>
      </c>
      <c r="AQ477" s="61" t="s">
        <v>12</v>
      </c>
      <c r="AR477" s="62">
        <v>4</v>
      </c>
      <c r="AS477" s="63"/>
      <c r="AT477" s="63"/>
      <c r="AU477" s="61" t="s">
        <v>9</v>
      </c>
      <c r="AV477" s="62">
        <v>4</v>
      </c>
      <c r="AW477" s="61" t="s">
        <v>9</v>
      </c>
      <c r="AX477" s="62">
        <v>4</v>
      </c>
      <c r="AY477" s="61" t="s">
        <v>9</v>
      </c>
      <c r="AZ477" s="62">
        <v>4</v>
      </c>
      <c r="BA477" s="61" t="s">
        <v>9</v>
      </c>
      <c r="BB477" s="62">
        <v>4</v>
      </c>
      <c r="BC477" s="61" t="s">
        <v>9</v>
      </c>
      <c r="BD477" s="62">
        <v>4</v>
      </c>
      <c r="BE477" s="61" t="s">
        <v>9</v>
      </c>
      <c r="BF477" s="62">
        <v>4</v>
      </c>
      <c r="BG477" s="63"/>
      <c r="BH477" s="63"/>
      <c r="BI477" s="61" t="s">
        <v>12</v>
      </c>
      <c r="BJ477" s="62">
        <v>4</v>
      </c>
      <c r="BK477" s="61" t="s">
        <v>12</v>
      </c>
      <c r="BL477" s="62">
        <v>4</v>
      </c>
      <c r="BM477" s="61" t="s">
        <v>12</v>
      </c>
      <c r="BN477" s="62">
        <v>4</v>
      </c>
      <c r="BO477" s="61" t="s">
        <v>12</v>
      </c>
      <c r="BP477" s="62">
        <v>4</v>
      </c>
      <c r="BQ477" s="64">
        <f t="shared" si="725"/>
        <v>12</v>
      </c>
      <c r="BR477" s="64">
        <f t="shared" si="726"/>
        <v>0</v>
      </c>
      <c r="BS477" s="64">
        <f t="shared" si="727"/>
        <v>0</v>
      </c>
      <c r="BT477" s="64">
        <f t="shared" si="728"/>
        <v>15</v>
      </c>
      <c r="BU477" s="64">
        <f t="shared" si="729"/>
        <v>0</v>
      </c>
      <c r="BV477" s="64">
        <f t="shared" si="730"/>
        <v>0</v>
      </c>
      <c r="BW477" s="64">
        <f t="shared" si="731"/>
        <v>0</v>
      </c>
      <c r="BX477" s="64">
        <f t="shared" si="732"/>
        <v>0</v>
      </c>
      <c r="BY477" s="64">
        <f t="shared" si="733"/>
        <v>0</v>
      </c>
      <c r="BZ477" s="65">
        <f t="shared" si="747"/>
        <v>27</v>
      </c>
      <c r="CA477" s="66">
        <f t="shared" si="734"/>
        <v>108</v>
      </c>
      <c r="CB477" s="67">
        <f t="shared" si="735"/>
        <v>16</v>
      </c>
      <c r="CC477" s="67">
        <v>0</v>
      </c>
      <c r="CD477" s="68">
        <f t="shared" si="736"/>
        <v>2</v>
      </c>
      <c r="CE477" s="69">
        <f t="shared" si="737"/>
        <v>28</v>
      </c>
      <c r="CF477" s="68">
        <f t="shared" si="738"/>
        <v>140</v>
      </c>
      <c r="CG477" s="70">
        <f t="shared" si="739"/>
        <v>1</v>
      </c>
      <c r="CH477" s="68">
        <f t="shared" si="740"/>
        <v>448</v>
      </c>
      <c r="CI477" s="71">
        <f>VLOOKUP(A477,[5]DATA!$A$6:$Q$660,17,0)</f>
        <v>70</v>
      </c>
      <c r="CJ477" s="71">
        <f t="shared" si="741"/>
        <v>124</v>
      </c>
      <c r="CK477" s="72">
        <f t="shared" si="742"/>
        <v>16</v>
      </c>
      <c r="CL477" s="73">
        <f t="shared" si="743"/>
        <v>0.12903225806451613</v>
      </c>
      <c r="CM477" s="72">
        <f t="shared" si="744"/>
        <v>0</v>
      </c>
      <c r="CN477" s="74">
        <f t="shared" si="745"/>
        <v>27</v>
      </c>
    </row>
    <row r="478" spans="1:92" s="77" customFormat="1" ht="24.75" customHeight="1" outlineLevel="2" x14ac:dyDescent="0.25">
      <c r="A478" s="55" t="s">
        <v>964</v>
      </c>
      <c r="B478" s="96" t="s">
        <v>965</v>
      </c>
      <c r="C478" s="57" t="s">
        <v>810</v>
      </c>
      <c r="D478" s="58">
        <v>10</v>
      </c>
      <c r="E478" s="75">
        <v>44159</v>
      </c>
      <c r="F478" s="60">
        <f>IFERROR(VLOOKUP(A478,'[5]PHEP NAM 2022'!$D$9:$AP$628,32,0),0)</f>
        <v>2.5</v>
      </c>
      <c r="G478" s="61" t="s">
        <v>9</v>
      </c>
      <c r="H478" s="62">
        <v>4</v>
      </c>
      <c r="I478" s="61" t="s">
        <v>9</v>
      </c>
      <c r="J478" s="62">
        <v>4</v>
      </c>
      <c r="K478" s="61" t="s">
        <v>9</v>
      </c>
      <c r="L478" s="62">
        <v>4</v>
      </c>
      <c r="M478" s="61" t="s">
        <v>52</v>
      </c>
      <c r="N478" s="62"/>
      <c r="O478" s="61" t="s">
        <v>9</v>
      </c>
      <c r="P478" s="62">
        <v>4</v>
      </c>
      <c r="Q478" s="63"/>
      <c r="R478" s="63"/>
      <c r="S478" s="61" t="s">
        <v>12</v>
      </c>
      <c r="T478" s="62">
        <v>4</v>
      </c>
      <c r="U478" s="61" t="s">
        <v>12</v>
      </c>
      <c r="V478" s="62">
        <v>4</v>
      </c>
      <c r="W478" s="61" t="s">
        <v>12</v>
      </c>
      <c r="X478" s="62">
        <v>4</v>
      </c>
      <c r="Y478" s="61" t="s">
        <v>12</v>
      </c>
      <c r="Z478" s="62">
        <v>4</v>
      </c>
      <c r="AA478" s="61" t="s">
        <v>12</v>
      </c>
      <c r="AB478" s="62">
        <v>4</v>
      </c>
      <c r="AC478" s="61" t="s">
        <v>52</v>
      </c>
      <c r="AD478" s="62"/>
      <c r="AE478" s="63"/>
      <c r="AF478" s="63"/>
      <c r="AG478" s="61" t="s">
        <v>340</v>
      </c>
      <c r="AH478" s="62"/>
      <c r="AI478" s="196" t="s">
        <v>223</v>
      </c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  <c r="AV478" s="197"/>
      <c r="AW478" s="197"/>
      <c r="AX478" s="197"/>
      <c r="AY478" s="197"/>
      <c r="AZ478" s="197"/>
      <c r="BA478" s="197"/>
      <c r="BB478" s="197"/>
      <c r="BC478" s="197"/>
      <c r="BD478" s="197"/>
      <c r="BE478" s="197"/>
      <c r="BF478" s="197"/>
      <c r="BG478" s="197"/>
      <c r="BH478" s="197"/>
      <c r="BI478" s="197"/>
      <c r="BJ478" s="197"/>
      <c r="BK478" s="197"/>
      <c r="BL478" s="197"/>
      <c r="BM478" s="197"/>
      <c r="BN478" s="197"/>
      <c r="BO478" s="197"/>
      <c r="BP478" s="198"/>
      <c r="BQ478" s="64">
        <f t="shared" si="725"/>
        <v>4</v>
      </c>
      <c r="BR478" s="64">
        <f t="shared" si="726"/>
        <v>0</v>
      </c>
      <c r="BS478" s="64">
        <f t="shared" si="727"/>
        <v>0</v>
      </c>
      <c r="BT478" s="64">
        <f t="shared" si="728"/>
        <v>5</v>
      </c>
      <c r="BU478" s="64">
        <f t="shared" si="729"/>
        <v>0</v>
      </c>
      <c r="BV478" s="64">
        <f t="shared" si="730"/>
        <v>0</v>
      </c>
      <c r="BW478" s="64">
        <f t="shared" si="731"/>
        <v>0</v>
      </c>
      <c r="BX478" s="64">
        <f t="shared" si="732"/>
        <v>0</v>
      </c>
      <c r="BY478" s="64">
        <f t="shared" si="733"/>
        <v>2.5</v>
      </c>
      <c r="BZ478" s="65">
        <f t="shared" si="747"/>
        <v>11.5</v>
      </c>
      <c r="CA478" s="66">
        <f t="shared" si="734"/>
        <v>36</v>
      </c>
      <c r="CB478" s="67">
        <f t="shared" si="735"/>
        <v>0</v>
      </c>
      <c r="CC478" s="67">
        <v>0</v>
      </c>
      <c r="CD478" s="68">
        <f>IF(BZ478&gt;=25,4,IF(BZ478&gt;=18,3,IF(BZ478&gt;=12,2,IF(BZ478&gt;=4,1,0))))-BX478-2+1</f>
        <v>0</v>
      </c>
      <c r="CE478" s="69">
        <f t="shared" si="737"/>
        <v>9</v>
      </c>
      <c r="CF478" s="68">
        <f t="shared" si="738"/>
        <v>0</v>
      </c>
      <c r="CG478" s="70">
        <f t="shared" si="739"/>
        <v>0</v>
      </c>
      <c r="CH478" s="68">
        <f t="shared" si="740"/>
        <v>144</v>
      </c>
      <c r="CI478" s="71">
        <f>VLOOKUP(A478,[5]DATA!$A$6:$Q$660,17,0)</f>
        <v>70</v>
      </c>
      <c r="CJ478" s="71">
        <f t="shared" si="741"/>
        <v>36</v>
      </c>
      <c r="CK478" s="72">
        <f t="shared" si="742"/>
        <v>0</v>
      </c>
      <c r="CL478" s="73">
        <f t="shared" si="743"/>
        <v>0</v>
      </c>
      <c r="CM478" s="72">
        <f t="shared" si="744"/>
        <v>0</v>
      </c>
      <c r="CN478" s="74">
        <f t="shared" si="745"/>
        <v>11.5</v>
      </c>
    </row>
    <row r="479" spans="1:92" s="77" customFormat="1" ht="24.75" customHeight="1" outlineLevel="2" x14ac:dyDescent="0.25">
      <c r="A479" s="55" t="s">
        <v>966</v>
      </c>
      <c r="B479" s="96" t="s">
        <v>967</v>
      </c>
      <c r="C479" s="57" t="s">
        <v>810</v>
      </c>
      <c r="D479" s="58">
        <v>10</v>
      </c>
      <c r="E479" s="59">
        <v>44159</v>
      </c>
      <c r="F479" s="60">
        <f>IFERROR(VLOOKUP(A479,'[5]PHEP NAM 2022'!$D$9:$AP$628,32,0),0)</f>
        <v>0</v>
      </c>
      <c r="G479" s="61" t="s">
        <v>124</v>
      </c>
      <c r="H479" s="62"/>
      <c r="I479" s="61" t="s">
        <v>9</v>
      </c>
      <c r="J479" s="62">
        <v>4</v>
      </c>
      <c r="K479" s="61" t="s">
        <v>9</v>
      </c>
      <c r="L479" s="62">
        <v>4</v>
      </c>
      <c r="M479" s="61" t="s">
        <v>124</v>
      </c>
      <c r="N479" s="62"/>
      <c r="O479" s="61" t="s">
        <v>9</v>
      </c>
      <c r="P479" s="62"/>
      <c r="Q479" s="196" t="s">
        <v>223</v>
      </c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  <c r="AV479" s="197"/>
      <c r="AW479" s="197"/>
      <c r="AX479" s="197"/>
      <c r="AY479" s="197"/>
      <c r="AZ479" s="197"/>
      <c r="BA479" s="197"/>
      <c r="BB479" s="197"/>
      <c r="BC479" s="197"/>
      <c r="BD479" s="197"/>
      <c r="BE479" s="197"/>
      <c r="BF479" s="197"/>
      <c r="BG479" s="197"/>
      <c r="BH479" s="197"/>
      <c r="BI479" s="197"/>
      <c r="BJ479" s="197"/>
      <c r="BK479" s="197"/>
      <c r="BL479" s="197"/>
      <c r="BM479" s="197"/>
      <c r="BN479" s="197"/>
      <c r="BO479" s="197"/>
      <c r="BP479" s="198"/>
      <c r="BQ479" s="64">
        <f t="shared" si="725"/>
        <v>3</v>
      </c>
      <c r="BR479" s="64">
        <f t="shared" si="726"/>
        <v>0</v>
      </c>
      <c r="BS479" s="64">
        <f t="shared" si="727"/>
        <v>0</v>
      </c>
      <c r="BT479" s="64">
        <f t="shared" si="728"/>
        <v>0</v>
      </c>
      <c r="BU479" s="64">
        <f t="shared" si="729"/>
        <v>0</v>
      </c>
      <c r="BV479" s="64">
        <f t="shared" si="730"/>
        <v>0</v>
      </c>
      <c r="BW479" s="64">
        <f t="shared" si="731"/>
        <v>0</v>
      </c>
      <c r="BX479" s="64">
        <f t="shared" si="732"/>
        <v>0</v>
      </c>
      <c r="BY479" s="64">
        <f t="shared" si="733"/>
        <v>0</v>
      </c>
      <c r="BZ479" s="65">
        <f>SUBTOTAL(9,BQ479:BY479)</f>
        <v>3</v>
      </c>
      <c r="CA479" s="66">
        <f t="shared" si="734"/>
        <v>8</v>
      </c>
      <c r="CB479" s="67">
        <f t="shared" si="735"/>
        <v>0</v>
      </c>
      <c r="CC479" s="67">
        <v>0</v>
      </c>
      <c r="CD479" s="68">
        <f>IF(BZ479&gt;=25,4,IF(BZ479&gt;=18,3,IF(BZ479&gt;=12,2,IF(BZ479&gt;=4,1,0))))-BX479-2+2</f>
        <v>0</v>
      </c>
      <c r="CE479" s="69">
        <f t="shared" si="737"/>
        <v>2</v>
      </c>
      <c r="CF479" s="68">
        <f t="shared" si="738"/>
        <v>0</v>
      </c>
      <c r="CG479" s="70">
        <f t="shared" si="739"/>
        <v>0</v>
      </c>
      <c r="CH479" s="68">
        <f t="shared" si="740"/>
        <v>32</v>
      </c>
      <c r="CI479" s="71">
        <f>VLOOKUP(A479,[5]DATA!$A$6:$Q$660,17,0)</f>
        <v>70</v>
      </c>
      <c r="CJ479" s="71">
        <f t="shared" si="741"/>
        <v>8</v>
      </c>
      <c r="CK479" s="72">
        <f t="shared" si="742"/>
        <v>0</v>
      </c>
      <c r="CL479" s="73">
        <f t="shared" si="743"/>
        <v>0</v>
      </c>
      <c r="CM479" s="72">
        <f t="shared" si="744"/>
        <v>0</v>
      </c>
      <c r="CN479" s="74">
        <f t="shared" si="745"/>
        <v>3</v>
      </c>
    </row>
    <row r="480" spans="1:92" s="77" customFormat="1" ht="24.75" customHeight="1" outlineLevel="2" x14ac:dyDescent="0.25">
      <c r="A480" s="55" t="s">
        <v>968</v>
      </c>
      <c r="B480" s="56" t="s">
        <v>969</v>
      </c>
      <c r="C480" s="57" t="s">
        <v>810</v>
      </c>
      <c r="D480" s="58">
        <v>10</v>
      </c>
      <c r="E480" s="59">
        <v>44166</v>
      </c>
      <c r="F480" s="60">
        <f>IFERROR(VLOOKUP(A480,'[5]PHEP NAM 2022'!$D$9:$AP$628,32,0),0)</f>
        <v>1</v>
      </c>
      <c r="G480" s="61" t="s">
        <v>12</v>
      </c>
      <c r="H480" s="62">
        <v>4</v>
      </c>
      <c r="I480" s="61" t="s">
        <v>12</v>
      </c>
      <c r="J480" s="62">
        <v>4</v>
      </c>
      <c r="K480" s="61" t="s">
        <v>12</v>
      </c>
      <c r="L480" s="62">
        <v>4</v>
      </c>
      <c r="M480" s="61" t="s">
        <v>12</v>
      </c>
      <c r="N480" s="62">
        <v>4</v>
      </c>
      <c r="O480" s="61" t="s">
        <v>12</v>
      </c>
      <c r="P480" s="62">
        <v>4</v>
      </c>
      <c r="Q480" s="63"/>
      <c r="R480" s="63"/>
      <c r="S480" s="61" t="s">
        <v>9</v>
      </c>
      <c r="T480" s="62">
        <v>4</v>
      </c>
      <c r="U480" s="61" t="s">
        <v>9</v>
      </c>
      <c r="V480" s="62">
        <v>4</v>
      </c>
      <c r="W480" s="61" t="s">
        <v>9</v>
      </c>
      <c r="X480" s="62">
        <v>4</v>
      </c>
      <c r="Y480" s="61" t="s">
        <v>9</v>
      </c>
      <c r="Z480" s="62">
        <v>4</v>
      </c>
      <c r="AA480" s="61" t="s">
        <v>9</v>
      </c>
      <c r="AB480" s="62">
        <v>4</v>
      </c>
      <c r="AC480" s="61" t="s">
        <v>9</v>
      </c>
      <c r="AD480" s="62">
        <v>4</v>
      </c>
      <c r="AE480" s="63"/>
      <c r="AF480" s="63"/>
      <c r="AG480" s="61" t="s">
        <v>12</v>
      </c>
      <c r="AH480" s="62">
        <v>4</v>
      </c>
      <c r="AI480" s="61" t="s">
        <v>12</v>
      </c>
      <c r="AJ480" s="62">
        <v>4</v>
      </c>
      <c r="AK480" s="61" t="s">
        <v>12</v>
      </c>
      <c r="AL480" s="62">
        <v>4</v>
      </c>
      <c r="AM480" s="61" t="s">
        <v>12</v>
      </c>
      <c r="AN480" s="62">
        <v>4</v>
      </c>
      <c r="AO480" s="61" t="s">
        <v>12</v>
      </c>
      <c r="AP480" s="62">
        <v>4</v>
      </c>
      <c r="AQ480" s="61" t="s">
        <v>52</v>
      </c>
      <c r="AR480" s="62"/>
      <c r="AS480" s="63"/>
      <c r="AT480" s="63"/>
      <c r="AU480" s="61" t="s">
        <v>9</v>
      </c>
      <c r="AV480" s="62">
        <v>4</v>
      </c>
      <c r="AW480" s="61" t="s">
        <v>9</v>
      </c>
      <c r="AX480" s="62">
        <v>4</v>
      </c>
      <c r="AY480" s="61" t="s">
        <v>9</v>
      </c>
      <c r="AZ480" s="62">
        <v>4</v>
      </c>
      <c r="BA480" s="61" t="s">
        <v>9</v>
      </c>
      <c r="BB480" s="62">
        <v>4</v>
      </c>
      <c r="BC480" s="61" t="s">
        <v>9</v>
      </c>
      <c r="BD480" s="62">
        <v>4</v>
      </c>
      <c r="BE480" s="61" t="s">
        <v>9</v>
      </c>
      <c r="BF480" s="62">
        <v>4</v>
      </c>
      <c r="BG480" s="63"/>
      <c r="BH480" s="63">
        <v>16</v>
      </c>
      <c r="BI480" s="61" t="s">
        <v>12</v>
      </c>
      <c r="BJ480" s="62">
        <v>4</v>
      </c>
      <c r="BK480" s="61" t="s">
        <v>12</v>
      </c>
      <c r="BL480" s="62">
        <v>4</v>
      </c>
      <c r="BM480" s="61" t="s">
        <v>12</v>
      </c>
      <c r="BN480" s="62">
        <v>4</v>
      </c>
      <c r="BO480" s="61" t="s">
        <v>12</v>
      </c>
      <c r="BP480" s="62">
        <v>4</v>
      </c>
      <c r="BQ480" s="64">
        <f t="shared" si="725"/>
        <v>12</v>
      </c>
      <c r="BR480" s="64">
        <f t="shared" si="726"/>
        <v>0</v>
      </c>
      <c r="BS480" s="64">
        <f t="shared" si="727"/>
        <v>0</v>
      </c>
      <c r="BT480" s="64">
        <f t="shared" si="728"/>
        <v>14</v>
      </c>
      <c r="BU480" s="64">
        <f t="shared" si="729"/>
        <v>0</v>
      </c>
      <c r="BV480" s="64">
        <f t="shared" si="730"/>
        <v>0</v>
      </c>
      <c r="BW480" s="64">
        <f t="shared" si="731"/>
        <v>0</v>
      </c>
      <c r="BX480" s="64">
        <f t="shared" si="732"/>
        <v>0</v>
      </c>
      <c r="BY480" s="64">
        <f t="shared" si="733"/>
        <v>1</v>
      </c>
      <c r="BZ480" s="65">
        <f t="shared" ref="BZ480:BZ513" si="748">SUBTOTAL(9,BQ480:BY480)</f>
        <v>27</v>
      </c>
      <c r="CA480" s="66">
        <f t="shared" si="734"/>
        <v>104</v>
      </c>
      <c r="CB480" s="67">
        <f t="shared" si="735"/>
        <v>16</v>
      </c>
      <c r="CC480" s="67">
        <v>0</v>
      </c>
      <c r="CD480" s="68">
        <f t="shared" si="736"/>
        <v>2</v>
      </c>
      <c r="CE480" s="69">
        <f t="shared" si="737"/>
        <v>27</v>
      </c>
      <c r="CF480" s="68">
        <f t="shared" si="738"/>
        <v>140</v>
      </c>
      <c r="CG480" s="70">
        <f t="shared" si="739"/>
        <v>0</v>
      </c>
      <c r="CH480" s="68">
        <f t="shared" si="740"/>
        <v>432</v>
      </c>
      <c r="CI480" s="71">
        <f>VLOOKUP(A480,[5]DATA!$A$6:$Q$660,17,0)</f>
        <v>70</v>
      </c>
      <c r="CJ480" s="71">
        <f t="shared" si="741"/>
        <v>120</v>
      </c>
      <c r="CK480" s="72">
        <f t="shared" si="742"/>
        <v>16</v>
      </c>
      <c r="CL480" s="73">
        <f t="shared" si="743"/>
        <v>0.13333333333333333</v>
      </c>
      <c r="CM480" s="72">
        <f t="shared" si="744"/>
        <v>0</v>
      </c>
      <c r="CN480" s="74">
        <f t="shared" si="745"/>
        <v>27</v>
      </c>
    </row>
    <row r="481" spans="1:92" s="77" customFormat="1" ht="24.75" customHeight="1" outlineLevel="2" x14ac:dyDescent="0.25">
      <c r="A481" s="55" t="s">
        <v>970</v>
      </c>
      <c r="B481" s="96" t="s">
        <v>971</v>
      </c>
      <c r="C481" s="57" t="s">
        <v>810</v>
      </c>
      <c r="D481" s="58">
        <v>10</v>
      </c>
      <c r="E481" s="75">
        <v>44169</v>
      </c>
      <c r="F481" s="60">
        <f>IFERROR(VLOOKUP(A481,'[5]PHEP NAM 2022'!$D$9:$AP$628,32,0),0)</f>
        <v>3</v>
      </c>
      <c r="G481" s="61" t="s">
        <v>52</v>
      </c>
      <c r="H481" s="62"/>
      <c r="I481" s="61" t="s">
        <v>52</v>
      </c>
      <c r="J481" s="62"/>
      <c r="K481" s="61" t="s">
        <v>52</v>
      </c>
      <c r="L481" s="62"/>
      <c r="M481" s="61" t="s">
        <v>9</v>
      </c>
      <c r="N481" s="62">
        <v>4</v>
      </c>
      <c r="O481" s="61" t="s">
        <v>9</v>
      </c>
      <c r="P481" s="62">
        <v>4</v>
      </c>
      <c r="Q481" s="63"/>
      <c r="R481" s="63"/>
      <c r="S481" s="61" t="s">
        <v>12</v>
      </c>
      <c r="T481" s="62">
        <v>4</v>
      </c>
      <c r="U481" s="61" t="s">
        <v>12</v>
      </c>
      <c r="V481" s="62">
        <v>4</v>
      </c>
      <c r="W481" s="61" t="s">
        <v>12</v>
      </c>
      <c r="X481" s="62">
        <v>4</v>
      </c>
      <c r="Y481" s="61" t="s">
        <v>12</v>
      </c>
      <c r="Z481" s="62">
        <v>4</v>
      </c>
      <c r="AA481" s="61" t="s">
        <v>12</v>
      </c>
      <c r="AB481" s="62">
        <v>4</v>
      </c>
      <c r="AC481" s="61" t="s">
        <v>12</v>
      </c>
      <c r="AD481" s="62">
        <v>4</v>
      </c>
      <c r="AE481" s="196" t="s">
        <v>223</v>
      </c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  <c r="AV481" s="197"/>
      <c r="AW481" s="197"/>
      <c r="AX481" s="197"/>
      <c r="AY481" s="197"/>
      <c r="AZ481" s="197"/>
      <c r="BA481" s="197"/>
      <c r="BB481" s="197"/>
      <c r="BC481" s="197"/>
      <c r="BD481" s="197"/>
      <c r="BE481" s="197"/>
      <c r="BF481" s="197"/>
      <c r="BG481" s="197"/>
      <c r="BH481" s="197"/>
      <c r="BI481" s="197"/>
      <c r="BJ481" s="197"/>
      <c r="BK481" s="197"/>
      <c r="BL481" s="197"/>
      <c r="BM481" s="197"/>
      <c r="BN481" s="197"/>
      <c r="BO481" s="197"/>
      <c r="BP481" s="198"/>
      <c r="BQ481" s="64">
        <f t="shared" si="725"/>
        <v>2</v>
      </c>
      <c r="BR481" s="64">
        <f t="shared" si="726"/>
        <v>0</v>
      </c>
      <c r="BS481" s="64">
        <f t="shared" si="727"/>
        <v>0</v>
      </c>
      <c r="BT481" s="64">
        <f t="shared" si="728"/>
        <v>6</v>
      </c>
      <c r="BU481" s="64">
        <f t="shared" si="729"/>
        <v>0</v>
      </c>
      <c r="BV481" s="64">
        <f t="shared" si="730"/>
        <v>0</v>
      </c>
      <c r="BW481" s="64">
        <f t="shared" si="731"/>
        <v>0</v>
      </c>
      <c r="BX481" s="64">
        <f t="shared" si="732"/>
        <v>0</v>
      </c>
      <c r="BY481" s="64">
        <f t="shared" si="733"/>
        <v>3</v>
      </c>
      <c r="BZ481" s="65">
        <f t="shared" si="748"/>
        <v>11</v>
      </c>
      <c r="CA481" s="66">
        <f t="shared" si="734"/>
        <v>32</v>
      </c>
      <c r="CB481" s="67">
        <f t="shared" si="735"/>
        <v>0</v>
      </c>
      <c r="CC481" s="67">
        <v>0</v>
      </c>
      <c r="CD481" s="68">
        <f>IF(BZ481&gt;=25,4,IF(BZ481&gt;=18,3,IF(BZ481&gt;=12,2,IF(BZ481&gt;=4,1,0))))-BX481-2+1</f>
        <v>0</v>
      </c>
      <c r="CE481" s="69">
        <f t="shared" si="737"/>
        <v>8</v>
      </c>
      <c r="CF481" s="68">
        <f t="shared" si="738"/>
        <v>0</v>
      </c>
      <c r="CG481" s="70">
        <f t="shared" si="739"/>
        <v>0</v>
      </c>
      <c r="CH481" s="68">
        <f t="shared" si="740"/>
        <v>128</v>
      </c>
      <c r="CI481" s="71">
        <f>VLOOKUP(A481,[5]DATA!$A$6:$Q$660,17,0)</f>
        <v>70</v>
      </c>
      <c r="CJ481" s="71">
        <f t="shared" si="741"/>
        <v>32</v>
      </c>
      <c r="CK481" s="72">
        <f t="shared" si="742"/>
        <v>0</v>
      </c>
      <c r="CL481" s="73">
        <f t="shared" si="743"/>
        <v>0</v>
      </c>
      <c r="CM481" s="72">
        <f t="shared" si="744"/>
        <v>0</v>
      </c>
      <c r="CN481" s="74">
        <f t="shared" si="745"/>
        <v>11</v>
      </c>
    </row>
    <row r="482" spans="1:92" s="77" customFormat="1" ht="24.75" customHeight="1" outlineLevel="2" x14ac:dyDescent="0.25">
      <c r="A482" s="55" t="s">
        <v>972</v>
      </c>
      <c r="B482" s="56" t="s">
        <v>973</v>
      </c>
      <c r="C482" s="57" t="s">
        <v>810</v>
      </c>
      <c r="D482" s="58">
        <v>10</v>
      </c>
      <c r="E482" s="75">
        <v>44169</v>
      </c>
      <c r="F482" s="60">
        <f>IFERROR(VLOOKUP(A482,'[5]PHEP NAM 2022'!$D$9:$AP$628,32,0),0)</f>
        <v>5</v>
      </c>
      <c r="G482" s="61" t="s">
        <v>9</v>
      </c>
      <c r="H482" s="62">
        <v>4</v>
      </c>
      <c r="I482" s="61" t="s">
        <v>9</v>
      </c>
      <c r="J482" s="62">
        <v>4</v>
      </c>
      <c r="K482" s="61" t="s">
        <v>9</v>
      </c>
      <c r="L482" s="62">
        <v>4</v>
      </c>
      <c r="M482" s="61" t="s">
        <v>9</v>
      </c>
      <c r="N482" s="62">
        <v>4</v>
      </c>
      <c r="O482" s="61" t="s">
        <v>9</v>
      </c>
      <c r="P482" s="62">
        <v>4</v>
      </c>
      <c r="Q482" s="63"/>
      <c r="R482" s="63">
        <v>16</v>
      </c>
      <c r="S482" s="61" t="s">
        <v>12</v>
      </c>
      <c r="T482" s="62">
        <v>4</v>
      </c>
      <c r="U482" s="61" t="s">
        <v>12</v>
      </c>
      <c r="V482" s="62">
        <v>4</v>
      </c>
      <c r="W482" s="61" t="s">
        <v>12</v>
      </c>
      <c r="X482" s="62">
        <v>4</v>
      </c>
      <c r="Y482" s="61" t="s">
        <v>12</v>
      </c>
      <c r="Z482" s="62">
        <v>4</v>
      </c>
      <c r="AA482" s="61" t="s">
        <v>12</v>
      </c>
      <c r="AB482" s="62">
        <v>4</v>
      </c>
      <c r="AC482" s="61" t="s">
        <v>12</v>
      </c>
      <c r="AD482" s="62">
        <v>4</v>
      </c>
      <c r="AE482" s="63"/>
      <c r="AF482" s="63"/>
      <c r="AG482" s="61" t="s">
        <v>9</v>
      </c>
      <c r="AH482" s="62">
        <v>4</v>
      </c>
      <c r="AI482" s="61" t="s">
        <v>9</v>
      </c>
      <c r="AJ482" s="62">
        <v>4</v>
      </c>
      <c r="AK482" s="61" t="s">
        <v>9</v>
      </c>
      <c r="AL482" s="62">
        <v>4</v>
      </c>
      <c r="AM482" s="61" t="s">
        <v>9</v>
      </c>
      <c r="AN482" s="62">
        <v>4</v>
      </c>
      <c r="AO482" s="61" t="s">
        <v>9</v>
      </c>
      <c r="AP482" s="62">
        <v>4</v>
      </c>
      <c r="AQ482" s="61" t="s">
        <v>52</v>
      </c>
      <c r="AR482" s="62"/>
      <c r="AS482" s="63"/>
      <c r="AT482" s="63"/>
      <c r="AU482" s="61" t="s">
        <v>12</v>
      </c>
      <c r="AV482" s="62">
        <v>4</v>
      </c>
      <c r="AW482" s="61" t="s">
        <v>12</v>
      </c>
      <c r="AX482" s="62">
        <v>4</v>
      </c>
      <c r="AY482" s="61" t="s">
        <v>12</v>
      </c>
      <c r="AZ482" s="62">
        <v>4</v>
      </c>
      <c r="BA482" s="61" t="s">
        <v>12</v>
      </c>
      <c r="BB482" s="62">
        <v>4</v>
      </c>
      <c r="BC482" s="61" t="s">
        <v>12</v>
      </c>
      <c r="BD482" s="62">
        <v>4</v>
      </c>
      <c r="BE482" s="61" t="s">
        <v>12</v>
      </c>
      <c r="BF482" s="62">
        <v>4</v>
      </c>
      <c r="BG482" s="63"/>
      <c r="BH482" s="63"/>
      <c r="BI482" s="61" t="s">
        <v>9</v>
      </c>
      <c r="BJ482" s="62">
        <v>4</v>
      </c>
      <c r="BK482" s="61" t="s">
        <v>9</v>
      </c>
      <c r="BL482" s="62">
        <v>4</v>
      </c>
      <c r="BM482" s="61" t="s">
        <v>9</v>
      </c>
      <c r="BN482" s="62">
        <v>4</v>
      </c>
      <c r="BO482" s="61" t="s">
        <v>9</v>
      </c>
      <c r="BP482" s="62">
        <v>4</v>
      </c>
      <c r="BQ482" s="64">
        <f t="shared" si="725"/>
        <v>14</v>
      </c>
      <c r="BR482" s="64">
        <f t="shared" si="726"/>
        <v>0</v>
      </c>
      <c r="BS482" s="64">
        <f t="shared" si="727"/>
        <v>0</v>
      </c>
      <c r="BT482" s="64">
        <f t="shared" si="728"/>
        <v>12</v>
      </c>
      <c r="BU482" s="64">
        <f t="shared" si="729"/>
        <v>0</v>
      </c>
      <c r="BV482" s="64">
        <f t="shared" si="730"/>
        <v>0</v>
      </c>
      <c r="BW482" s="64">
        <f t="shared" si="731"/>
        <v>0</v>
      </c>
      <c r="BX482" s="64">
        <f t="shared" si="732"/>
        <v>0</v>
      </c>
      <c r="BY482" s="64">
        <f t="shared" si="733"/>
        <v>1</v>
      </c>
      <c r="BZ482" s="65">
        <f t="shared" si="748"/>
        <v>27</v>
      </c>
      <c r="CA482" s="66">
        <f t="shared" si="734"/>
        <v>104</v>
      </c>
      <c r="CB482" s="67">
        <f t="shared" si="735"/>
        <v>16</v>
      </c>
      <c r="CC482" s="67">
        <v>0</v>
      </c>
      <c r="CD482" s="68">
        <f t="shared" si="736"/>
        <v>2</v>
      </c>
      <c r="CE482" s="69">
        <f t="shared" si="737"/>
        <v>27</v>
      </c>
      <c r="CF482" s="68">
        <f t="shared" si="738"/>
        <v>140</v>
      </c>
      <c r="CG482" s="70">
        <f t="shared" si="739"/>
        <v>4</v>
      </c>
      <c r="CH482" s="68">
        <f t="shared" si="740"/>
        <v>432</v>
      </c>
      <c r="CI482" s="71">
        <f>VLOOKUP(A482,[5]DATA!$A$6:$Q$660,17,0)</f>
        <v>70</v>
      </c>
      <c r="CJ482" s="71">
        <f t="shared" si="741"/>
        <v>120</v>
      </c>
      <c r="CK482" s="72">
        <f t="shared" si="742"/>
        <v>16</v>
      </c>
      <c r="CL482" s="73">
        <f t="shared" si="743"/>
        <v>0.13333333333333333</v>
      </c>
      <c r="CM482" s="72">
        <f t="shared" si="744"/>
        <v>0</v>
      </c>
      <c r="CN482" s="74">
        <f t="shared" si="745"/>
        <v>27</v>
      </c>
    </row>
    <row r="483" spans="1:92" s="77" customFormat="1" ht="24.75" customHeight="1" outlineLevel="2" x14ac:dyDescent="0.25">
      <c r="A483" s="55" t="s">
        <v>974</v>
      </c>
      <c r="B483" s="56" t="s">
        <v>975</v>
      </c>
      <c r="C483" s="57" t="s">
        <v>810</v>
      </c>
      <c r="D483" s="58">
        <v>8</v>
      </c>
      <c r="E483" s="75">
        <v>44179</v>
      </c>
      <c r="F483" s="60">
        <f>IFERROR(VLOOKUP(A483,'[5]PHEP NAM 2022'!$D$9:$AP$628,32,0),0)</f>
        <v>10</v>
      </c>
      <c r="G483" s="61" t="s">
        <v>9</v>
      </c>
      <c r="H483" s="62">
        <v>4</v>
      </c>
      <c r="I483" s="61" t="s">
        <v>9</v>
      </c>
      <c r="J483" s="62">
        <v>4</v>
      </c>
      <c r="K483" s="61" t="s">
        <v>9</v>
      </c>
      <c r="L483" s="62">
        <v>4</v>
      </c>
      <c r="M483" s="61" t="s">
        <v>9</v>
      </c>
      <c r="N483" s="62">
        <v>4</v>
      </c>
      <c r="O483" s="61" t="s">
        <v>9</v>
      </c>
      <c r="P483" s="62">
        <v>4</v>
      </c>
      <c r="Q483" s="63"/>
      <c r="R483" s="63">
        <v>12</v>
      </c>
      <c r="S483" s="61" t="s">
        <v>12</v>
      </c>
      <c r="T483" s="62">
        <v>4</v>
      </c>
      <c r="U483" s="61" t="s">
        <v>12</v>
      </c>
      <c r="V483" s="62">
        <v>4</v>
      </c>
      <c r="W483" s="61" t="s">
        <v>12</v>
      </c>
      <c r="X483" s="62">
        <v>4</v>
      </c>
      <c r="Y483" s="61" t="s">
        <v>12</v>
      </c>
      <c r="Z483" s="62">
        <v>4</v>
      </c>
      <c r="AA483" s="61" t="s">
        <v>12</v>
      </c>
      <c r="AB483" s="62">
        <v>4</v>
      </c>
      <c r="AC483" s="61" t="s">
        <v>12</v>
      </c>
      <c r="AD483" s="62">
        <v>4</v>
      </c>
      <c r="AE483" s="63"/>
      <c r="AF483" s="63"/>
      <c r="AG483" s="61" t="s">
        <v>9</v>
      </c>
      <c r="AH483" s="62">
        <v>4</v>
      </c>
      <c r="AI483" s="61" t="s">
        <v>9</v>
      </c>
      <c r="AJ483" s="62">
        <v>4</v>
      </c>
      <c r="AK483" s="61" t="s">
        <v>9</v>
      </c>
      <c r="AL483" s="62"/>
      <c r="AM483" s="61" t="s">
        <v>9</v>
      </c>
      <c r="AN483" s="62">
        <v>3.5</v>
      </c>
      <c r="AO483" s="61" t="s">
        <v>9</v>
      </c>
      <c r="AP483" s="62">
        <v>4</v>
      </c>
      <c r="AQ483" s="61" t="s">
        <v>9</v>
      </c>
      <c r="AR483" s="62">
        <v>4</v>
      </c>
      <c r="AS483" s="63"/>
      <c r="AT483" s="63">
        <v>12</v>
      </c>
      <c r="AU483" s="61" t="s">
        <v>12</v>
      </c>
      <c r="AV483" s="62">
        <v>4</v>
      </c>
      <c r="AW483" s="61" t="s">
        <v>12</v>
      </c>
      <c r="AX483" s="62">
        <v>4</v>
      </c>
      <c r="AY483" s="61" t="s">
        <v>12</v>
      </c>
      <c r="AZ483" s="62">
        <v>4</v>
      </c>
      <c r="BA483" s="61" t="s">
        <v>12</v>
      </c>
      <c r="BB483" s="62">
        <v>4</v>
      </c>
      <c r="BC483" s="61" t="s">
        <v>12</v>
      </c>
      <c r="BD483" s="62">
        <v>4</v>
      </c>
      <c r="BE483" s="61" t="s">
        <v>12</v>
      </c>
      <c r="BF483" s="62">
        <v>4</v>
      </c>
      <c r="BG483" s="63"/>
      <c r="BH483" s="63">
        <v>8</v>
      </c>
      <c r="BI483" s="61" t="s">
        <v>9</v>
      </c>
      <c r="BJ483" s="62">
        <v>1</v>
      </c>
      <c r="BK483" s="61" t="s">
        <v>9</v>
      </c>
      <c r="BL483" s="62">
        <v>4</v>
      </c>
      <c r="BM483" s="61" t="s">
        <v>124</v>
      </c>
      <c r="BN483" s="62"/>
      <c r="BO483" s="61" t="s">
        <v>9</v>
      </c>
      <c r="BP483" s="62">
        <v>4</v>
      </c>
      <c r="BQ483" s="64">
        <f t="shared" si="725"/>
        <v>14</v>
      </c>
      <c r="BR483" s="64">
        <f t="shared" si="726"/>
        <v>0</v>
      </c>
      <c r="BS483" s="64">
        <f t="shared" si="727"/>
        <v>0</v>
      </c>
      <c r="BT483" s="64">
        <f t="shared" si="728"/>
        <v>12</v>
      </c>
      <c r="BU483" s="64">
        <f t="shared" si="729"/>
        <v>0</v>
      </c>
      <c r="BV483" s="64">
        <f t="shared" si="730"/>
        <v>0</v>
      </c>
      <c r="BW483" s="64">
        <f t="shared" si="731"/>
        <v>0</v>
      </c>
      <c r="BX483" s="64">
        <f t="shared" si="732"/>
        <v>0</v>
      </c>
      <c r="BY483" s="64">
        <f t="shared" si="733"/>
        <v>0</v>
      </c>
      <c r="BZ483" s="65">
        <f t="shared" si="748"/>
        <v>26</v>
      </c>
      <c r="CA483" s="66">
        <f t="shared" si="734"/>
        <v>96.5</v>
      </c>
      <c r="CB483" s="67">
        <f t="shared" si="735"/>
        <v>32</v>
      </c>
      <c r="CC483" s="67">
        <v>0</v>
      </c>
      <c r="CD483" s="68">
        <f t="shared" si="736"/>
        <v>2</v>
      </c>
      <c r="CE483" s="69">
        <f t="shared" si="737"/>
        <v>25</v>
      </c>
      <c r="CF483" s="68">
        <f t="shared" si="738"/>
        <v>300</v>
      </c>
      <c r="CG483" s="70">
        <f t="shared" si="739"/>
        <v>10</v>
      </c>
      <c r="CH483" s="68">
        <f t="shared" si="740"/>
        <v>400</v>
      </c>
      <c r="CI483" s="71">
        <f>VLOOKUP(A483,[5]DATA!$A$6:$Q$660,17,0)</f>
        <v>150</v>
      </c>
      <c r="CJ483" s="71">
        <f t="shared" si="741"/>
        <v>128.5</v>
      </c>
      <c r="CK483" s="72">
        <f t="shared" si="742"/>
        <v>32</v>
      </c>
      <c r="CL483" s="73">
        <f t="shared" si="743"/>
        <v>0.24902723735408561</v>
      </c>
      <c r="CM483" s="72">
        <f t="shared" si="744"/>
        <v>0</v>
      </c>
      <c r="CN483" s="74">
        <f t="shared" si="745"/>
        <v>26</v>
      </c>
    </row>
    <row r="484" spans="1:92" s="77" customFormat="1" ht="24.75" customHeight="1" outlineLevel="2" x14ac:dyDescent="0.25">
      <c r="A484" s="55" t="s">
        <v>976</v>
      </c>
      <c r="B484" s="56" t="s">
        <v>977</v>
      </c>
      <c r="C484" s="57" t="s">
        <v>810</v>
      </c>
      <c r="D484" s="58">
        <v>6</v>
      </c>
      <c r="E484" s="75">
        <v>44186</v>
      </c>
      <c r="F484" s="60">
        <f>IFERROR(VLOOKUP(A484,'[5]PHEP NAM 2022'!$D$9:$AP$628,32,0),0)</f>
        <v>3</v>
      </c>
      <c r="G484" s="61" t="s">
        <v>9</v>
      </c>
      <c r="H484" s="62">
        <v>4</v>
      </c>
      <c r="I484" s="61" t="s">
        <v>9</v>
      </c>
      <c r="J484" s="62">
        <v>4</v>
      </c>
      <c r="K484" s="61" t="s">
        <v>9</v>
      </c>
      <c r="L484" s="62">
        <v>4</v>
      </c>
      <c r="M484" s="61" t="s">
        <v>9</v>
      </c>
      <c r="N484" s="62">
        <v>4</v>
      </c>
      <c r="O484" s="61" t="s">
        <v>9</v>
      </c>
      <c r="P484" s="62">
        <v>1</v>
      </c>
      <c r="Q484" s="63"/>
      <c r="R484" s="63"/>
      <c r="S484" s="61" t="s">
        <v>52</v>
      </c>
      <c r="T484" s="62"/>
      <c r="U484" s="61" t="s">
        <v>9</v>
      </c>
      <c r="V484" s="62">
        <v>4</v>
      </c>
      <c r="W484" s="61" t="s">
        <v>9</v>
      </c>
      <c r="X484" s="62">
        <v>4</v>
      </c>
      <c r="Y484" s="61" t="s">
        <v>9</v>
      </c>
      <c r="Z484" s="62">
        <v>2</v>
      </c>
      <c r="AA484" s="61" t="s">
        <v>9</v>
      </c>
      <c r="AB484" s="62">
        <v>4</v>
      </c>
      <c r="AC484" s="61" t="s">
        <v>9</v>
      </c>
      <c r="AD484" s="62">
        <v>4</v>
      </c>
      <c r="AE484" s="63"/>
      <c r="AF484" s="63">
        <v>12</v>
      </c>
      <c r="AG484" s="61" t="s">
        <v>9</v>
      </c>
      <c r="AH484" s="62">
        <v>4</v>
      </c>
      <c r="AI484" s="61" t="s">
        <v>9</v>
      </c>
      <c r="AJ484" s="62">
        <v>4</v>
      </c>
      <c r="AK484" s="61" t="s">
        <v>9</v>
      </c>
      <c r="AL484" s="62">
        <v>4</v>
      </c>
      <c r="AM484" s="61" t="s">
        <v>10</v>
      </c>
      <c r="AN484" s="62"/>
      <c r="AO484" s="61" t="s">
        <v>9</v>
      </c>
      <c r="AP484" s="62">
        <v>4</v>
      </c>
      <c r="AQ484" s="61" t="s">
        <v>9</v>
      </c>
      <c r="AR484" s="62">
        <v>4</v>
      </c>
      <c r="AS484" s="63"/>
      <c r="AT484" s="63"/>
      <c r="AU484" s="61" t="s">
        <v>9</v>
      </c>
      <c r="AV484" s="62">
        <v>4</v>
      </c>
      <c r="AW484" s="61" t="s">
        <v>9</v>
      </c>
      <c r="AX484" s="62">
        <v>4</v>
      </c>
      <c r="AY484" s="61" t="s">
        <v>9</v>
      </c>
      <c r="AZ484" s="62">
        <v>2</v>
      </c>
      <c r="BA484" s="61" t="s">
        <v>9</v>
      </c>
      <c r="BB484" s="62">
        <v>4</v>
      </c>
      <c r="BC484" s="61" t="s">
        <v>9</v>
      </c>
      <c r="BD484" s="62">
        <v>4</v>
      </c>
      <c r="BE484" s="61" t="s">
        <v>9</v>
      </c>
      <c r="BF484" s="62">
        <v>4</v>
      </c>
      <c r="BG484" s="63"/>
      <c r="BH484" s="63">
        <v>11</v>
      </c>
      <c r="BI484" s="61" t="s">
        <v>9</v>
      </c>
      <c r="BJ484" s="62">
        <v>4</v>
      </c>
      <c r="BK484" s="61" t="s">
        <v>9</v>
      </c>
      <c r="BL484" s="62">
        <v>4</v>
      </c>
      <c r="BM484" s="61" t="s">
        <v>9</v>
      </c>
      <c r="BN484" s="62">
        <v>2</v>
      </c>
      <c r="BO484" s="61" t="s">
        <v>9</v>
      </c>
      <c r="BP484" s="62">
        <v>4</v>
      </c>
      <c r="BQ484" s="64">
        <f t="shared" si="725"/>
        <v>25</v>
      </c>
      <c r="BR484" s="64">
        <f t="shared" si="726"/>
        <v>1</v>
      </c>
      <c r="BS484" s="64">
        <f t="shared" si="727"/>
        <v>0</v>
      </c>
      <c r="BT484" s="64">
        <f t="shared" si="728"/>
        <v>0</v>
      </c>
      <c r="BU484" s="64">
        <f t="shared" si="729"/>
        <v>0</v>
      </c>
      <c r="BV484" s="64">
        <f t="shared" si="730"/>
        <v>0</v>
      </c>
      <c r="BW484" s="64">
        <f t="shared" si="731"/>
        <v>0</v>
      </c>
      <c r="BX484" s="64">
        <f t="shared" si="732"/>
        <v>0</v>
      </c>
      <c r="BY484" s="64">
        <f t="shared" si="733"/>
        <v>1</v>
      </c>
      <c r="BZ484" s="65">
        <f t="shared" si="748"/>
        <v>27</v>
      </c>
      <c r="CA484" s="66">
        <f t="shared" si="734"/>
        <v>91</v>
      </c>
      <c r="CB484" s="67">
        <f t="shared" si="735"/>
        <v>23</v>
      </c>
      <c r="CC484" s="67">
        <v>0</v>
      </c>
      <c r="CD484" s="68">
        <f t="shared" si="736"/>
        <v>2</v>
      </c>
      <c r="CE484" s="69">
        <f t="shared" si="737"/>
        <v>22</v>
      </c>
      <c r="CF484" s="68">
        <f t="shared" si="738"/>
        <v>300</v>
      </c>
      <c r="CG484" s="70">
        <f t="shared" si="739"/>
        <v>2</v>
      </c>
      <c r="CH484" s="68">
        <f t="shared" si="740"/>
        <v>352</v>
      </c>
      <c r="CI484" s="71">
        <f>VLOOKUP(A484,[5]DATA!$A$6:$Q$660,17,0)</f>
        <v>150</v>
      </c>
      <c r="CJ484" s="71">
        <f t="shared" si="741"/>
        <v>114</v>
      </c>
      <c r="CK484" s="72">
        <f t="shared" si="742"/>
        <v>23</v>
      </c>
      <c r="CL484" s="73">
        <f t="shared" si="743"/>
        <v>0.20175438596491227</v>
      </c>
      <c r="CM484" s="72">
        <f t="shared" si="744"/>
        <v>0</v>
      </c>
      <c r="CN484" s="74">
        <f t="shared" si="745"/>
        <v>27</v>
      </c>
    </row>
    <row r="485" spans="1:92" s="77" customFormat="1" ht="24.75" customHeight="1" outlineLevel="2" x14ac:dyDescent="0.25">
      <c r="A485" s="55" t="s">
        <v>978</v>
      </c>
      <c r="B485" s="96" t="s">
        <v>979</v>
      </c>
      <c r="C485" s="57" t="s">
        <v>810</v>
      </c>
      <c r="D485" s="58">
        <v>10</v>
      </c>
      <c r="E485" s="75">
        <v>44188</v>
      </c>
      <c r="F485" s="60">
        <f>IFERROR(VLOOKUP(A485,'[5]PHEP NAM 2022'!$D$9:$AP$628,32,0),0)</f>
        <v>1</v>
      </c>
      <c r="G485" s="61" t="s">
        <v>9</v>
      </c>
      <c r="H485" s="62">
        <v>4</v>
      </c>
      <c r="I485" s="61" t="s">
        <v>9</v>
      </c>
      <c r="J485" s="62">
        <v>4</v>
      </c>
      <c r="K485" s="61" t="s">
        <v>9</v>
      </c>
      <c r="L485" s="62">
        <v>4</v>
      </c>
      <c r="M485" s="61" t="s">
        <v>9</v>
      </c>
      <c r="N485" s="62">
        <v>4</v>
      </c>
      <c r="O485" s="61" t="s">
        <v>9</v>
      </c>
      <c r="P485" s="62">
        <v>4</v>
      </c>
      <c r="Q485" s="63"/>
      <c r="R485" s="63">
        <v>16</v>
      </c>
      <c r="S485" s="61" t="s">
        <v>12</v>
      </c>
      <c r="T485" s="62">
        <v>4</v>
      </c>
      <c r="U485" s="61" t="s">
        <v>12</v>
      </c>
      <c r="V485" s="62">
        <v>4</v>
      </c>
      <c r="W485" s="61" t="s">
        <v>52</v>
      </c>
      <c r="X485" s="62"/>
      <c r="Y485" s="61" t="s">
        <v>12</v>
      </c>
      <c r="Z485" s="62">
        <v>4</v>
      </c>
      <c r="AA485" s="61" t="s">
        <v>12</v>
      </c>
      <c r="AB485" s="62">
        <v>4</v>
      </c>
      <c r="AC485" s="61" t="s">
        <v>12</v>
      </c>
      <c r="AD485" s="62">
        <v>4</v>
      </c>
      <c r="AE485" s="63"/>
      <c r="AF485" s="63"/>
      <c r="AG485" s="61" t="s">
        <v>124</v>
      </c>
      <c r="AH485" s="62"/>
      <c r="AI485" s="61" t="s">
        <v>9</v>
      </c>
      <c r="AJ485" s="62">
        <v>4</v>
      </c>
      <c r="AK485" s="61" t="s">
        <v>9</v>
      </c>
      <c r="AL485" s="62">
        <v>4</v>
      </c>
      <c r="AM485" s="61" t="s">
        <v>9</v>
      </c>
      <c r="AN485" s="62">
        <v>4</v>
      </c>
      <c r="AO485" s="61" t="s">
        <v>9</v>
      </c>
      <c r="AP485" s="62">
        <v>4</v>
      </c>
      <c r="AQ485" s="61" t="s">
        <v>9</v>
      </c>
      <c r="AR485" s="62">
        <v>4</v>
      </c>
      <c r="AS485" s="63"/>
      <c r="AT485" s="63">
        <v>16</v>
      </c>
      <c r="AU485" s="61" t="s">
        <v>12</v>
      </c>
      <c r="AV485" s="62">
        <v>4</v>
      </c>
      <c r="AW485" s="61" t="s">
        <v>12</v>
      </c>
      <c r="AX485" s="62">
        <v>4</v>
      </c>
      <c r="AY485" s="61" t="s">
        <v>12</v>
      </c>
      <c r="AZ485" s="62">
        <v>4</v>
      </c>
      <c r="BA485" s="61" t="s">
        <v>12</v>
      </c>
      <c r="BB485" s="62">
        <v>4</v>
      </c>
      <c r="BC485" s="61" t="s">
        <v>12</v>
      </c>
      <c r="BD485" s="62">
        <v>4</v>
      </c>
      <c r="BE485" s="61" t="s">
        <v>12</v>
      </c>
      <c r="BF485" s="62">
        <v>4</v>
      </c>
      <c r="BG485" s="63"/>
      <c r="BH485" s="63">
        <v>8</v>
      </c>
      <c r="BI485" s="61" t="s">
        <v>124</v>
      </c>
      <c r="BJ485" s="62"/>
      <c r="BK485" s="61" t="s">
        <v>9</v>
      </c>
      <c r="BL485" s="62">
        <v>4</v>
      </c>
      <c r="BM485" s="61" t="s">
        <v>9</v>
      </c>
      <c r="BN485" s="62">
        <v>4</v>
      </c>
      <c r="BO485" s="196" t="s">
        <v>223</v>
      </c>
      <c r="BP485" s="198"/>
      <c r="BQ485" s="64">
        <f t="shared" si="725"/>
        <v>12</v>
      </c>
      <c r="BR485" s="64">
        <f t="shared" si="726"/>
        <v>0</v>
      </c>
      <c r="BS485" s="64">
        <f t="shared" si="727"/>
        <v>0</v>
      </c>
      <c r="BT485" s="64">
        <f t="shared" si="728"/>
        <v>11</v>
      </c>
      <c r="BU485" s="64">
        <f t="shared" si="729"/>
        <v>0</v>
      </c>
      <c r="BV485" s="64">
        <f t="shared" si="730"/>
        <v>0</v>
      </c>
      <c r="BW485" s="64">
        <f t="shared" si="731"/>
        <v>0</v>
      </c>
      <c r="BX485" s="64">
        <f t="shared" si="732"/>
        <v>0</v>
      </c>
      <c r="BY485" s="64">
        <f t="shared" si="733"/>
        <v>1</v>
      </c>
      <c r="BZ485" s="65">
        <f t="shared" si="748"/>
        <v>24</v>
      </c>
      <c r="CA485" s="66">
        <f t="shared" si="734"/>
        <v>92</v>
      </c>
      <c r="CB485" s="67">
        <f t="shared" si="735"/>
        <v>40</v>
      </c>
      <c r="CC485" s="67">
        <v>0</v>
      </c>
      <c r="CD485" s="68">
        <f t="shared" ref="CD485:CD486" si="749">IF(BZ485&gt;=25,4,IF(BZ485&gt;=18,3,IF(BZ485&gt;=12,2,IF(BZ485&gt;=4,1,0))))-BX485-2+1</f>
        <v>2</v>
      </c>
      <c r="CE485" s="69">
        <f t="shared" si="737"/>
        <v>25</v>
      </c>
      <c r="CF485" s="68">
        <f t="shared" si="738"/>
        <v>140</v>
      </c>
      <c r="CG485" s="70">
        <f t="shared" si="739"/>
        <v>0</v>
      </c>
      <c r="CH485" s="68">
        <f t="shared" si="740"/>
        <v>400</v>
      </c>
      <c r="CI485" s="71">
        <f>VLOOKUP(A485,[5]DATA!$A$6:$Q$660,17,0)</f>
        <v>70</v>
      </c>
      <c r="CJ485" s="71">
        <f t="shared" si="741"/>
        <v>132</v>
      </c>
      <c r="CK485" s="72">
        <f t="shared" si="742"/>
        <v>40</v>
      </c>
      <c r="CL485" s="73">
        <f t="shared" si="743"/>
        <v>0.30303030303030304</v>
      </c>
      <c r="CM485" s="72">
        <f t="shared" si="744"/>
        <v>0</v>
      </c>
      <c r="CN485" s="74">
        <f t="shared" si="745"/>
        <v>24</v>
      </c>
    </row>
    <row r="486" spans="1:92" s="77" customFormat="1" ht="24.75" customHeight="1" outlineLevel="2" x14ac:dyDescent="0.25">
      <c r="A486" s="55" t="s">
        <v>980</v>
      </c>
      <c r="B486" s="56" t="s">
        <v>981</v>
      </c>
      <c r="C486" s="57" t="s">
        <v>982</v>
      </c>
      <c r="D486" s="58">
        <v>10</v>
      </c>
      <c r="E486" s="59">
        <v>44249</v>
      </c>
      <c r="F486" s="60">
        <f>IFERROR(VLOOKUP(A486,'[5]PHEP NAM 2022'!$D$9:$AP$628,32,0),0)</f>
        <v>1</v>
      </c>
      <c r="G486" s="61" t="s">
        <v>52</v>
      </c>
      <c r="H486" s="62"/>
      <c r="I486" s="61" t="s">
        <v>124</v>
      </c>
      <c r="J486" s="62"/>
      <c r="K486" s="61" t="s">
        <v>12</v>
      </c>
      <c r="L486" s="62">
        <v>4</v>
      </c>
      <c r="M486" s="61" t="s">
        <v>12</v>
      </c>
      <c r="N486" s="62">
        <v>4</v>
      </c>
      <c r="O486" s="61" t="s">
        <v>12</v>
      </c>
      <c r="P486" s="62">
        <v>4</v>
      </c>
      <c r="Q486" s="63"/>
      <c r="R486" s="63">
        <v>8</v>
      </c>
      <c r="S486" s="61" t="s">
        <v>9</v>
      </c>
      <c r="T486" s="62">
        <v>4</v>
      </c>
      <c r="U486" s="61" t="s">
        <v>9</v>
      </c>
      <c r="V486" s="62">
        <v>4</v>
      </c>
      <c r="W486" s="61" t="s">
        <v>9</v>
      </c>
      <c r="X486" s="62">
        <v>4</v>
      </c>
      <c r="Y486" s="61" t="s">
        <v>9</v>
      </c>
      <c r="Z486" s="62">
        <v>4</v>
      </c>
      <c r="AA486" s="61" t="s">
        <v>9</v>
      </c>
      <c r="AB486" s="62">
        <v>4</v>
      </c>
      <c r="AC486" s="61" t="s">
        <v>9</v>
      </c>
      <c r="AD486" s="62">
        <v>4</v>
      </c>
      <c r="AE486" s="63"/>
      <c r="AF486" s="63">
        <v>16</v>
      </c>
      <c r="AG486" s="61" t="s">
        <v>12</v>
      </c>
      <c r="AH486" s="62">
        <v>4</v>
      </c>
      <c r="AI486" s="61" t="s">
        <v>12</v>
      </c>
      <c r="AJ486" s="62">
        <v>4</v>
      </c>
      <c r="AK486" s="61" t="s">
        <v>12</v>
      </c>
      <c r="AL486" s="62">
        <v>4</v>
      </c>
      <c r="AM486" s="61" t="s">
        <v>12</v>
      </c>
      <c r="AN486" s="62">
        <v>4</v>
      </c>
      <c r="AO486" s="61" t="s">
        <v>12</v>
      </c>
      <c r="AP486" s="62">
        <v>4</v>
      </c>
      <c r="AQ486" s="61" t="s">
        <v>12</v>
      </c>
      <c r="AR486" s="62">
        <v>4</v>
      </c>
      <c r="AS486" s="63"/>
      <c r="AT486" s="63"/>
      <c r="AU486" s="61" t="s">
        <v>9</v>
      </c>
      <c r="AV486" s="62">
        <v>4</v>
      </c>
      <c r="AW486" s="61" t="s">
        <v>9</v>
      </c>
      <c r="AX486" s="62">
        <v>4</v>
      </c>
      <c r="AY486" s="61" t="s">
        <v>9</v>
      </c>
      <c r="AZ486" s="62">
        <v>4</v>
      </c>
      <c r="BA486" s="61" t="s">
        <v>9</v>
      </c>
      <c r="BB486" s="62">
        <v>4</v>
      </c>
      <c r="BC486" s="61" t="s">
        <v>135</v>
      </c>
      <c r="BD486" s="62"/>
      <c r="BE486" s="61" t="s">
        <v>9</v>
      </c>
      <c r="BF486" s="62">
        <v>4</v>
      </c>
      <c r="BG486" s="63"/>
      <c r="BH486" s="63">
        <v>16</v>
      </c>
      <c r="BI486" s="61" t="s">
        <v>12</v>
      </c>
      <c r="BJ486" s="62">
        <v>4</v>
      </c>
      <c r="BK486" s="61" t="s">
        <v>12</v>
      </c>
      <c r="BL486" s="62">
        <v>4</v>
      </c>
      <c r="BM486" s="61" t="s">
        <v>12</v>
      </c>
      <c r="BN486" s="62">
        <v>4</v>
      </c>
      <c r="BO486" s="61" t="s">
        <v>124</v>
      </c>
      <c r="BP486" s="62"/>
      <c r="BQ486" s="64">
        <f t="shared" si="725"/>
        <v>11</v>
      </c>
      <c r="BR486" s="64">
        <f t="shared" si="726"/>
        <v>0.5</v>
      </c>
      <c r="BS486" s="64">
        <f t="shared" si="727"/>
        <v>0</v>
      </c>
      <c r="BT486" s="64">
        <f t="shared" si="728"/>
        <v>12</v>
      </c>
      <c r="BU486" s="64">
        <f t="shared" si="729"/>
        <v>0</v>
      </c>
      <c r="BV486" s="64">
        <f t="shared" si="730"/>
        <v>0</v>
      </c>
      <c r="BW486" s="64">
        <f t="shared" si="731"/>
        <v>0</v>
      </c>
      <c r="BX486" s="64">
        <f t="shared" si="732"/>
        <v>0</v>
      </c>
      <c r="BY486" s="64">
        <f t="shared" si="733"/>
        <v>1</v>
      </c>
      <c r="BZ486" s="65">
        <f t="shared" si="748"/>
        <v>24.5</v>
      </c>
      <c r="CA486" s="66">
        <f t="shared" si="734"/>
        <v>92</v>
      </c>
      <c r="CB486" s="67">
        <f t="shared" si="735"/>
        <v>40</v>
      </c>
      <c r="CC486" s="67">
        <v>0</v>
      </c>
      <c r="CD486" s="68">
        <f t="shared" si="749"/>
        <v>2</v>
      </c>
      <c r="CE486" s="69">
        <f t="shared" si="737"/>
        <v>25</v>
      </c>
      <c r="CF486" s="68">
        <f t="shared" si="738"/>
        <v>140</v>
      </c>
      <c r="CG486" s="70">
        <f t="shared" si="739"/>
        <v>0</v>
      </c>
      <c r="CH486" s="68">
        <f t="shared" si="740"/>
        <v>400</v>
      </c>
      <c r="CI486" s="71">
        <f>VLOOKUP(A486,[5]DATA!$A$6:$Q$660,17,0)</f>
        <v>70</v>
      </c>
      <c r="CJ486" s="71">
        <f t="shared" si="741"/>
        <v>132</v>
      </c>
      <c r="CK486" s="72">
        <f t="shared" si="742"/>
        <v>40</v>
      </c>
      <c r="CL486" s="73">
        <f t="shared" si="743"/>
        <v>0.30303030303030304</v>
      </c>
      <c r="CM486" s="72">
        <f t="shared" si="744"/>
        <v>0</v>
      </c>
      <c r="CN486" s="74">
        <f t="shared" si="745"/>
        <v>24.5</v>
      </c>
    </row>
    <row r="487" spans="1:92" s="77" customFormat="1" ht="24.75" customHeight="1" outlineLevel="2" x14ac:dyDescent="0.25">
      <c r="A487" s="55" t="s">
        <v>983</v>
      </c>
      <c r="B487" s="96" t="s">
        <v>984</v>
      </c>
      <c r="C487" s="57" t="s">
        <v>982</v>
      </c>
      <c r="D487" s="58">
        <v>10</v>
      </c>
      <c r="E487" s="75">
        <v>44249</v>
      </c>
      <c r="F487" s="60">
        <f>IFERROR(VLOOKUP(A487,'[5]PHEP NAM 2022'!$D$9:$AP$628,32,0),0)</f>
        <v>0</v>
      </c>
      <c r="G487" s="61" t="s">
        <v>9</v>
      </c>
      <c r="H487" s="62">
        <v>4</v>
      </c>
      <c r="I487" s="61" t="s">
        <v>9</v>
      </c>
      <c r="J487" s="62">
        <v>4</v>
      </c>
      <c r="K487" s="61" t="s">
        <v>9</v>
      </c>
      <c r="L487" s="62">
        <v>4</v>
      </c>
      <c r="M487" s="61" t="s">
        <v>124</v>
      </c>
      <c r="N487" s="62"/>
      <c r="O487" s="61" t="s">
        <v>9</v>
      </c>
      <c r="P487" s="62">
        <v>4</v>
      </c>
      <c r="Q487" s="63"/>
      <c r="R487" s="63"/>
      <c r="S487" s="61" t="s">
        <v>12</v>
      </c>
      <c r="T487" s="62">
        <v>4</v>
      </c>
      <c r="U487" s="61" t="s">
        <v>12</v>
      </c>
      <c r="V487" s="62">
        <v>4</v>
      </c>
      <c r="W487" s="61" t="s">
        <v>12</v>
      </c>
      <c r="X487" s="62">
        <v>4</v>
      </c>
      <c r="Y487" s="61" t="s">
        <v>12</v>
      </c>
      <c r="Z487" s="62">
        <v>4</v>
      </c>
      <c r="AA487" s="61" t="s">
        <v>12</v>
      </c>
      <c r="AB487" s="62">
        <v>4</v>
      </c>
      <c r="AC487" s="61" t="s">
        <v>12</v>
      </c>
      <c r="AD487" s="62">
        <v>4</v>
      </c>
      <c r="AE487" s="196" t="s">
        <v>223</v>
      </c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  <c r="AV487" s="197"/>
      <c r="AW487" s="197"/>
      <c r="AX487" s="197"/>
      <c r="AY487" s="197"/>
      <c r="AZ487" s="197"/>
      <c r="BA487" s="197"/>
      <c r="BB487" s="197"/>
      <c r="BC487" s="197"/>
      <c r="BD487" s="197"/>
      <c r="BE487" s="197"/>
      <c r="BF487" s="197"/>
      <c r="BG487" s="197"/>
      <c r="BH487" s="197"/>
      <c r="BI487" s="197"/>
      <c r="BJ487" s="197"/>
      <c r="BK487" s="197"/>
      <c r="BL487" s="197"/>
      <c r="BM487" s="197"/>
      <c r="BN487" s="197"/>
      <c r="BO487" s="197"/>
      <c r="BP487" s="198"/>
      <c r="BQ487" s="64">
        <f t="shared" si="725"/>
        <v>4</v>
      </c>
      <c r="BR487" s="64">
        <f t="shared" si="726"/>
        <v>0</v>
      </c>
      <c r="BS487" s="64">
        <f t="shared" si="727"/>
        <v>0</v>
      </c>
      <c r="BT487" s="64">
        <f t="shared" si="728"/>
        <v>6</v>
      </c>
      <c r="BU487" s="64">
        <f t="shared" si="729"/>
        <v>0</v>
      </c>
      <c r="BV487" s="64">
        <f t="shared" si="730"/>
        <v>0</v>
      </c>
      <c r="BW487" s="64">
        <f t="shared" si="731"/>
        <v>0</v>
      </c>
      <c r="BX487" s="64">
        <f t="shared" si="732"/>
        <v>0</v>
      </c>
      <c r="BY487" s="64">
        <f t="shared" si="733"/>
        <v>0</v>
      </c>
      <c r="BZ487" s="65">
        <f t="shared" si="748"/>
        <v>10</v>
      </c>
      <c r="CA487" s="66">
        <f t="shared" si="734"/>
        <v>40</v>
      </c>
      <c r="CB487" s="67">
        <f t="shared" si="735"/>
        <v>0</v>
      </c>
      <c r="CC487" s="67">
        <v>0</v>
      </c>
      <c r="CD487" s="68">
        <f>IF(BZ487&gt;=25,4,IF(BZ487&gt;=18,3,IF(BZ487&gt;=12,2,IF(BZ487&gt;=4,1,0))))-BX487-2+1</f>
        <v>0</v>
      </c>
      <c r="CE487" s="69">
        <f t="shared" si="737"/>
        <v>10</v>
      </c>
      <c r="CF487" s="68">
        <f t="shared" si="738"/>
        <v>0</v>
      </c>
      <c r="CG487" s="70">
        <f t="shared" si="739"/>
        <v>0</v>
      </c>
      <c r="CH487" s="68">
        <f t="shared" si="740"/>
        <v>160</v>
      </c>
      <c r="CI487" s="71">
        <f>VLOOKUP(A487,[5]DATA!$A$6:$Q$660,17,0)</f>
        <v>70</v>
      </c>
      <c r="CJ487" s="71">
        <f t="shared" si="741"/>
        <v>40</v>
      </c>
      <c r="CK487" s="72">
        <f t="shared" si="742"/>
        <v>0</v>
      </c>
      <c r="CL487" s="73">
        <f t="shared" si="743"/>
        <v>0</v>
      </c>
      <c r="CM487" s="72">
        <f t="shared" si="744"/>
        <v>0</v>
      </c>
      <c r="CN487" s="74">
        <f t="shared" si="745"/>
        <v>10</v>
      </c>
    </row>
    <row r="488" spans="1:92" s="77" customFormat="1" ht="24.75" customHeight="1" outlineLevel="2" x14ac:dyDescent="0.25">
      <c r="A488" s="55" t="s">
        <v>985</v>
      </c>
      <c r="B488" s="56" t="s">
        <v>986</v>
      </c>
      <c r="C488" s="57" t="s">
        <v>982</v>
      </c>
      <c r="D488" s="58">
        <v>10</v>
      </c>
      <c r="E488" s="59">
        <v>44249</v>
      </c>
      <c r="F488" s="60">
        <f>IFERROR(VLOOKUP(A488,'[5]PHEP NAM 2022'!$D$9:$AP$628,32,0),0)</f>
        <v>1</v>
      </c>
      <c r="G488" s="61" t="s">
        <v>12</v>
      </c>
      <c r="H488" s="62">
        <v>4</v>
      </c>
      <c r="I488" s="61" t="s">
        <v>12</v>
      </c>
      <c r="J488" s="62">
        <v>4</v>
      </c>
      <c r="K488" s="61" t="s">
        <v>12</v>
      </c>
      <c r="L488" s="62">
        <v>4</v>
      </c>
      <c r="M488" s="61" t="s">
        <v>12</v>
      </c>
      <c r="N488" s="62">
        <v>4</v>
      </c>
      <c r="O488" s="61" t="s">
        <v>12</v>
      </c>
      <c r="P488" s="62">
        <v>4</v>
      </c>
      <c r="Q488" s="63"/>
      <c r="R488" s="63"/>
      <c r="S488" s="61" t="s">
        <v>9</v>
      </c>
      <c r="T488" s="62">
        <v>4</v>
      </c>
      <c r="U488" s="61" t="s">
        <v>9</v>
      </c>
      <c r="V488" s="62">
        <v>4</v>
      </c>
      <c r="W488" s="61" t="s">
        <v>9</v>
      </c>
      <c r="X488" s="62">
        <v>4</v>
      </c>
      <c r="Y488" s="61" t="s">
        <v>9</v>
      </c>
      <c r="Z488" s="62">
        <v>4</v>
      </c>
      <c r="AA488" s="61" t="s">
        <v>9</v>
      </c>
      <c r="AB488" s="62"/>
      <c r="AC488" s="61" t="s">
        <v>9</v>
      </c>
      <c r="AD488" s="62">
        <v>4</v>
      </c>
      <c r="AE488" s="63"/>
      <c r="AF488" s="63">
        <v>16</v>
      </c>
      <c r="AG488" s="61" t="s">
        <v>12</v>
      </c>
      <c r="AH488" s="62">
        <v>4</v>
      </c>
      <c r="AI488" s="61" t="s">
        <v>12</v>
      </c>
      <c r="AJ488" s="62">
        <v>4</v>
      </c>
      <c r="AK488" s="61" t="s">
        <v>12</v>
      </c>
      <c r="AL488" s="62">
        <v>4</v>
      </c>
      <c r="AM488" s="61" t="s">
        <v>52</v>
      </c>
      <c r="AN488" s="62"/>
      <c r="AO488" s="61" t="s">
        <v>124</v>
      </c>
      <c r="AP488" s="62"/>
      <c r="AQ488" s="61" t="s">
        <v>12</v>
      </c>
      <c r="AR488" s="62">
        <v>4</v>
      </c>
      <c r="AS488" s="63"/>
      <c r="AT488" s="63"/>
      <c r="AU488" s="61" t="s">
        <v>9</v>
      </c>
      <c r="AV488" s="62">
        <v>4</v>
      </c>
      <c r="AW488" s="61" t="s">
        <v>9</v>
      </c>
      <c r="AX488" s="62">
        <v>4</v>
      </c>
      <c r="AY488" s="61" t="s">
        <v>9</v>
      </c>
      <c r="AZ488" s="62">
        <v>4</v>
      </c>
      <c r="BA488" s="61" t="s">
        <v>9</v>
      </c>
      <c r="BB488" s="62">
        <v>4</v>
      </c>
      <c r="BC488" s="61" t="s">
        <v>9</v>
      </c>
      <c r="BD488" s="62">
        <v>4</v>
      </c>
      <c r="BE488" s="61" t="s">
        <v>9</v>
      </c>
      <c r="BF488" s="62">
        <v>4</v>
      </c>
      <c r="BG488" s="63"/>
      <c r="BH488" s="63">
        <v>16</v>
      </c>
      <c r="BI488" s="61" t="s">
        <v>12</v>
      </c>
      <c r="BJ488" s="62">
        <v>4</v>
      </c>
      <c r="BK488" s="61" t="s">
        <v>12</v>
      </c>
      <c r="BL488" s="62">
        <v>4</v>
      </c>
      <c r="BM488" s="61" t="s">
        <v>12</v>
      </c>
      <c r="BN488" s="62">
        <v>4</v>
      </c>
      <c r="BO488" s="61" t="s">
        <v>12</v>
      </c>
      <c r="BP488" s="62">
        <v>4</v>
      </c>
      <c r="BQ488" s="64">
        <f t="shared" si="725"/>
        <v>12</v>
      </c>
      <c r="BR488" s="64">
        <f t="shared" si="726"/>
        <v>0</v>
      </c>
      <c r="BS488" s="64">
        <f t="shared" si="727"/>
        <v>0</v>
      </c>
      <c r="BT488" s="64">
        <f t="shared" si="728"/>
        <v>13</v>
      </c>
      <c r="BU488" s="64">
        <f t="shared" si="729"/>
        <v>0</v>
      </c>
      <c r="BV488" s="64">
        <f t="shared" si="730"/>
        <v>0</v>
      </c>
      <c r="BW488" s="64">
        <f t="shared" si="731"/>
        <v>0</v>
      </c>
      <c r="BX488" s="64">
        <f t="shared" si="732"/>
        <v>0</v>
      </c>
      <c r="BY488" s="64">
        <f t="shared" si="733"/>
        <v>1</v>
      </c>
      <c r="BZ488" s="65">
        <f t="shared" si="748"/>
        <v>26</v>
      </c>
      <c r="CA488" s="66">
        <f t="shared" si="734"/>
        <v>96</v>
      </c>
      <c r="CB488" s="67">
        <f t="shared" si="735"/>
        <v>32</v>
      </c>
      <c r="CC488" s="67">
        <v>0</v>
      </c>
      <c r="CD488" s="68">
        <f t="shared" si="736"/>
        <v>2</v>
      </c>
      <c r="CE488" s="69">
        <f t="shared" si="737"/>
        <v>26</v>
      </c>
      <c r="CF488" s="68">
        <f t="shared" si="738"/>
        <v>140</v>
      </c>
      <c r="CG488" s="70">
        <f t="shared" si="739"/>
        <v>0</v>
      </c>
      <c r="CH488" s="68">
        <f t="shared" si="740"/>
        <v>416</v>
      </c>
      <c r="CI488" s="71">
        <f>VLOOKUP(A488,[5]DATA!$A$6:$Q$660,17,0)</f>
        <v>70</v>
      </c>
      <c r="CJ488" s="71">
        <f t="shared" si="741"/>
        <v>128</v>
      </c>
      <c r="CK488" s="72">
        <f t="shared" si="742"/>
        <v>32</v>
      </c>
      <c r="CL488" s="73">
        <f t="shared" si="743"/>
        <v>0.25</v>
      </c>
      <c r="CM488" s="72">
        <f t="shared" si="744"/>
        <v>0</v>
      </c>
      <c r="CN488" s="74">
        <f t="shared" si="745"/>
        <v>26</v>
      </c>
    </row>
    <row r="489" spans="1:92" s="77" customFormat="1" ht="24.75" customHeight="1" outlineLevel="2" x14ac:dyDescent="0.25">
      <c r="A489" s="55" t="s">
        <v>987</v>
      </c>
      <c r="B489" s="56" t="s">
        <v>988</v>
      </c>
      <c r="C489" s="57" t="s">
        <v>982</v>
      </c>
      <c r="D489" s="58">
        <v>10</v>
      </c>
      <c r="E489" s="75">
        <v>44251</v>
      </c>
      <c r="F489" s="60">
        <f>IFERROR(VLOOKUP(A489,'[5]PHEP NAM 2022'!$D$9:$AP$628,32,0),0)</f>
        <v>3</v>
      </c>
      <c r="G489" s="61" t="s">
        <v>12</v>
      </c>
      <c r="H489" s="62">
        <v>4</v>
      </c>
      <c r="I489" s="61" t="s">
        <v>12</v>
      </c>
      <c r="J489" s="62">
        <v>4</v>
      </c>
      <c r="K489" s="61" t="s">
        <v>12</v>
      </c>
      <c r="L489" s="62">
        <v>4</v>
      </c>
      <c r="M489" s="61" t="s">
        <v>12</v>
      </c>
      <c r="N489" s="62">
        <v>4</v>
      </c>
      <c r="O489" s="61" t="s">
        <v>12</v>
      </c>
      <c r="P489" s="62">
        <v>4</v>
      </c>
      <c r="Q489" s="63"/>
      <c r="R489" s="63"/>
      <c r="S489" s="61" t="s">
        <v>9</v>
      </c>
      <c r="T489" s="62">
        <v>4</v>
      </c>
      <c r="U489" s="61" t="s">
        <v>9</v>
      </c>
      <c r="V489" s="62">
        <v>4</v>
      </c>
      <c r="W489" s="61" t="s">
        <v>9</v>
      </c>
      <c r="X489" s="62">
        <v>4</v>
      </c>
      <c r="Y489" s="61" t="s">
        <v>9</v>
      </c>
      <c r="Z489" s="62">
        <v>4</v>
      </c>
      <c r="AA489" s="61" t="s">
        <v>9</v>
      </c>
      <c r="AB489" s="62">
        <v>4</v>
      </c>
      <c r="AC489" s="61" t="s">
        <v>9</v>
      </c>
      <c r="AD489" s="62">
        <v>4</v>
      </c>
      <c r="AE489" s="63"/>
      <c r="AF489" s="63">
        <v>16</v>
      </c>
      <c r="AG489" s="61" t="s">
        <v>12</v>
      </c>
      <c r="AH489" s="62">
        <v>4</v>
      </c>
      <c r="AI489" s="61" t="s">
        <v>12</v>
      </c>
      <c r="AJ489" s="62">
        <v>4</v>
      </c>
      <c r="AK489" s="61" t="s">
        <v>12</v>
      </c>
      <c r="AL489" s="62">
        <v>4</v>
      </c>
      <c r="AM489" s="61" t="s">
        <v>12</v>
      </c>
      <c r="AN489" s="62">
        <v>4</v>
      </c>
      <c r="AO489" s="61" t="s">
        <v>12</v>
      </c>
      <c r="AP489" s="62">
        <v>4</v>
      </c>
      <c r="AQ489" s="61" t="s">
        <v>12</v>
      </c>
      <c r="AR489" s="62">
        <v>4</v>
      </c>
      <c r="AS489" s="63"/>
      <c r="AT489" s="63"/>
      <c r="AU489" s="61" t="s">
        <v>9</v>
      </c>
      <c r="AV489" s="62">
        <v>4</v>
      </c>
      <c r="AW489" s="61" t="s">
        <v>9</v>
      </c>
      <c r="AX489" s="62">
        <v>4</v>
      </c>
      <c r="AY489" s="61" t="s">
        <v>9</v>
      </c>
      <c r="AZ489" s="62">
        <v>4</v>
      </c>
      <c r="BA489" s="61" t="s">
        <v>9</v>
      </c>
      <c r="BB489" s="62">
        <v>4</v>
      </c>
      <c r="BC489" s="61" t="s">
        <v>9</v>
      </c>
      <c r="BD489" s="62">
        <v>4</v>
      </c>
      <c r="BE489" s="61" t="s">
        <v>9</v>
      </c>
      <c r="BF489" s="62">
        <v>4</v>
      </c>
      <c r="BG489" s="63"/>
      <c r="BH489" s="63">
        <v>16</v>
      </c>
      <c r="BI489" s="61" t="s">
        <v>12</v>
      </c>
      <c r="BJ489" s="62">
        <v>4</v>
      </c>
      <c r="BK489" s="61" t="s">
        <v>12</v>
      </c>
      <c r="BL489" s="62">
        <v>4</v>
      </c>
      <c r="BM489" s="61" t="s">
        <v>12</v>
      </c>
      <c r="BN489" s="62">
        <v>4</v>
      </c>
      <c r="BO489" s="61" t="s">
        <v>12</v>
      </c>
      <c r="BP489" s="62">
        <v>4</v>
      </c>
      <c r="BQ489" s="64">
        <f t="shared" si="725"/>
        <v>12</v>
      </c>
      <c r="BR489" s="64">
        <f t="shared" si="726"/>
        <v>0</v>
      </c>
      <c r="BS489" s="64">
        <f t="shared" si="727"/>
        <v>0</v>
      </c>
      <c r="BT489" s="64">
        <f t="shared" si="728"/>
        <v>15</v>
      </c>
      <c r="BU489" s="64">
        <f t="shared" si="729"/>
        <v>0</v>
      </c>
      <c r="BV489" s="64">
        <f t="shared" si="730"/>
        <v>0</v>
      </c>
      <c r="BW489" s="64">
        <f t="shared" si="731"/>
        <v>0</v>
      </c>
      <c r="BX489" s="64">
        <f t="shared" si="732"/>
        <v>0</v>
      </c>
      <c r="BY489" s="64">
        <f t="shared" si="733"/>
        <v>0</v>
      </c>
      <c r="BZ489" s="65">
        <f t="shared" si="748"/>
        <v>27</v>
      </c>
      <c r="CA489" s="66">
        <f t="shared" si="734"/>
        <v>108</v>
      </c>
      <c r="CB489" s="67">
        <f t="shared" si="735"/>
        <v>32</v>
      </c>
      <c r="CC489" s="67">
        <v>0</v>
      </c>
      <c r="CD489" s="68">
        <f t="shared" si="736"/>
        <v>2</v>
      </c>
      <c r="CE489" s="69">
        <f t="shared" si="737"/>
        <v>29</v>
      </c>
      <c r="CF489" s="68">
        <f t="shared" si="738"/>
        <v>140</v>
      </c>
      <c r="CG489" s="70">
        <f t="shared" si="739"/>
        <v>3</v>
      </c>
      <c r="CH489" s="68">
        <f t="shared" si="740"/>
        <v>464</v>
      </c>
      <c r="CI489" s="71">
        <f>VLOOKUP(A489,[5]DATA!$A$6:$Q$660,17,0)</f>
        <v>70</v>
      </c>
      <c r="CJ489" s="71">
        <f t="shared" si="741"/>
        <v>140</v>
      </c>
      <c r="CK489" s="72">
        <f t="shared" si="742"/>
        <v>32</v>
      </c>
      <c r="CL489" s="73">
        <f t="shared" si="743"/>
        <v>0.22857142857142856</v>
      </c>
      <c r="CM489" s="72">
        <f t="shared" si="744"/>
        <v>0</v>
      </c>
      <c r="CN489" s="74">
        <f t="shared" si="745"/>
        <v>27</v>
      </c>
    </row>
    <row r="490" spans="1:92" s="77" customFormat="1" ht="24.75" customHeight="1" outlineLevel="2" x14ac:dyDescent="0.25">
      <c r="A490" s="55" t="s">
        <v>989</v>
      </c>
      <c r="B490" s="56" t="s">
        <v>990</v>
      </c>
      <c r="C490" s="57" t="s">
        <v>982</v>
      </c>
      <c r="D490" s="58">
        <v>10</v>
      </c>
      <c r="E490" s="75">
        <v>44251</v>
      </c>
      <c r="F490" s="60">
        <f>IFERROR(VLOOKUP(A490,'[5]PHEP NAM 2022'!$D$9:$AP$628,32,0),0)</f>
        <v>2</v>
      </c>
      <c r="G490" s="61" t="s">
        <v>12</v>
      </c>
      <c r="H490" s="62">
        <v>4</v>
      </c>
      <c r="I490" s="61" t="s">
        <v>12</v>
      </c>
      <c r="J490" s="62">
        <v>4</v>
      </c>
      <c r="K490" s="61" t="s">
        <v>12</v>
      </c>
      <c r="L490" s="62">
        <v>4</v>
      </c>
      <c r="M490" s="61" t="s">
        <v>12</v>
      </c>
      <c r="N490" s="62">
        <v>4</v>
      </c>
      <c r="O490" s="61" t="s">
        <v>12</v>
      </c>
      <c r="P490" s="62">
        <v>4</v>
      </c>
      <c r="Q490" s="63"/>
      <c r="R490" s="63"/>
      <c r="S490" s="61" t="s">
        <v>9</v>
      </c>
      <c r="T490" s="62">
        <v>4</v>
      </c>
      <c r="U490" s="61" t="s">
        <v>9</v>
      </c>
      <c r="V490" s="62">
        <v>4</v>
      </c>
      <c r="W490" s="61" t="s">
        <v>52</v>
      </c>
      <c r="X490" s="62"/>
      <c r="Y490" s="61" t="s">
        <v>9</v>
      </c>
      <c r="Z490" s="62">
        <v>4</v>
      </c>
      <c r="AA490" s="61" t="s">
        <v>9</v>
      </c>
      <c r="AB490" s="62">
        <v>4</v>
      </c>
      <c r="AC490" s="61" t="s">
        <v>9</v>
      </c>
      <c r="AD490" s="62">
        <v>4</v>
      </c>
      <c r="AE490" s="63"/>
      <c r="AF490" s="63">
        <v>16</v>
      </c>
      <c r="AG490" s="61" t="s">
        <v>12</v>
      </c>
      <c r="AH490" s="62">
        <v>4</v>
      </c>
      <c r="AI490" s="61" t="s">
        <v>12</v>
      </c>
      <c r="AJ490" s="62">
        <v>4</v>
      </c>
      <c r="AK490" s="61" t="s">
        <v>12</v>
      </c>
      <c r="AL490" s="62">
        <v>4</v>
      </c>
      <c r="AM490" s="61" t="s">
        <v>12</v>
      </c>
      <c r="AN490" s="62">
        <v>4</v>
      </c>
      <c r="AO490" s="61" t="s">
        <v>12</v>
      </c>
      <c r="AP490" s="62">
        <v>4</v>
      </c>
      <c r="AQ490" s="61" t="s">
        <v>12</v>
      </c>
      <c r="AR490" s="62">
        <v>4</v>
      </c>
      <c r="AS490" s="63"/>
      <c r="AT490" s="63"/>
      <c r="AU490" s="61" t="s">
        <v>9</v>
      </c>
      <c r="AV490" s="62">
        <v>4</v>
      </c>
      <c r="AW490" s="61" t="s">
        <v>9</v>
      </c>
      <c r="AX490" s="62">
        <v>4</v>
      </c>
      <c r="AY490" s="61" t="s">
        <v>9</v>
      </c>
      <c r="AZ490" s="62">
        <v>4</v>
      </c>
      <c r="BA490" s="61" t="s">
        <v>9</v>
      </c>
      <c r="BB490" s="62">
        <v>4</v>
      </c>
      <c r="BC490" s="61" t="s">
        <v>9</v>
      </c>
      <c r="BD490" s="62">
        <v>4</v>
      </c>
      <c r="BE490" s="61" t="s">
        <v>9</v>
      </c>
      <c r="BF490" s="62">
        <v>4</v>
      </c>
      <c r="BG490" s="63"/>
      <c r="BH490" s="63"/>
      <c r="BI490" s="61" t="s">
        <v>12</v>
      </c>
      <c r="BJ490" s="62">
        <v>4</v>
      </c>
      <c r="BK490" s="61" t="s">
        <v>12</v>
      </c>
      <c r="BL490" s="62">
        <v>4</v>
      </c>
      <c r="BM490" s="61" t="s">
        <v>12</v>
      </c>
      <c r="BN490" s="62">
        <v>4</v>
      </c>
      <c r="BO490" s="61" t="s">
        <v>12</v>
      </c>
      <c r="BP490" s="62">
        <v>4</v>
      </c>
      <c r="BQ490" s="64">
        <f t="shared" si="725"/>
        <v>11</v>
      </c>
      <c r="BR490" s="64">
        <f t="shared" si="726"/>
        <v>0</v>
      </c>
      <c r="BS490" s="64">
        <f t="shared" si="727"/>
        <v>0</v>
      </c>
      <c r="BT490" s="64">
        <f t="shared" si="728"/>
        <v>15</v>
      </c>
      <c r="BU490" s="64">
        <f t="shared" si="729"/>
        <v>0</v>
      </c>
      <c r="BV490" s="64">
        <f t="shared" si="730"/>
        <v>0</v>
      </c>
      <c r="BW490" s="64">
        <f t="shared" si="731"/>
        <v>0</v>
      </c>
      <c r="BX490" s="64">
        <f t="shared" si="732"/>
        <v>0</v>
      </c>
      <c r="BY490" s="64">
        <f t="shared" si="733"/>
        <v>1</v>
      </c>
      <c r="BZ490" s="65">
        <f t="shared" si="748"/>
        <v>27</v>
      </c>
      <c r="CA490" s="66">
        <f t="shared" si="734"/>
        <v>104</v>
      </c>
      <c r="CB490" s="67">
        <f t="shared" si="735"/>
        <v>16</v>
      </c>
      <c r="CC490" s="67">
        <v>0</v>
      </c>
      <c r="CD490" s="68">
        <f t="shared" si="736"/>
        <v>2</v>
      </c>
      <c r="CE490" s="69">
        <f t="shared" si="737"/>
        <v>27</v>
      </c>
      <c r="CF490" s="68">
        <f t="shared" si="738"/>
        <v>140</v>
      </c>
      <c r="CG490" s="70">
        <f t="shared" si="739"/>
        <v>1</v>
      </c>
      <c r="CH490" s="68">
        <f t="shared" si="740"/>
        <v>432</v>
      </c>
      <c r="CI490" s="71">
        <f>VLOOKUP(A490,[5]DATA!$A$6:$Q$660,17,0)</f>
        <v>70</v>
      </c>
      <c r="CJ490" s="71">
        <f t="shared" si="741"/>
        <v>120</v>
      </c>
      <c r="CK490" s="72">
        <f t="shared" si="742"/>
        <v>16</v>
      </c>
      <c r="CL490" s="73">
        <f t="shared" si="743"/>
        <v>0.13333333333333333</v>
      </c>
      <c r="CM490" s="72">
        <f t="shared" si="744"/>
        <v>0</v>
      </c>
      <c r="CN490" s="74">
        <f t="shared" si="745"/>
        <v>27</v>
      </c>
    </row>
    <row r="491" spans="1:92" s="77" customFormat="1" ht="24.75" customHeight="1" outlineLevel="2" x14ac:dyDescent="0.25">
      <c r="A491" s="55" t="s">
        <v>991</v>
      </c>
      <c r="B491" s="56" t="s">
        <v>472</v>
      </c>
      <c r="C491" s="57" t="s">
        <v>982</v>
      </c>
      <c r="D491" s="58">
        <v>10</v>
      </c>
      <c r="E491" s="59">
        <v>44253</v>
      </c>
      <c r="F491" s="60">
        <f>IFERROR(VLOOKUP(A491,'[5]PHEP NAM 2022'!$D$9:$AP$628,32,0),0)</f>
        <v>1</v>
      </c>
      <c r="G491" s="61" t="s">
        <v>12</v>
      </c>
      <c r="H491" s="62">
        <v>4</v>
      </c>
      <c r="I491" s="61" t="s">
        <v>12</v>
      </c>
      <c r="J491" s="62">
        <v>4</v>
      </c>
      <c r="K491" s="61" t="s">
        <v>12</v>
      </c>
      <c r="L491" s="62">
        <v>4</v>
      </c>
      <c r="M491" s="61" t="s">
        <v>12</v>
      </c>
      <c r="N491" s="62">
        <v>4</v>
      </c>
      <c r="O491" s="61" t="s">
        <v>12</v>
      </c>
      <c r="P491" s="62">
        <v>4</v>
      </c>
      <c r="Q491" s="63"/>
      <c r="R491" s="63"/>
      <c r="S491" s="61" t="s">
        <v>9</v>
      </c>
      <c r="T491" s="62">
        <v>4</v>
      </c>
      <c r="U491" s="61" t="s">
        <v>9</v>
      </c>
      <c r="V491" s="62">
        <v>4</v>
      </c>
      <c r="W491" s="61" t="s">
        <v>9</v>
      </c>
      <c r="X491" s="62">
        <v>4</v>
      </c>
      <c r="Y491" s="61" t="s">
        <v>9</v>
      </c>
      <c r="Z491" s="62">
        <v>4</v>
      </c>
      <c r="AA491" s="61" t="s">
        <v>124</v>
      </c>
      <c r="AB491" s="62"/>
      <c r="AC491" s="61" t="s">
        <v>9</v>
      </c>
      <c r="AD491" s="62">
        <v>4</v>
      </c>
      <c r="AE491" s="63"/>
      <c r="AF491" s="63"/>
      <c r="AG491" s="61" t="s">
        <v>52</v>
      </c>
      <c r="AH491" s="62"/>
      <c r="AI491" s="61" t="s">
        <v>12</v>
      </c>
      <c r="AJ491" s="62">
        <v>4</v>
      </c>
      <c r="AK491" s="61" t="s">
        <v>12</v>
      </c>
      <c r="AL491" s="62">
        <v>4</v>
      </c>
      <c r="AM491" s="61" t="s">
        <v>12</v>
      </c>
      <c r="AN491" s="62">
        <v>4</v>
      </c>
      <c r="AO491" s="61" t="s">
        <v>12</v>
      </c>
      <c r="AP491" s="62">
        <v>4</v>
      </c>
      <c r="AQ491" s="61" t="s">
        <v>12</v>
      </c>
      <c r="AR491" s="62">
        <v>4</v>
      </c>
      <c r="AS491" s="63"/>
      <c r="AT491" s="63"/>
      <c r="AU491" s="61" t="s">
        <v>124</v>
      </c>
      <c r="AV491" s="62"/>
      <c r="AW491" s="61" t="s">
        <v>124</v>
      </c>
      <c r="AX491" s="62"/>
      <c r="AY491" s="61" t="s">
        <v>124</v>
      </c>
      <c r="AZ491" s="62"/>
      <c r="BA491" s="61" t="s">
        <v>124</v>
      </c>
      <c r="BB491" s="62"/>
      <c r="BC491" s="61" t="s">
        <v>124</v>
      </c>
      <c r="BD491" s="62"/>
      <c r="BE491" s="61" t="s">
        <v>124</v>
      </c>
      <c r="BF491" s="62"/>
      <c r="BG491" s="63"/>
      <c r="BH491" s="63"/>
      <c r="BI491" s="61" t="s">
        <v>12</v>
      </c>
      <c r="BJ491" s="62">
        <v>4</v>
      </c>
      <c r="BK491" s="61" t="s">
        <v>12</v>
      </c>
      <c r="BL491" s="62">
        <v>4</v>
      </c>
      <c r="BM491" s="61" t="s">
        <v>12</v>
      </c>
      <c r="BN491" s="62">
        <v>4</v>
      </c>
      <c r="BO491" s="61" t="s">
        <v>12</v>
      </c>
      <c r="BP491" s="62">
        <v>4</v>
      </c>
      <c r="BQ491" s="64">
        <f t="shared" si="725"/>
        <v>5</v>
      </c>
      <c r="BR491" s="64">
        <f t="shared" si="726"/>
        <v>0</v>
      </c>
      <c r="BS491" s="64">
        <f t="shared" si="727"/>
        <v>0</v>
      </c>
      <c r="BT491" s="64">
        <f t="shared" si="728"/>
        <v>14</v>
      </c>
      <c r="BU491" s="64">
        <f t="shared" si="729"/>
        <v>0</v>
      </c>
      <c r="BV491" s="64">
        <f t="shared" si="730"/>
        <v>0</v>
      </c>
      <c r="BW491" s="64">
        <f t="shared" si="731"/>
        <v>0</v>
      </c>
      <c r="BX491" s="64">
        <f t="shared" si="732"/>
        <v>0</v>
      </c>
      <c r="BY491" s="64">
        <f t="shared" si="733"/>
        <v>1</v>
      </c>
      <c r="BZ491" s="65">
        <f t="shared" si="748"/>
        <v>20</v>
      </c>
      <c r="CA491" s="66">
        <f t="shared" si="734"/>
        <v>76</v>
      </c>
      <c r="CB491" s="67">
        <f t="shared" si="735"/>
        <v>0</v>
      </c>
      <c r="CC491" s="67">
        <v>0</v>
      </c>
      <c r="CD491" s="68">
        <f t="shared" si="736"/>
        <v>1</v>
      </c>
      <c r="CE491" s="69">
        <f t="shared" si="737"/>
        <v>19</v>
      </c>
      <c r="CF491" s="68">
        <f t="shared" si="738"/>
        <v>70</v>
      </c>
      <c r="CG491" s="70">
        <f t="shared" si="739"/>
        <v>0</v>
      </c>
      <c r="CH491" s="68">
        <f t="shared" si="740"/>
        <v>304</v>
      </c>
      <c r="CI491" s="71">
        <f>VLOOKUP(A491,[5]DATA!$A$6:$Q$660,17,0)</f>
        <v>70</v>
      </c>
      <c r="CJ491" s="71">
        <f t="shared" si="741"/>
        <v>76</v>
      </c>
      <c r="CK491" s="72">
        <f t="shared" si="742"/>
        <v>0</v>
      </c>
      <c r="CL491" s="73">
        <f t="shared" si="743"/>
        <v>0</v>
      </c>
      <c r="CM491" s="72">
        <f t="shared" si="744"/>
        <v>0</v>
      </c>
      <c r="CN491" s="74">
        <f t="shared" si="745"/>
        <v>20</v>
      </c>
    </row>
    <row r="492" spans="1:92" s="77" customFormat="1" ht="24.75" customHeight="1" outlineLevel="2" x14ac:dyDescent="0.25">
      <c r="A492" s="55" t="s">
        <v>992</v>
      </c>
      <c r="B492" s="56" t="s">
        <v>993</v>
      </c>
      <c r="C492" s="57" t="s">
        <v>982</v>
      </c>
      <c r="D492" s="58">
        <v>10</v>
      </c>
      <c r="E492" s="59">
        <v>44253</v>
      </c>
      <c r="F492" s="60">
        <f>IFERROR(VLOOKUP(A492,'[5]PHEP NAM 2022'!$D$9:$AP$628,32,0),0)</f>
        <v>1</v>
      </c>
      <c r="G492" s="61" t="s">
        <v>12</v>
      </c>
      <c r="H492" s="62">
        <v>4</v>
      </c>
      <c r="I492" s="61" t="s">
        <v>12</v>
      </c>
      <c r="J492" s="62">
        <v>4</v>
      </c>
      <c r="K492" s="61" t="s">
        <v>12</v>
      </c>
      <c r="L492" s="62">
        <v>4</v>
      </c>
      <c r="M492" s="61" t="s">
        <v>12</v>
      </c>
      <c r="N492" s="62">
        <v>4</v>
      </c>
      <c r="O492" s="61" t="s">
        <v>12</v>
      </c>
      <c r="P492" s="62">
        <v>4</v>
      </c>
      <c r="Q492" s="63"/>
      <c r="R492" s="63">
        <v>12</v>
      </c>
      <c r="S492" s="61" t="s">
        <v>12</v>
      </c>
      <c r="T492" s="62">
        <v>4</v>
      </c>
      <c r="U492" s="61" t="s">
        <v>12</v>
      </c>
      <c r="V492" s="62">
        <v>4</v>
      </c>
      <c r="W492" s="61" t="s">
        <v>12</v>
      </c>
      <c r="X492" s="62">
        <v>4</v>
      </c>
      <c r="Y492" s="61" t="s">
        <v>12</v>
      </c>
      <c r="Z492" s="62">
        <v>4</v>
      </c>
      <c r="AA492" s="61" t="s">
        <v>12</v>
      </c>
      <c r="AB492" s="62">
        <v>4</v>
      </c>
      <c r="AC492" s="61" t="s">
        <v>124</v>
      </c>
      <c r="AD492" s="62"/>
      <c r="AE492" s="63"/>
      <c r="AF492" s="63">
        <v>12</v>
      </c>
      <c r="AG492" s="61" t="s">
        <v>12</v>
      </c>
      <c r="AH492" s="62">
        <v>4</v>
      </c>
      <c r="AI492" s="61" t="s">
        <v>12</v>
      </c>
      <c r="AJ492" s="62">
        <v>4</v>
      </c>
      <c r="AK492" s="61" t="s">
        <v>12</v>
      </c>
      <c r="AL492" s="62">
        <v>4</v>
      </c>
      <c r="AM492" s="61" t="s">
        <v>12</v>
      </c>
      <c r="AN492" s="62">
        <v>4</v>
      </c>
      <c r="AO492" s="61" t="s">
        <v>12</v>
      </c>
      <c r="AP492" s="62">
        <v>4</v>
      </c>
      <c r="AQ492" s="61" t="s">
        <v>12</v>
      </c>
      <c r="AR492" s="62">
        <v>4</v>
      </c>
      <c r="AS492" s="63"/>
      <c r="AT492" s="63">
        <v>8</v>
      </c>
      <c r="AU492" s="61" t="s">
        <v>9</v>
      </c>
      <c r="AV492" s="62">
        <v>4</v>
      </c>
      <c r="AW492" s="61" t="s">
        <v>9</v>
      </c>
      <c r="AX492" s="62">
        <v>4</v>
      </c>
      <c r="AY492" s="61" t="s">
        <v>9</v>
      </c>
      <c r="AZ492" s="62">
        <v>4</v>
      </c>
      <c r="BA492" s="61" t="s">
        <v>9</v>
      </c>
      <c r="BB492" s="62">
        <v>2</v>
      </c>
      <c r="BC492" s="61" t="s">
        <v>52</v>
      </c>
      <c r="BD492" s="62"/>
      <c r="BE492" s="61" t="s">
        <v>9</v>
      </c>
      <c r="BF492" s="62">
        <v>4</v>
      </c>
      <c r="BG492" s="63"/>
      <c r="BH492" s="63">
        <v>16</v>
      </c>
      <c r="BI492" s="61" t="s">
        <v>12</v>
      </c>
      <c r="BJ492" s="62">
        <v>4</v>
      </c>
      <c r="BK492" s="61" t="s">
        <v>12</v>
      </c>
      <c r="BL492" s="62">
        <v>1</v>
      </c>
      <c r="BM492" s="61" t="s">
        <v>124</v>
      </c>
      <c r="BN492" s="62"/>
      <c r="BO492" s="61" t="s">
        <v>124</v>
      </c>
      <c r="BP492" s="62"/>
      <c r="BQ492" s="64">
        <f t="shared" si="725"/>
        <v>5</v>
      </c>
      <c r="BR492" s="64">
        <f t="shared" si="726"/>
        <v>0</v>
      </c>
      <c r="BS492" s="64">
        <f t="shared" si="727"/>
        <v>0</v>
      </c>
      <c r="BT492" s="64">
        <f t="shared" si="728"/>
        <v>18</v>
      </c>
      <c r="BU492" s="64">
        <f t="shared" si="729"/>
        <v>0</v>
      </c>
      <c r="BV492" s="64">
        <f t="shared" si="730"/>
        <v>0</v>
      </c>
      <c r="BW492" s="64">
        <f t="shared" si="731"/>
        <v>0</v>
      </c>
      <c r="BX492" s="64">
        <f t="shared" si="732"/>
        <v>0</v>
      </c>
      <c r="BY492" s="64">
        <f t="shared" si="733"/>
        <v>1</v>
      </c>
      <c r="BZ492" s="65">
        <f t="shared" si="748"/>
        <v>24</v>
      </c>
      <c r="CA492" s="66">
        <f t="shared" si="734"/>
        <v>87</v>
      </c>
      <c r="CB492" s="67">
        <f t="shared" si="735"/>
        <v>48</v>
      </c>
      <c r="CC492" s="67">
        <v>0</v>
      </c>
      <c r="CD492" s="68">
        <f>IF(BZ492&gt;=25,4,IF(BZ492&gt;=18,3,IF(BZ492&gt;=12,2,IF(BZ492&gt;=4,1,0))))-BX492-2+1</f>
        <v>2</v>
      </c>
      <c r="CE492" s="69">
        <f t="shared" si="737"/>
        <v>24</v>
      </c>
      <c r="CF492" s="68">
        <f t="shared" si="738"/>
        <v>140</v>
      </c>
      <c r="CG492" s="70">
        <f t="shared" si="739"/>
        <v>0</v>
      </c>
      <c r="CH492" s="68">
        <f t="shared" si="740"/>
        <v>384</v>
      </c>
      <c r="CI492" s="71">
        <f>VLOOKUP(A492,[5]DATA!$A$6:$Q$660,17,0)</f>
        <v>70</v>
      </c>
      <c r="CJ492" s="71">
        <f t="shared" si="741"/>
        <v>135</v>
      </c>
      <c r="CK492" s="72">
        <f t="shared" si="742"/>
        <v>48</v>
      </c>
      <c r="CL492" s="73">
        <f t="shared" si="743"/>
        <v>0.35555555555555557</v>
      </c>
      <c r="CM492" s="72">
        <f t="shared" si="744"/>
        <v>0</v>
      </c>
      <c r="CN492" s="74">
        <f t="shared" si="745"/>
        <v>24</v>
      </c>
    </row>
    <row r="493" spans="1:92" s="77" customFormat="1" ht="24.75" customHeight="1" outlineLevel="2" x14ac:dyDescent="0.25">
      <c r="A493" s="55" t="s">
        <v>994</v>
      </c>
      <c r="B493" s="96" t="s">
        <v>995</v>
      </c>
      <c r="C493" s="57" t="s">
        <v>982</v>
      </c>
      <c r="D493" s="58">
        <v>10</v>
      </c>
      <c r="E493" s="75">
        <v>44257</v>
      </c>
      <c r="F493" s="60">
        <f>IFERROR(VLOOKUP(A493,'[5]PHEP NAM 2022'!$D$9:$AP$628,32,0),0)</f>
        <v>0</v>
      </c>
      <c r="G493" s="61" t="s">
        <v>124</v>
      </c>
      <c r="H493" s="62"/>
      <c r="I493" s="61" t="s">
        <v>124</v>
      </c>
      <c r="J493" s="62"/>
      <c r="K493" s="61" t="s">
        <v>9</v>
      </c>
      <c r="L493" s="62">
        <v>4</v>
      </c>
      <c r="M493" s="61" t="s">
        <v>9</v>
      </c>
      <c r="N493" s="62">
        <v>4</v>
      </c>
      <c r="O493" s="61" t="s">
        <v>124</v>
      </c>
      <c r="P493" s="62"/>
      <c r="Q493" s="63"/>
      <c r="R493" s="63"/>
      <c r="S493" s="61" t="s">
        <v>12</v>
      </c>
      <c r="T493" s="62">
        <v>4</v>
      </c>
      <c r="U493" s="61" t="s">
        <v>12</v>
      </c>
      <c r="V493" s="62">
        <v>4</v>
      </c>
      <c r="W493" s="61" t="s">
        <v>12</v>
      </c>
      <c r="X493" s="62">
        <v>4</v>
      </c>
      <c r="Y493" s="61" t="s">
        <v>12</v>
      </c>
      <c r="Z493" s="62">
        <v>4</v>
      </c>
      <c r="AA493" s="196" t="s">
        <v>223</v>
      </c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  <c r="AV493" s="197"/>
      <c r="AW493" s="197"/>
      <c r="AX493" s="197"/>
      <c r="AY493" s="197"/>
      <c r="AZ493" s="197"/>
      <c r="BA493" s="197"/>
      <c r="BB493" s="197"/>
      <c r="BC493" s="197"/>
      <c r="BD493" s="197"/>
      <c r="BE493" s="197"/>
      <c r="BF493" s="197"/>
      <c r="BG493" s="197"/>
      <c r="BH493" s="197"/>
      <c r="BI493" s="197"/>
      <c r="BJ493" s="197"/>
      <c r="BK493" s="197"/>
      <c r="BL493" s="197"/>
      <c r="BM493" s="197"/>
      <c r="BN493" s="197"/>
      <c r="BO493" s="197"/>
      <c r="BP493" s="198"/>
      <c r="BQ493" s="64">
        <f t="shared" si="725"/>
        <v>2</v>
      </c>
      <c r="BR493" s="64">
        <f t="shared" si="726"/>
        <v>0</v>
      </c>
      <c r="BS493" s="64">
        <f t="shared" si="727"/>
        <v>0</v>
      </c>
      <c r="BT493" s="64">
        <f t="shared" si="728"/>
        <v>4</v>
      </c>
      <c r="BU493" s="64">
        <f t="shared" si="729"/>
        <v>0</v>
      </c>
      <c r="BV493" s="64">
        <f t="shared" si="730"/>
        <v>0</v>
      </c>
      <c r="BW493" s="64">
        <f t="shared" si="731"/>
        <v>0</v>
      </c>
      <c r="BX493" s="64">
        <f t="shared" si="732"/>
        <v>0</v>
      </c>
      <c r="BY493" s="64">
        <f t="shared" si="733"/>
        <v>0</v>
      </c>
      <c r="BZ493" s="65">
        <f t="shared" si="748"/>
        <v>6</v>
      </c>
      <c r="CA493" s="66">
        <f t="shared" si="734"/>
        <v>24</v>
      </c>
      <c r="CB493" s="67">
        <f t="shared" si="735"/>
        <v>0</v>
      </c>
      <c r="CC493" s="67">
        <v>0</v>
      </c>
      <c r="CD493" s="68">
        <f>IF(BZ493&gt;=25,4,IF(BZ493&gt;=18,3,IF(BZ493&gt;=12,2,IF(BZ493&gt;=4,1,0))))-BX493-2+1</f>
        <v>0</v>
      </c>
      <c r="CE493" s="69">
        <f t="shared" si="737"/>
        <v>6</v>
      </c>
      <c r="CF493" s="68">
        <f t="shared" si="738"/>
        <v>0</v>
      </c>
      <c r="CG493" s="70">
        <f t="shared" si="739"/>
        <v>0</v>
      </c>
      <c r="CH493" s="68">
        <f t="shared" si="740"/>
        <v>96</v>
      </c>
      <c r="CI493" s="71">
        <f>VLOOKUP(A493,[5]DATA!$A$6:$Q$660,17,0)</f>
        <v>70</v>
      </c>
      <c r="CJ493" s="71">
        <f t="shared" si="741"/>
        <v>24</v>
      </c>
      <c r="CK493" s="72">
        <f t="shared" si="742"/>
        <v>0</v>
      </c>
      <c r="CL493" s="73">
        <f t="shared" si="743"/>
        <v>0</v>
      </c>
      <c r="CM493" s="72">
        <f t="shared" si="744"/>
        <v>0</v>
      </c>
      <c r="CN493" s="74">
        <f t="shared" si="745"/>
        <v>6</v>
      </c>
    </row>
    <row r="494" spans="1:92" s="77" customFormat="1" ht="24.75" customHeight="1" outlineLevel="2" x14ac:dyDescent="0.25">
      <c r="A494" s="55" t="s">
        <v>996</v>
      </c>
      <c r="B494" s="56" t="s">
        <v>997</v>
      </c>
      <c r="C494" s="57" t="s">
        <v>982</v>
      </c>
      <c r="D494" s="58">
        <v>10</v>
      </c>
      <c r="E494" s="75">
        <v>44259</v>
      </c>
      <c r="F494" s="60">
        <f>IFERROR(VLOOKUP(A494,'[5]PHEP NAM 2022'!$D$9:$AP$628,32,0),0)</f>
        <v>2</v>
      </c>
      <c r="G494" s="61" t="s">
        <v>52</v>
      </c>
      <c r="H494" s="62"/>
      <c r="I494" s="61" t="s">
        <v>9</v>
      </c>
      <c r="J494" s="62">
        <v>4</v>
      </c>
      <c r="K494" s="61" t="s">
        <v>9</v>
      </c>
      <c r="L494" s="62">
        <v>4</v>
      </c>
      <c r="M494" s="61" t="s">
        <v>9</v>
      </c>
      <c r="N494" s="62">
        <v>4</v>
      </c>
      <c r="O494" s="61" t="s">
        <v>9</v>
      </c>
      <c r="P494" s="62">
        <v>4</v>
      </c>
      <c r="Q494" s="63"/>
      <c r="R494" s="63"/>
      <c r="S494" s="61" t="s">
        <v>12</v>
      </c>
      <c r="T494" s="62">
        <v>4</v>
      </c>
      <c r="U494" s="61" t="s">
        <v>12</v>
      </c>
      <c r="V494" s="62">
        <v>4</v>
      </c>
      <c r="W494" s="61" t="s">
        <v>12</v>
      </c>
      <c r="X494" s="62">
        <v>4</v>
      </c>
      <c r="Y494" s="61" t="s">
        <v>12</v>
      </c>
      <c r="Z494" s="62">
        <v>4</v>
      </c>
      <c r="AA494" s="61" t="s">
        <v>12</v>
      </c>
      <c r="AB494" s="62">
        <v>4</v>
      </c>
      <c r="AC494" s="61" t="s">
        <v>12</v>
      </c>
      <c r="AD494" s="62">
        <v>4</v>
      </c>
      <c r="AE494" s="63"/>
      <c r="AF494" s="63"/>
      <c r="AG494" s="61" t="s">
        <v>9</v>
      </c>
      <c r="AH494" s="62">
        <v>4</v>
      </c>
      <c r="AI494" s="61" t="s">
        <v>9</v>
      </c>
      <c r="AJ494" s="62">
        <v>4</v>
      </c>
      <c r="AK494" s="61" t="s">
        <v>9</v>
      </c>
      <c r="AL494" s="62">
        <v>4</v>
      </c>
      <c r="AM494" s="61" t="s">
        <v>9</v>
      </c>
      <c r="AN494" s="62">
        <v>4</v>
      </c>
      <c r="AO494" s="61" t="s">
        <v>9</v>
      </c>
      <c r="AP494" s="62">
        <v>4</v>
      </c>
      <c r="AQ494" s="61" t="s">
        <v>9</v>
      </c>
      <c r="AR494" s="62">
        <v>4</v>
      </c>
      <c r="AS494" s="63"/>
      <c r="AT494" s="63"/>
      <c r="AU494" s="61" t="s">
        <v>12</v>
      </c>
      <c r="AV494" s="62">
        <v>4</v>
      </c>
      <c r="AW494" s="61" t="s">
        <v>12</v>
      </c>
      <c r="AX494" s="62">
        <v>4</v>
      </c>
      <c r="AY494" s="61" t="s">
        <v>12</v>
      </c>
      <c r="AZ494" s="62">
        <v>4</v>
      </c>
      <c r="BA494" s="61" t="s">
        <v>12</v>
      </c>
      <c r="BB494" s="62">
        <v>4</v>
      </c>
      <c r="BC494" s="61" t="s">
        <v>12</v>
      </c>
      <c r="BD494" s="62">
        <v>4</v>
      </c>
      <c r="BE494" s="61" t="s">
        <v>12</v>
      </c>
      <c r="BF494" s="62">
        <v>4</v>
      </c>
      <c r="BG494" s="63"/>
      <c r="BH494" s="63"/>
      <c r="BI494" s="61" t="s">
        <v>9</v>
      </c>
      <c r="BJ494" s="62">
        <v>4</v>
      </c>
      <c r="BK494" s="61" t="s">
        <v>9</v>
      </c>
      <c r="BL494" s="62">
        <v>4</v>
      </c>
      <c r="BM494" s="61" t="s">
        <v>9</v>
      </c>
      <c r="BN494" s="62">
        <v>4</v>
      </c>
      <c r="BO494" s="61" t="s">
        <v>52</v>
      </c>
      <c r="BP494" s="62"/>
      <c r="BQ494" s="64">
        <f t="shared" si="725"/>
        <v>13</v>
      </c>
      <c r="BR494" s="64">
        <f t="shared" si="726"/>
        <v>0</v>
      </c>
      <c r="BS494" s="64">
        <f t="shared" si="727"/>
        <v>0</v>
      </c>
      <c r="BT494" s="64">
        <f t="shared" si="728"/>
        <v>12</v>
      </c>
      <c r="BU494" s="64">
        <f t="shared" si="729"/>
        <v>0</v>
      </c>
      <c r="BV494" s="64">
        <f t="shared" si="730"/>
        <v>0</v>
      </c>
      <c r="BW494" s="64">
        <f t="shared" si="731"/>
        <v>0</v>
      </c>
      <c r="BX494" s="64">
        <f t="shared" si="732"/>
        <v>0</v>
      </c>
      <c r="BY494" s="64">
        <f t="shared" si="733"/>
        <v>2</v>
      </c>
      <c r="BZ494" s="65">
        <f t="shared" si="748"/>
        <v>27</v>
      </c>
      <c r="CA494" s="66">
        <f t="shared" si="734"/>
        <v>100</v>
      </c>
      <c r="CB494" s="67">
        <f t="shared" si="735"/>
        <v>0</v>
      </c>
      <c r="CC494" s="67">
        <v>0</v>
      </c>
      <c r="CD494" s="68">
        <f t="shared" si="736"/>
        <v>2</v>
      </c>
      <c r="CE494" s="69">
        <f t="shared" si="737"/>
        <v>25</v>
      </c>
      <c r="CF494" s="68">
        <f t="shared" si="738"/>
        <v>140</v>
      </c>
      <c r="CG494" s="70">
        <f t="shared" si="739"/>
        <v>0</v>
      </c>
      <c r="CH494" s="68">
        <f t="shared" si="740"/>
        <v>400</v>
      </c>
      <c r="CI494" s="71">
        <f>VLOOKUP(A494,[5]DATA!$A$6:$Q$660,17,0)</f>
        <v>70</v>
      </c>
      <c r="CJ494" s="71">
        <f t="shared" si="741"/>
        <v>100</v>
      </c>
      <c r="CK494" s="72">
        <f t="shared" si="742"/>
        <v>0</v>
      </c>
      <c r="CL494" s="73">
        <f t="shared" si="743"/>
        <v>0</v>
      </c>
      <c r="CM494" s="72">
        <f t="shared" si="744"/>
        <v>0</v>
      </c>
      <c r="CN494" s="74">
        <f t="shared" si="745"/>
        <v>27</v>
      </c>
    </row>
    <row r="495" spans="1:92" s="77" customFormat="1" ht="24.75" customHeight="1" outlineLevel="2" x14ac:dyDescent="0.25">
      <c r="A495" s="55" t="s">
        <v>998</v>
      </c>
      <c r="B495" s="56" t="s">
        <v>999</v>
      </c>
      <c r="C495" s="57" t="s">
        <v>982</v>
      </c>
      <c r="D495" s="58">
        <v>10</v>
      </c>
      <c r="E495" s="75">
        <v>44260</v>
      </c>
      <c r="F495" s="60">
        <f>IFERROR(VLOOKUP(A495,'[5]PHEP NAM 2022'!$D$9:$AP$628,32,0),0)</f>
        <v>4</v>
      </c>
      <c r="G495" s="61" t="s">
        <v>12</v>
      </c>
      <c r="H495" s="62">
        <v>4</v>
      </c>
      <c r="I495" s="61" t="s">
        <v>12</v>
      </c>
      <c r="J495" s="62">
        <v>4</v>
      </c>
      <c r="K495" s="61" t="s">
        <v>12</v>
      </c>
      <c r="L495" s="62">
        <v>4</v>
      </c>
      <c r="M495" s="61" t="s">
        <v>12</v>
      </c>
      <c r="N495" s="62">
        <v>4</v>
      </c>
      <c r="O495" s="61" t="s">
        <v>12</v>
      </c>
      <c r="P495" s="62">
        <v>4</v>
      </c>
      <c r="Q495" s="63"/>
      <c r="R495" s="63"/>
      <c r="S495" s="61" t="s">
        <v>9</v>
      </c>
      <c r="T495" s="62">
        <v>4</v>
      </c>
      <c r="U495" s="61" t="s">
        <v>9</v>
      </c>
      <c r="V495" s="62">
        <v>4</v>
      </c>
      <c r="W495" s="61" t="s">
        <v>9</v>
      </c>
      <c r="X495" s="62">
        <v>4</v>
      </c>
      <c r="Y495" s="61" t="s">
        <v>9</v>
      </c>
      <c r="Z495" s="62">
        <v>4</v>
      </c>
      <c r="AA495" s="61" t="s">
        <v>9</v>
      </c>
      <c r="AB495" s="62">
        <v>4</v>
      </c>
      <c r="AC495" s="61" t="s">
        <v>9</v>
      </c>
      <c r="AD495" s="62">
        <v>4</v>
      </c>
      <c r="AE495" s="63"/>
      <c r="AF495" s="63"/>
      <c r="AG495" s="61" t="s">
        <v>12</v>
      </c>
      <c r="AH495" s="62">
        <v>4</v>
      </c>
      <c r="AI495" s="61" t="s">
        <v>12</v>
      </c>
      <c r="AJ495" s="62">
        <v>4</v>
      </c>
      <c r="AK495" s="61" t="s">
        <v>12</v>
      </c>
      <c r="AL495" s="62">
        <v>4</v>
      </c>
      <c r="AM495" s="61" t="s">
        <v>12</v>
      </c>
      <c r="AN495" s="62">
        <v>4</v>
      </c>
      <c r="AO495" s="61" t="s">
        <v>12</v>
      </c>
      <c r="AP495" s="62">
        <v>4</v>
      </c>
      <c r="AQ495" s="61" t="s">
        <v>12</v>
      </c>
      <c r="AR495" s="62">
        <v>4</v>
      </c>
      <c r="AS495" s="63"/>
      <c r="AT495" s="63"/>
      <c r="AU495" s="61" t="s">
        <v>9</v>
      </c>
      <c r="AV495" s="62">
        <v>4</v>
      </c>
      <c r="AW495" s="61" t="s">
        <v>9</v>
      </c>
      <c r="AX495" s="62">
        <v>4</v>
      </c>
      <c r="AY495" s="61" t="s">
        <v>9</v>
      </c>
      <c r="AZ495" s="62">
        <v>4</v>
      </c>
      <c r="BA495" s="61" t="s">
        <v>9</v>
      </c>
      <c r="BB495" s="62">
        <v>4</v>
      </c>
      <c r="BC495" s="61" t="s">
        <v>9</v>
      </c>
      <c r="BD495" s="62">
        <v>4</v>
      </c>
      <c r="BE495" s="61" t="s">
        <v>9</v>
      </c>
      <c r="BF495" s="62">
        <v>4</v>
      </c>
      <c r="BG495" s="63"/>
      <c r="BH495" s="63"/>
      <c r="BI495" s="61" t="s">
        <v>12</v>
      </c>
      <c r="BJ495" s="62">
        <v>4</v>
      </c>
      <c r="BK495" s="61" t="s">
        <v>12</v>
      </c>
      <c r="BL495" s="62">
        <v>4</v>
      </c>
      <c r="BM495" s="61" t="s">
        <v>12</v>
      </c>
      <c r="BN495" s="62">
        <v>4</v>
      </c>
      <c r="BO495" s="61" t="s">
        <v>12</v>
      </c>
      <c r="BP495" s="62">
        <v>4</v>
      </c>
      <c r="BQ495" s="64">
        <f t="shared" si="725"/>
        <v>12</v>
      </c>
      <c r="BR495" s="64">
        <f t="shared" si="726"/>
        <v>0</v>
      </c>
      <c r="BS495" s="64">
        <f t="shared" si="727"/>
        <v>0</v>
      </c>
      <c r="BT495" s="64">
        <f t="shared" si="728"/>
        <v>15</v>
      </c>
      <c r="BU495" s="64">
        <f t="shared" si="729"/>
        <v>0</v>
      </c>
      <c r="BV495" s="64">
        <f t="shared" si="730"/>
        <v>0</v>
      </c>
      <c r="BW495" s="64">
        <f t="shared" si="731"/>
        <v>0</v>
      </c>
      <c r="BX495" s="64">
        <f t="shared" si="732"/>
        <v>0</v>
      </c>
      <c r="BY495" s="64">
        <f t="shared" si="733"/>
        <v>0</v>
      </c>
      <c r="BZ495" s="65">
        <f t="shared" si="748"/>
        <v>27</v>
      </c>
      <c r="CA495" s="66">
        <f t="shared" si="734"/>
        <v>108</v>
      </c>
      <c r="CB495" s="67">
        <f t="shared" si="735"/>
        <v>0</v>
      </c>
      <c r="CC495" s="67">
        <v>0</v>
      </c>
      <c r="CD495" s="68">
        <f t="shared" si="736"/>
        <v>2</v>
      </c>
      <c r="CE495" s="69">
        <f t="shared" si="737"/>
        <v>27</v>
      </c>
      <c r="CF495" s="68">
        <f t="shared" si="738"/>
        <v>140</v>
      </c>
      <c r="CG495" s="70">
        <f t="shared" si="739"/>
        <v>4</v>
      </c>
      <c r="CH495" s="68">
        <f t="shared" si="740"/>
        <v>432</v>
      </c>
      <c r="CI495" s="71">
        <f>VLOOKUP(A495,[5]DATA!$A$6:$Q$660,17,0)</f>
        <v>70</v>
      </c>
      <c r="CJ495" s="71">
        <f t="shared" si="741"/>
        <v>108</v>
      </c>
      <c r="CK495" s="72">
        <f t="shared" si="742"/>
        <v>0</v>
      </c>
      <c r="CL495" s="73">
        <f t="shared" si="743"/>
        <v>0</v>
      </c>
      <c r="CM495" s="72">
        <f t="shared" si="744"/>
        <v>0</v>
      </c>
      <c r="CN495" s="74">
        <f t="shared" si="745"/>
        <v>27</v>
      </c>
    </row>
    <row r="496" spans="1:92" s="77" customFormat="1" ht="24.75" customHeight="1" outlineLevel="2" x14ac:dyDescent="0.25">
      <c r="A496" s="55" t="s">
        <v>1000</v>
      </c>
      <c r="B496" s="56" t="s">
        <v>1001</v>
      </c>
      <c r="C496" s="57" t="s">
        <v>982</v>
      </c>
      <c r="D496" s="58">
        <v>10</v>
      </c>
      <c r="E496" s="59">
        <v>44260</v>
      </c>
      <c r="F496" s="60">
        <f>IFERROR(VLOOKUP(A496,'[5]PHEP NAM 2022'!$D$9:$AP$628,32,0),0)</f>
        <v>1</v>
      </c>
      <c r="G496" s="61" t="s">
        <v>9</v>
      </c>
      <c r="H496" s="62">
        <v>4</v>
      </c>
      <c r="I496" s="61" t="s">
        <v>9</v>
      </c>
      <c r="J496" s="62">
        <v>4</v>
      </c>
      <c r="K496" s="61" t="s">
        <v>9</v>
      </c>
      <c r="L496" s="62">
        <v>4</v>
      </c>
      <c r="M496" s="61" t="s">
        <v>9</v>
      </c>
      <c r="N496" s="62">
        <v>4</v>
      </c>
      <c r="O496" s="61" t="s">
        <v>9</v>
      </c>
      <c r="P496" s="62">
        <v>4</v>
      </c>
      <c r="Q496" s="63"/>
      <c r="R496" s="63"/>
      <c r="S496" s="61" t="s">
        <v>12</v>
      </c>
      <c r="T496" s="62">
        <v>4</v>
      </c>
      <c r="U496" s="61" t="s">
        <v>12</v>
      </c>
      <c r="V496" s="62">
        <v>4</v>
      </c>
      <c r="W496" s="61" t="s">
        <v>12</v>
      </c>
      <c r="X496" s="62">
        <v>4</v>
      </c>
      <c r="Y496" s="61" t="s">
        <v>12</v>
      </c>
      <c r="Z496" s="62">
        <v>4</v>
      </c>
      <c r="AA496" s="61" t="s">
        <v>12</v>
      </c>
      <c r="AB496" s="62">
        <v>4</v>
      </c>
      <c r="AC496" s="61" t="s">
        <v>52</v>
      </c>
      <c r="AD496" s="62"/>
      <c r="AE496" s="63"/>
      <c r="AF496" s="63"/>
      <c r="AG496" s="61" t="s">
        <v>9</v>
      </c>
      <c r="AH496" s="62">
        <v>4</v>
      </c>
      <c r="AI496" s="61" t="s">
        <v>9</v>
      </c>
      <c r="AJ496" s="62">
        <v>4</v>
      </c>
      <c r="AK496" s="61" t="s">
        <v>9</v>
      </c>
      <c r="AL496" s="62">
        <v>4</v>
      </c>
      <c r="AM496" s="61" t="s">
        <v>9</v>
      </c>
      <c r="AN496" s="62">
        <v>4</v>
      </c>
      <c r="AO496" s="61" t="s">
        <v>9</v>
      </c>
      <c r="AP496" s="62">
        <v>4</v>
      </c>
      <c r="AQ496" s="61" t="s">
        <v>9</v>
      </c>
      <c r="AR496" s="62">
        <v>4</v>
      </c>
      <c r="AS496" s="63"/>
      <c r="AT496" s="63">
        <v>16</v>
      </c>
      <c r="AU496" s="61" t="s">
        <v>12</v>
      </c>
      <c r="AV496" s="62">
        <v>4</v>
      </c>
      <c r="AW496" s="61" t="s">
        <v>124</v>
      </c>
      <c r="AX496" s="62"/>
      <c r="AY496" s="61" t="s">
        <v>12</v>
      </c>
      <c r="AZ496" s="62">
        <v>4</v>
      </c>
      <c r="BA496" s="61" t="s">
        <v>12</v>
      </c>
      <c r="BB496" s="62">
        <v>4</v>
      </c>
      <c r="BC496" s="61" t="s">
        <v>12</v>
      </c>
      <c r="BD496" s="62">
        <v>4</v>
      </c>
      <c r="BE496" s="61" t="s">
        <v>12</v>
      </c>
      <c r="BF496" s="62">
        <v>4</v>
      </c>
      <c r="BG496" s="63"/>
      <c r="BH496" s="63"/>
      <c r="BI496" s="61" t="s">
        <v>9</v>
      </c>
      <c r="BJ496" s="62">
        <v>4</v>
      </c>
      <c r="BK496" s="61" t="s">
        <v>9</v>
      </c>
      <c r="BL496" s="62">
        <v>4</v>
      </c>
      <c r="BM496" s="61" t="s">
        <v>9</v>
      </c>
      <c r="BN496" s="62">
        <v>4</v>
      </c>
      <c r="BO496" s="61" t="s">
        <v>9</v>
      </c>
      <c r="BP496" s="62">
        <v>4</v>
      </c>
      <c r="BQ496" s="64">
        <f t="shared" si="725"/>
        <v>15</v>
      </c>
      <c r="BR496" s="64">
        <f t="shared" si="726"/>
        <v>0</v>
      </c>
      <c r="BS496" s="64">
        <f t="shared" si="727"/>
        <v>0</v>
      </c>
      <c r="BT496" s="64">
        <f t="shared" si="728"/>
        <v>10</v>
      </c>
      <c r="BU496" s="64">
        <f t="shared" si="729"/>
        <v>0</v>
      </c>
      <c r="BV496" s="64">
        <f t="shared" si="730"/>
        <v>0</v>
      </c>
      <c r="BW496" s="64">
        <f t="shared" si="731"/>
        <v>0</v>
      </c>
      <c r="BX496" s="64">
        <f t="shared" si="732"/>
        <v>0</v>
      </c>
      <c r="BY496" s="64">
        <f t="shared" si="733"/>
        <v>1</v>
      </c>
      <c r="BZ496" s="65">
        <f t="shared" si="748"/>
        <v>26</v>
      </c>
      <c r="CA496" s="66">
        <f t="shared" si="734"/>
        <v>100</v>
      </c>
      <c r="CB496" s="67">
        <f t="shared" si="735"/>
        <v>16</v>
      </c>
      <c r="CC496" s="67">
        <v>0</v>
      </c>
      <c r="CD496" s="68">
        <f t="shared" si="736"/>
        <v>2</v>
      </c>
      <c r="CE496" s="69">
        <f t="shared" si="737"/>
        <v>26</v>
      </c>
      <c r="CF496" s="68">
        <f t="shared" si="738"/>
        <v>140</v>
      </c>
      <c r="CG496" s="70">
        <f t="shared" si="739"/>
        <v>0</v>
      </c>
      <c r="CH496" s="68">
        <f t="shared" si="740"/>
        <v>416</v>
      </c>
      <c r="CI496" s="71">
        <f>VLOOKUP(A496,[5]DATA!$A$6:$Q$660,17,0)</f>
        <v>70</v>
      </c>
      <c r="CJ496" s="71">
        <f t="shared" si="741"/>
        <v>116</v>
      </c>
      <c r="CK496" s="72">
        <f t="shared" si="742"/>
        <v>16</v>
      </c>
      <c r="CL496" s="73">
        <f t="shared" si="743"/>
        <v>0.13793103448275862</v>
      </c>
      <c r="CM496" s="72">
        <f t="shared" si="744"/>
        <v>0</v>
      </c>
      <c r="CN496" s="74">
        <f t="shared" si="745"/>
        <v>26</v>
      </c>
    </row>
    <row r="497" spans="1:92" s="77" customFormat="1" ht="24.75" customHeight="1" outlineLevel="2" x14ac:dyDescent="0.25">
      <c r="A497" s="55" t="s">
        <v>1002</v>
      </c>
      <c r="B497" s="56" t="s">
        <v>1003</v>
      </c>
      <c r="C497" s="57" t="s">
        <v>982</v>
      </c>
      <c r="D497" s="58">
        <v>8</v>
      </c>
      <c r="E497" s="75">
        <v>44264</v>
      </c>
      <c r="F497" s="60">
        <f>IFERROR(VLOOKUP(A497,'[5]PHEP NAM 2022'!$D$9:$AP$628,32,0),0)</f>
        <v>5</v>
      </c>
      <c r="G497" s="61" t="s">
        <v>9</v>
      </c>
      <c r="H497" s="62">
        <v>4</v>
      </c>
      <c r="I497" s="61" t="s">
        <v>9</v>
      </c>
      <c r="J497" s="62">
        <v>4</v>
      </c>
      <c r="K497" s="61" t="s">
        <v>9</v>
      </c>
      <c r="L497" s="62">
        <v>4</v>
      </c>
      <c r="M497" s="61" t="s">
        <v>124</v>
      </c>
      <c r="N497" s="62"/>
      <c r="O497" s="61" t="s">
        <v>52</v>
      </c>
      <c r="P497" s="62"/>
      <c r="Q497" s="63"/>
      <c r="R497" s="63"/>
      <c r="S497" s="61" t="s">
        <v>12</v>
      </c>
      <c r="T497" s="62">
        <v>4</v>
      </c>
      <c r="U497" s="61" t="s">
        <v>12</v>
      </c>
      <c r="V497" s="62">
        <v>4</v>
      </c>
      <c r="W497" s="61" t="s">
        <v>12</v>
      </c>
      <c r="X497" s="62">
        <v>4</v>
      </c>
      <c r="Y497" s="61" t="s">
        <v>12</v>
      </c>
      <c r="Z497" s="62">
        <v>4</v>
      </c>
      <c r="AA497" s="61" t="s">
        <v>12</v>
      </c>
      <c r="AB497" s="62">
        <v>4</v>
      </c>
      <c r="AC497" s="61" t="s">
        <v>12</v>
      </c>
      <c r="AD497" s="62">
        <v>4</v>
      </c>
      <c r="AE497" s="63"/>
      <c r="AF497" s="63">
        <v>8</v>
      </c>
      <c r="AG497" s="61" t="s">
        <v>9</v>
      </c>
      <c r="AH497" s="62">
        <v>4</v>
      </c>
      <c r="AI497" s="61" t="s">
        <v>9</v>
      </c>
      <c r="AJ497" s="62">
        <v>4</v>
      </c>
      <c r="AK497" s="61" t="s">
        <v>9</v>
      </c>
      <c r="AL497" s="62">
        <v>4</v>
      </c>
      <c r="AM497" s="61" t="s">
        <v>9</v>
      </c>
      <c r="AN497" s="62">
        <v>4</v>
      </c>
      <c r="AO497" s="61" t="s">
        <v>9</v>
      </c>
      <c r="AP497" s="62">
        <v>4</v>
      </c>
      <c r="AQ497" s="61" t="s">
        <v>124</v>
      </c>
      <c r="AR497" s="62"/>
      <c r="AS497" s="63"/>
      <c r="AT497" s="63"/>
      <c r="AU497" s="61" t="s">
        <v>52</v>
      </c>
      <c r="AV497" s="62"/>
      <c r="AW497" s="61" t="s">
        <v>12</v>
      </c>
      <c r="AX497" s="62">
        <v>4</v>
      </c>
      <c r="AY497" s="61" t="s">
        <v>12</v>
      </c>
      <c r="AZ497" s="62">
        <v>4</v>
      </c>
      <c r="BA497" s="61" t="s">
        <v>12</v>
      </c>
      <c r="BB497" s="62">
        <v>4</v>
      </c>
      <c r="BC497" s="61" t="s">
        <v>12</v>
      </c>
      <c r="BD497" s="62">
        <v>4</v>
      </c>
      <c r="BE497" s="61" t="s">
        <v>12</v>
      </c>
      <c r="BF497" s="62">
        <v>4</v>
      </c>
      <c r="BG497" s="63"/>
      <c r="BH497" s="63">
        <v>8</v>
      </c>
      <c r="BI497" s="61" t="s">
        <v>9</v>
      </c>
      <c r="BJ497" s="62">
        <v>4</v>
      </c>
      <c r="BK497" s="61" t="s">
        <v>9</v>
      </c>
      <c r="BL497" s="62">
        <v>4</v>
      </c>
      <c r="BM497" s="61" t="s">
        <v>9</v>
      </c>
      <c r="BN497" s="62">
        <v>4</v>
      </c>
      <c r="BO497" s="61" t="s">
        <v>9</v>
      </c>
      <c r="BP497" s="62">
        <v>4</v>
      </c>
      <c r="BQ497" s="64">
        <f t="shared" si="725"/>
        <v>12</v>
      </c>
      <c r="BR497" s="64">
        <f t="shared" si="726"/>
        <v>0</v>
      </c>
      <c r="BS497" s="64">
        <f t="shared" si="727"/>
        <v>0</v>
      </c>
      <c r="BT497" s="64">
        <f t="shared" si="728"/>
        <v>11</v>
      </c>
      <c r="BU497" s="64">
        <f t="shared" si="729"/>
        <v>0</v>
      </c>
      <c r="BV497" s="64">
        <f t="shared" si="730"/>
        <v>0</v>
      </c>
      <c r="BW497" s="64">
        <f t="shared" si="731"/>
        <v>0</v>
      </c>
      <c r="BX497" s="64">
        <f t="shared" si="732"/>
        <v>0</v>
      </c>
      <c r="BY497" s="64">
        <f t="shared" si="733"/>
        <v>2</v>
      </c>
      <c r="BZ497" s="65">
        <f t="shared" si="748"/>
        <v>25</v>
      </c>
      <c r="CA497" s="66">
        <f t="shared" si="734"/>
        <v>92</v>
      </c>
      <c r="CB497" s="67">
        <f t="shared" si="735"/>
        <v>16</v>
      </c>
      <c r="CC497" s="67">
        <v>0</v>
      </c>
      <c r="CD497" s="68">
        <f t="shared" si="736"/>
        <v>2</v>
      </c>
      <c r="CE497" s="69">
        <f t="shared" si="737"/>
        <v>23</v>
      </c>
      <c r="CF497" s="68">
        <f t="shared" si="738"/>
        <v>300</v>
      </c>
      <c r="CG497" s="70">
        <f t="shared" si="739"/>
        <v>3</v>
      </c>
      <c r="CH497" s="68">
        <f t="shared" si="740"/>
        <v>368</v>
      </c>
      <c r="CI497" s="71">
        <f>VLOOKUP(A497,[5]DATA!$A$6:$Q$660,17,0)</f>
        <v>150</v>
      </c>
      <c r="CJ497" s="71">
        <f t="shared" si="741"/>
        <v>108</v>
      </c>
      <c r="CK497" s="72">
        <f t="shared" si="742"/>
        <v>16</v>
      </c>
      <c r="CL497" s="73">
        <f t="shared" si="743"/>
        <v>0.14814814814814814</v>
      </c>
      <c r="CM497" s="72">
        <f t="shared" si="744"/>
        <v>0</v>
      </c>
      <c r="CN497" s="74">
        <f t="shared" si="745"/>
        <v>25</v>
      </c>
    </row>
    <row r="498" spans="1:92" s="77" customFormat="1" ht="24.75" customHeight="1" outlineLevel="2" x14ac:dyDescent="0.25">
      <c r="A498" s="55" t="s">
        <v>1004</v>
      </c>
      <c r="B498" s="56" t="s">
        <v>1005</v>
      </c>
      <c r="C498" s="57" t="s">
        <v>982</v>
      </c>
      <c r="D498" s="58">
        <v>10</v>
      </c>
      <c r="E498" s="59">
        <v>44265</v>
      </c>
      <c r="F498" s="60">
        <f>IFERROR(VLOOKUP(A498,'[5]PHEP NAM 2022'!$D$9:$AP$628,32,0),0)</f>
        <v>4</v>
      </c>
      <c r="G498" s="61" t="s">
        <v>12</v>
      </c>
      <c r="H498" s="62">
        <v>4</v>
      </c>
      <c r="I498" s="61" t="s">
        <v>12</v>
      </c>
      <c r="J498" s="62">
        <v>4</v>
      </c>
      <c r="K498" s="61" t="s">
        <v>12</v>
      </c>
      <c r="L498" s="62">
        <v>4</v>
      </c>
      <c r="M498" s="61" t="s">
        <v>12</v>
      </c>
      <c r="N498" s="62">
        <v>4</v>
      </c>
      <c r="O498" s="61" t="s">
        <v>12</v>
      </c>
      <c r="P498" s="62">
        <v>4</v>
      </c>
      <c r="Q498" s="63"/>
      <c r="R498" s="63"/>
      <c r="S498" s="61" t="s">
        <v>9</v>
      </c>
      <c r="T498" s="62">
        <v>4</v>
      </c>
      <c r="U498" s="61" t="s">
        <v>9</v>
      </c>
      <c r="V498" s="62">
        <v>4</v>
      </c>
      <c r="W498" s="61" t="s">
        <v>9</v>
      </c>
      <c r="X498" s="62">
        <v>4</v>
      </c>
      <c r="Y498" s="61" t="s">
        <v>9</v>
      </c>
      <c r="Z498" s="62">
        <v>4</v>
      </c>
      <c r="AA498" s="61" t="s">
        <v>9</v>
      </c>
      <c r="AB498" s="62">
        <v>4</v>
      </c>
      <c r="AC498" s="61" t="s">
        <v>9</v>
      </c>
      <c r="AD498" s="62">
        <v>4</v>
      </c>
      <c r="AE498" s="63"/>
      <c r="AF498" s="63">
        <v>16</v>
      </c>
      <c r="AG498" s="61" t="s">
        <v>12</v>
      </c>
      <c r="AH498" s="62">
        <v>4</v>
      </c>
      <c r="AI498" s="61" t="s">
        <v>12</v>
      </c>
      <c r="AJ498" s="62">
        <v>4</v>
      </c>
      <c r="AK498" s="61" t="s">
        <v>12</v>
      </c>
      <c r="AL498" s="62">
        <v>4</v>
      </c>
      <c r="AM498" s="61" t="s">
        <v>12</v>
      </c>
      <c r="AN498" s="62">
        <v>4</v>
      </c>
      <c r="AO498" s="61" t="s">
        <v>12</v>
      </c>
      <c r="AP498" s="62">
        <v>4</v>
      </c>
      <c r="AQ498" s="61" t="s">
        <v>12</v>
      </c>
      <c r="AR498" s="62">
        <v>4</v>
      </c>
      <c r="AS498" s="63"/>
      <c r="AT498" s="63"/>
      <c r="AU498" s="61" t="s">
        <v>9</v>
      </c>
      <c r="AV498" s="62">
        <v>4</v>
      </c>
      <c r="AW498" s="61" t="s">
        <v>9</v>
      </c>
      <c r="AX498" s="62">
        <v>4</v>
      </c>
      <c r="AY498" s="61" t="s">
        <v>9</v>
      </c>
      <c r="AZ498" s="62">
        <v>4</v>
      </c>
      <c r="BA498" s="61" t="s">
        <v>9</v>
      </c>
      <c r="BB498" s="62">
        <v>4</v>
      </c>
      <c r="BC498" s="61" t="s">
        <v>9</v>
      </c>
      <c r="BD498" s="62">
        <v>4</v>
      </c>
      <c r="BE498" s="61" t="s">
        <v>9</v>
      </c>
      <c r="BF498" s="62">
        <v>4</v>
      </c>
      <c r="BG498" s="63"/>
      <c r="BH498" s="63"/>
      <c r="BI498" s="61" t="s">
        <v>12</v>
      </c>
      <c r="BJ498" s="62">
        <v>4</v>
      </c>
      <c r="BK498" s="61" t="s">
        <v>12</v>
      </c>
      <c r="BL498" s="62">
        <v>4</v>
      </c>
      <c r="BM498" s="61" t="s">
        <v>12</v>
      </c>
      <c r="BN498" s="62">
        <v>4</v>
      </c>
      <c r="BO498" s="61" t="s">
        <v>12</v>
      </c>
      <c r="BP498" s="62">
        <v>4</v>
      </c>
      <c r="BQ498" s="64">
        <f t="shared" si="725"/>
        <v>12</v>
      </c>
      <c r="BR498" s="64">
        <f t="shared" si="726"/>
        <v>0</v>
      </c>
      <c r="BS498" s="64">
        <f t="shared" si="727"/>
        <v>0</v>
      </c>
      <c r="BT498" s="64">
        <f t="shared" si="728"/>
        <v>15</v>
      </c>
      <c r="BU498" s="64">
        <f t="shared" si="729"/>
        <v>0</v>
      </c>
      <c r="BV498" s="64">
        <f t="shared" si="730"/>
        <v>0</v>
      </c>
      <c r="BW498" s="64">
        <f t="shared" si="731"/>
        <v>0</v>
      </c>
      <c r="BX498" s="64">
        <f t="shared" si="732"/>
        <v>0</v>
      </c>
      <c r="BY498" s="64">
        <f t="shared" si="733"/>
        <v>0</v>
      </c>
      <c r="BZ498" s="65">
        <f t="shared" si="748"/>
        <v>27</v>
      </c>
      <c r="CA498" s="66">
        <f t="shared" si="734"/>
        <v>108</v>
      </c>
      <c r="CB498" s="67">
        <f t="shared" si="735"/>
        <v>16</v>
      </c>
      <c r="CC498" s="67">
        <v>0</v>
      </c>
      <c r="CD498" s="68">
        <f t="shared" si="736"/>
        <v>2</v>
      </c>
      <c r="CE498" s="69">
        <f t="shared" si="737"/>
        <v>28</v>
      </c>
      <c r="CF498" s="68">
        <f t="shared" si="738"/>
        <v>140</v>
      </c>
      <c r="CG498" s="70">
        <f t="shared" si="739"/>
        <v>4</v>
      </c>
      <c r="CH498" s="68">
        <f t="shared" si="740"/>
        <v>448</v>
      </c>
      <c r="CI498" s="71">
        <f>VLOOKUP(A498,[5]DATA!$A$6:$Q$660,17,0)</f>
        <v>70</v>
      </c>
      <c r="CJ498" s="71">
        <f t="shared" si="741"/>
        <v>124</v>
      </c>
      <c r="CK498" s="72">
        <f t="shared" si="742"/>
        <v>16</v>
      </c>
      <c r="CL498" s="73">
        <f t="shared" si="743"/>
        <v>0.12903225806451613</v>
      </c>
      <c r="CM498" s="72">
        <f t="shared" si="744"/>
        <v>0</v>
      </c>
      <c r="CN498" s="74">
        <f t="shared" si="745"/>
        <v>27</v>
      </c>
    </row>
    <row r="499" spans="1:92" s="77" customFormat="1" ht="24.75" customHeight="1" outlineLevel="2" x14ac:dyDescent="0.25">
      <c r="A499" s="55" t="s">
        <v>1006</v>
      </c>
      <c r="B499" s="56" t="s">
        <v>1007</v>
      </c>
      <c r="C499" s="57" t="s">
        <v>982</v>
      </c>
      <c r="D499" s="58">
        <v>10</v>
      </c>
      <c r="E499" s="75">
        <v>44267</v>
      </c>
      <c r="F499" s="60">
        <f>IFERROR(VLOOKUP(A499,'[5]PHEP NAM 2022'!$D$9:$AP$628,32,0),0)</f>
        <v>1</v>
      </c>
      <c r="G499" s="61" t="s">
        <v>12</v>
      </c>
      <c r="H499" s="62">
        <v>4</v>
      </c>
      <c r="I499" s="61" t="s">
        <v>12</v>
      </c>
      <c r="J499" s="62">
        <v>4</v>
      </c>
      <c r="K499" s="61" t="s">
        <v>12</v>
      </c>
      <c r="L499" s="62">
        <v>4</v>
      </c>
      <c r="M499" s="61" t="s">
        <v>12</v>
      </c>
      <c r="N499" s="62">
        <v>4</v>
      </c>
      <c r="O499" s="61" t="s">
        <v>12</v>
      </c>
      <c r="P499" s="62">
        <v>3</v>
      </c>
      <c r="Q499" s="63"/>
      <c r="R499" s="63"/>
      <c r="S499" s="61" t="s">
        <v>9</v>
      </c>
      <c r="T499" s="62">
        <v>4</v>
      </c>
      <c r="U499" s="61" t="s">
        <v>9</v>
      </c>
      <c r="V499" s="62">
        <v>4</v>
      </c>
      <c r="W499" s="61" t="s">
        <v>9</v>
      </c>
      <c r="X499" s="62">
        <v>4</v>
      </c>
      <c r="Y499" s="61" t="s">
        <v>9</v>
      </c>
      <c r="Z499" s="62">
        <v>4</v>
      </c>
      <c r="AA499" s="61" t="s">
        <v>9</v>
      </c>
      <c r="AB499" s="62">
        <v>4</v>
      </c>
      <c r="AC499" s="61" t="s">
        <v>9</v>
      </c>
      <c r="AD499" s="62">
        <v>4</v>
      </c>
      <c r="AE499" s="63"/>
      <c r="AF499" s="63">
        <v>16</v>
      </c>
      <c r="AG499" s="61" t="s">
        <v>12</v>
      </c>
      <c r="AH499" s="62">
        <v>4</v>
      </c>
      <c r="AI499" s="61" t="s">
        <v>12</v>
      </c>
      <c r="AJ499" s="62">
        <v>4</v>
      </c>
      <c r="AK499" s="61" t="s">
        <v>12</v>
      </c>
      <c r="AL499" s="62">
        <v>4</v>
      </c>
      <c r="AM499" s="61" t="s">
        <v>12</v>
      </c>
      <c r="AN499" s="62">
        <v>4</v>
      </c>
      <c r="AO499" s="61" t="s">
        <v>12</v>
      </c>
      <c r="AP499" s="62">
        <v>4</v>
      </c>
      <c r="AQ499" s="61" t="s">
        <v>12</v>
      </c>
      <c r="AR499" s="62">
        <v>4</v>
      </c>
      <c r="AS499" s="63"/>
      <c r="AT499" s="63"/>
      <c r="AU499" s="61" t="s">
        <v>9</v>
      </c>
      <c r="AV499" s="62">
        <v>4</v>
      </c>
      <c r="AW499" s="61" t="s">
        <v>9</v>
      </c>
      <c r="AX499" s="62">
        <v>4</v>
      </c>
      <c r="AY499" s="61" t="s">
        <v>9</v>
      </c>
      <c r="AZ499" s="62">
        <v>4</v>
      </c>
      <c r="BA499" s="61" t="s">
        <v>9</v>
      </c>
      <c r="BB499" s="62">
        <v>4</v>
      </c>
      <c r="BC499" s="61" t="s">
        <v>9</v>
      </c>
      <c r="BD499" s="62">
        <v>4</v>
      </c>
      <c r="BE499" s="61" t="s">
        <v>9</v>
      </c>
      <c r="BF499" s="62">
        <v>4</v>
      </c>
      <c r="BG499" s="63"/>
      <c r="BH499" s="63"/>
      <c r="BI499" s="61" t="s">
        <v>12</v>
      </c>
      <c r="BJ499" s="62">
        <v>4</v>
      </c>
      <c r="BK499" s="61" t="s">
        <v>12</v>
      </c>
      <c r="BL499" s="62">
        <v>4</v>
      </c>
      <c r="BM499" s="61" t="s">
        <v>12</v>
      </c>
      <c r="BN499" s="62">
        <v>4</v>
      </c>
      <c r="BO499" s="61" t="s">
        <v>12</v>
      </c>
      <c r="BP499" s="62">
        <v>4</v>
      </c>
      <c r="BQ499" s="64">
        <f t="shared" si="725"/>
        <v>12</v>
      </c>
      <c r="BR499" s="64">
        <f t="shared" si="726"/>
        <v>0</v>
      </c>
      <c r="BS499" s="64">
        <f t="shared" si="727"/>
        <v>0</v>
      </c>
      <c r="BT499" s="64">
        <f t="shared" si="728"/>
        <v>15</v>
      </c>
      <c r="BU499" s="64">
        <f t="shared" si="729"/>
        <v>0</v>
      </c>
      <c r="BV499" s="64">
        <f t="shared" si="730"/>
        <v>0</v>
      </c>
      <c r="BW499" s="64">
        <f t="shared" si="731"/>
        <v>0</v>
      </c>
      <c r="BX499" s="64">
        <f t="shared" si="732"/>
        <v>0</v>
      </c>
      <c r="BY499" s="64">
        <f t="shared" si="733"/>
        <v>0</v>
      </c>
      <c r="BZ499" s="65">
        <f t="shared" si="748"/>
        <v>27</v>
      </c>
      <c r="CA499" s="66">
        <f t="shared" si="734"/>
        <v>107</v>
      </c>
      <c r="CB499" s="67">
        <f t="shared" si="735"/>
        <v>16</v>
      </c>
      <c r="CC499" s="67">
        <v>0</v>
      </c>
      <c r="CD499" s="68">
        <f t="shared" si="736"/>
        <v>2</v>
      </c>
      <c r="CE499" s="69">
        <f t="shared" si="737"/>
        <v>27</v>
      </c>
      <c r="CF499" s="68">
        <f t="shared" si="738"/>
        <v>140</v>
      </c>
      <c r="CG499" s="70">
        <f t="shared" si="739"/>
        <v>1</v>
      </c>
      <c r="CH499" s="68">
        <f t="shared" si="740"/>
        <v>432</v>
      </c>
      <c r="CI499" s="71">
        <f>VLOOKUP(A499,[5]DATA!$A$6:$Q$660,17,0)</f>
        <v>70</v>
      </c>
      <c r="CJ499" s="71">
        <f t="shared" si="741"/>
        <v>123</v>
      </c>
      <c r="CK499" s="72">
        <f t="shared" si="742"/>
        <v>16</v>
      </c>
      <c r="CL499" s="73">
        <f t="shared" si="743"/>
        <v>0.13008130081300814</v>
      </c>
      <c r="CM499" s="72">
        <f t="shared" si="744"/>
        <v>0</v>
      </c>
      <c r="CN499" s="74">
        <f t="shared" si="745"/>
        <v>27</v>
      </c>
    </row>
    <row r="500" spans="1:92" s="77" customFormat="1" ht="24.75" customHeight="1" outlineLevel="2" x14ac:dyDescent="0.25">
      <c r="A500" s="55" t="s">
        <v>1008</v>
      </c>
      <c r="B500" s="56" t="s">
        <v>1009</v>
      </c>
      <c r="C500" s="57" t="s">
        <v>982</v>
      </c>
      <c r="D500" s="58">
        <v>10</v>
      </c>
      <c r="E500" s="59">
        <v>44267</v>
      </c>
      <c r="F500" s="60">
        <f>IFERROR(VLOOKUP(A500,'[5]PHEP NAM 2022'!$D$9:$AP$628,32,0),0)</f>
        <v>1</v>
      </c>
      <c r="G500" s="61" t="s">
        <v>12</v>
      </c>
      <c r="H500" s="62">
        <v>4</v>
      </c>
      <c r="I500" s="61" t="s">
        <v>12</v>
      </c>
      <c r="J500" s="62">
        <v>4</v>
      </c>
      <c r="K500" s="61" t="s">
        <v>12</v>
      </c>
      <c r="L500" s="62">
        <v>4</v>
      </c>
      <c r="M500" s="61" t="s">
        <v>12</v>
      </c>
      <c r="N500" s="62">
        <v>4</v>
      </c>
      <c r="O500" s="61" t="s">
        <v>12</v>
      </c>
      <c r="P500" s="62">
        <v>4</v>
      </c>
      <c r="Q500" s="63"/>
      <c r="R500" s="63"/>
      <c r="S500" s="61" t="s">
        <v>9</v>
      </c>
      <c r="T500" s="62">
        <v>4</v>
      </c>
      <c r="U500" s="61" t="s">
        <v>9</v>
      </c>
      <c r="V500" s="62">
        <v>4</v>
      </c>
      <c r="W500" s="61" t="s">
        <v>9</v>
      </c>
      <c r="X500" s="62">
        <v>4</v>
      </c>
      <c r="Y500" s="61" t="s">
        <v>52</v>
      </c>
      <c r="Z500" s="62"/>
      <c r="AA500" s="61" t="s">
        <v>9</v>
      </c>
      <c r="AB500" s="62">
        <v>4</v>
      </c>
      <c r="AC500" s="61" t="s">
        <v>9</v>
      </c>
      <c r="AD500" s="62">
        <v>4</v>
      </c>
      <c r="AE500" s="63"/>
      <c r="AF500" s="63">
        <v>16</v>
      </c>
      <c r="AG500" s="61" t="s">
        <v>12</v>
      </c>
      <c r="AH500" s="62">
        <v>4</v>
      </c>
      <c r="AI500" s="61" t="s">
        <v>12</v>
      </c>
      <c r="AJ500" s="62">
        <v>4</v>
      </c>
      <c r="AK500" s="61" t="s">
        <v>12</v>
      </c>
      <c r="AL500" s="62">
        <v>4</v>
      </c>
      <c r="AM500" s="61" t="s">
        <v>12</v>
      </c>
      <c r="AN500" s="62">
        <v>4</v>
      </c>
      <c r="AO500" s="61" t="s">
        <v>12</v>
      </c>
      <c r="AP500" s="62">
        <v>4</v>
      </c>
      <c r="AQ500" s="61" t="s">
        <v>12</v>
      </c>
      <c r="AR500" s="62">
        <v>4</v>
      </c>
      <c r="AS500" s="63"/>
      <c r="AT500" s="63"/>
      <c r="AU500" s="61" t="s">
        <v>9</v>
      </c>
      <c r="AV500" s="62"/>
      <c r="AW500" s="61" t="s">
        <v>124</v>
      </c>
      <c r="AX500" s="62"/>
      <c r="AY500" s="61" t="s">
        <v>9</v>
      </c>
      <c r="AZ500" s="62">
        <v>4</v>
      </c>
      <c r="BA500" s="61" t="s">
        <v>9</v>
      </c>
      <c r="BB500" s="62">
        <v>4</v>
      </c>
      <c r="BC500" s="61" t="s">
        <v>9</v>
      </c>
      <c r="BD500" s="62">
        <v>4</v>
      </c>
      <c r="BE500" s="61" t="s">
        <v>9</v>
      </c>
      <c r="BF500" s="62">
        <v>4</v>
      </c>
      <c r="BG500" s="63"/>
      <c r="BH500" s="63"/>
      <c r="BI500" s="61" t="s">
        <v>12</v>
      </c>
      <c r="BJ500" s="62">
        <v>4</v>
      </c>
      <c r="BK500" s="61" t="s">
        <v>12</v>
      </c>
      <c r="BL500" s="62">
        <v>4</v>
      </c>
      <c r="BM500" s="61" t="s">
        <v>12</v>
      </c>
      <c r="BN500" s="62">
        <v>4</v>
      </c>
      <c r="BO500" s="61" t="s">
        <v>12</v>
      </c>
      <c r="BP500" s="62">
        <v>4</v>
      </c>
      <c r="BQ500" s="64">
        <f t="shared" si="725"/>
        <v>10</v>
      </c>
      <c r="BR500" s="64">
        <f t="shared" si="726"/>
        <v>0</v>
      </c>
      <c r="BS500" s="64">
        <f t="shared" si="727"/>
        <v>0</v>
      </c>
      <c r="BT500" s="64">
        <f t="shared" si="728"/>
        <v>15</v>
      </c>
      <c r="BU500" s="64">
        <f t="shared" si="729"/>
        <v>0</v>
      </c>
      <c r="BV500" s="64">
        <f t="shared" si="730"/>
        <v>0</v>
      </c>
      <c r="BW500" s="64">
        <f t="shared" si="731"/>
        <v>0</v>
      </c>
      <c r="BX500" s="64">
        <f t="shared" si="732"/>
        <v>0</v>
      </c>
      <c r="BY500" s="64">
        <f t="shared" si="733"/>
        <v>1</v>
      </c>
      <c r="BZ500" s="65">
        <f t="shared" si="748"/>
        <v>26</v>
      </c>
      <c r="CA500" s="66">
        <f t="shared" si="734"/>
        <v>96</v>
      </c>
      <c r="CB500" s="67">
        <f t="shared" si="735"/>
        <v>16</v>
      </c>
      <c r="CC500" s="67">
        <v>0</v>
      </c>
      <c r="CD500" s="68">
        <f t="shared" si="736"/>
        <v>2</v>
      </c>
      <c r="CE500" s="69">
        <f t="shared" si="737"/>
        <v>25</v>
      </c>
      <c r="CF500" s="68">
        <f t="shared" si="738"/>
        <v>140</v>
      </c>
      <c r="CG500" s="70">
        <f t="shared" si="739"/>
        <v>0</v>
      </c>
      <c r="CH500" s="68">
        <f t="shared" si="740"/>
        <v>400</v>
      </c>
      <c r="CI500" s="71">
        <f>VLOOKUP(A500,[5]DATA!$A$6:$Q$660,17,0)</f>
        <v>70</v>
      </c>
      <c r="CJ500" s="71">
        <f t="shared" si="741"/>
        <v>112</v>
      </c>
      <c r="CK500" s="72">
        <f t="shared" si="742"/>
        <v>16</v>
      </c>
      <c r="CL500" s="73">
        <f t="shared" si="743"/>
        <v>0.14285714285714285</v>
      </c>
      <c r="CM500" s="72">
        <f t="shared" si="744"/>
        <v>0</v>
      </c>
      <c r="CN500" s="74">
        <f t="shared" si="745"/>
        <v>26</v>
      </c>
    </row>
    <row r="501" spans="1:92" s="77" customFormat="1" ht="24.75" customHeight="1" outlineLevel="2" x14ac:dyDescent="0.25">
      <c r="A501" s="55" t="s">
        <v>1010</v>
      </c>
      <c r="B501" s="56" t="s">
        <v>1011</v>
      </c>
      <c r="C501" s="57" t="s">
        <v>982</v>
      </c>
      <c r="D501" s="58">
        <v>10</v>
      </c>
      <c r="E501" s="59">
        <v>44267</v>
      </c>
      <c r="F501" s="60">
        <f>IFERROR(VLOOKUP(A501,'[5]PHEP NAM 2022'!$D$9:$AP$628,32,0),0)</f>
        <v>1</v>
      </c>
      <c r="G501" s="61" t="s">
        <v>12</v>
      </c>
      <c r="H501" s="62">
        <v>4</v>
      </c>
      <c r="I501" s="61" t="s">
        <v>12</v>
      </c>
      <c r="J501" s="62">
        <v>4</v>
      </c>
      <c r="K501" s="61" t="s">
        <v>12</v>
      </c>
      <c r="L501" s="62">
        <v>4</v>
      </c>
      <c r="M501" s="61" t="s">
        <v>12</v>
      </c>
      <c r="N501" s="62">
        <v>4</v>
      </c>
      <c r="O501" s="61" t="s">
        <v>12</v>
      </c>
      <c r="P501" s="62">
        <v>4</v>
      </c>
      <c r="Q501" s="63"/>
      <c r="R501" s="63">
        <v>8</v>
      </c>
      <c r="S501" s="61" t="s">
        <v>9</v>
      </c>
      <c r="T501" s="62">
        <v>4</v>
      </c>
      <c r="U501" s="61" t="s">
        <v>9</v>
      </c>
      <c r="V501" s="62">
        <v>3.5</v>
      </c>
      <c r="W501" s="61" t="s">
        <v>9</v>
      </c>
      <c r="X501" s="62">
        <v>4</v>
      </c>
      <c r="Y501" s="61" t="s">
        <v>9</v>
      </c>
      <c r="Z501" s="62">
        <v>4</v>
      </c>
      <c r="AA501" s="61" t="s">
        <v>9</v>
      </c>
      <c r="AB501" s="62">
        <v>4</v>
      </c>
      <c r="AC501" s="61" t="s">
        <v>9</v>
      </c>
      <c r="AD501" s="62">
        <v>4</v>
      </c>
      <c r="AE501" s="63"/>
      <c r="AF501" s="63">
        <v>16</v>
      </c>
      <c r="AG501" s="61" t="s">
        <v>12</v>
      </c>
      <c r="AH501" s="62">
        <v>4</v>
      </c>
      <c r="AI501" s="61" t="s">
        <v>12</v>
      </c>
      <c r="AJ501" s="62">
        <v>4</v>
      </c>
      <c r="AK501" s="61" t="s">
        <v>12</v>
      </c>
      <c r="AL501" s="62">
        <v>4</v>
      </c>
      <c r="AM501" s="61" t="s">
        <v>12</v>
      </c>
      <c r="AN501" s="62">
        <v>4</v>
      </c>
      <c r="AO501" s="61" t="s">
        <v>12</v>
      </c>
      <c r="AP501" s="62">
        <v>4</v>
      </c>
      <c r="AQ501" s="61" t="s">
        <v>12</v>
      </c>
      <c r="AR501" s="62">
        <v>4</v>
      </c>
      <c r="AS501" s="63"/>
      <c r="AT501" s="63"/>
      <c r="AU501" s="61" t="s">
        <v>9</v>
      </c>
      <c r="AV501" s="62">
        <v>4</v>
      </c>
      <c r="AW501" s="61" t="s">
        <v>9</v>
      </c>
      <c r="AX501" s="62">
        <v>4</v>
      </c>
      <c r="AY501" s="61" t="s">
        <v>9</v>
      </c>
      <c r="AZ501" s="62">
        <v>4</v>
      </c>
      <c r="BA501" s="61" t="s">
        <v>9</v>
      </c>
      <c r="BB501" s="62">
        <v>4</v>
      </c>
      <c r="BC501" s="61" t="s">
        <v>9</v>
      </c>
      <c r="BD501" s="62">
        <v>4</v>
      </c>
      <c r="BE501" s="61" t="s">
        <v>9</v>
      </c>
      <c r="BF501" s="62">
        <v>4</v>
      </c>
      <c r="BG501" s="63"/>
      <c r="BH501" s="63">
        <v>16</v>
      </c>
      <c r="BI501" s="61" t="s">
        <v>12</v>
      </c>
      <c r="BJ501" s="62">
        <v>4</v>
      </c>
      <c r="BK501" s="61" t="s">
        <v>12</v>
      </c>
      <c r="BL501" s="62">
        <v>4</v>
      </c>
      <c r="BM501" s="61" t="s">
        <v>12</v>
      </c>
      <c r="BN501" s="62">
        <v>4</v>
      </c>
      <c r="BO501" s="61" t="s">
        <v>12</v>
      </c>
      <c r="BP501" s="62">
        <v>4</v>
      </c>
      <c r="BQ501" s="64">
        <f>COUNTIF($G501:$BP501,"a")+COUNTIF($G501:$BP501,"r0,a5")/2+COUNTIF($G501:$BP501,"p5,a5")/2+COUNTIF($G501:$BP501,"Ro,p5")/2+COUNTIF($G501:$BP501,"H5,A5")/2+COUNTIF($G501:$BP501,"p0,a5")/2</f>
        <v>12</v>
      </c>
      <c r="BR501" s="64">
        <f t="shared" si="726"/>
        <v>0</v>
      </c>
      <c r="BS501" s="64">
        <f t="shared" si="727"/>
        <v>0</v>
      </c>
      <c r="BT501" s="64">
        <f t="shared" si="728"/>
        <v>15</v>
      </c>
      <c r="BU501" s="64">
        <f t="shared" si="729"/>
        <v>0</v>
      </c>
      <c r="BV501" s="64">
        <f t="shared" si="730"/>
        <v>0</v>
      </c>
      <c r="BW501" s="64">
        <f t="shared" si="731"/>
        <v>0</v>
      </c>
      <c r="BX501" s="64">
        <f t="shared" si="732"/>
        <v>0</v>
      </c>
      <c r="BY501" s="64">
        <f t="shared" si="733"/>
        <v>0</v>
      </c>
      <c r="BZ501" s="65">
        <f t="shared" si="748"/>
        <v>27</v>
      </c>
      <c r="CA501" s="66">
        <f t="shared" si="734"/>
        <v>107.5</v>
      </c>
      <c r="CB501" s="67">
        <f t="shared" si="735"/>
        <v>40</v>
      </c>
      <c r="CC501" s="67">
        <v>0</v>
      </c>
      <c r="CD501" s="68">
        <f t="shared" si="736"/>
        <v>2</v>
      </c>
      <c r="CE501" s="69">
        <f t="shared" si="737"/>
        <v>28</v>
      </c>
      <c r="CF501" s="68">
        <f t="shared" si="738"/>
        <v>140</v>
      </c>
      <c r="CG501" s="70">
        <f t="shared" si="739"/>
        <v>1</v>
      </c>
      <c r="CH501" s="68">
        <f t="shared" si="740"/>
        <v>448</v>
      </c>
      <c r="CI501" s="71">
        <f>VLOOKUP(A501,[5]DATA!$A$6:$Q$660,17,0)</f>
        <v>70</v>
      </c>
      <c r="CJ501" s="71">
        <f t="shared" si="741"/>
        <v>147.5</v>
      </c>
      <c r="CK501" s="72">
        <f t="shared" si="742"/>
        <v>40</v>
      </c>
      <c r="CL501" s="73">
        <f t="shared" si="743"/>
        <v>0.2711864406779661</v>
      </c>
      <c r="CM501" s="72">
        <f t="shared" si="744"/>
        <v>0</v>
      </c>
      <c r="CN501" s="74">
        <f t="shared" si="745"/>
        <v>27</v>
      </c>
    </row>
    <row r="502" spans="1:92" s="77" customFormat="1" ht="24.75" customHeight="1" outlineLevel="2" x14ac:dyDescent="0.25">
      <c r="A502" s="55" t="s">
        <v>1012</v>
      </c>
      <c r="B502" s="56" t="s">
        <v>1013</v>
      </c>
      <c r="C502" s="57" t="s">
        <v>982</v>
      </c>
      <c r="D502" s="58">
        <v>10</v>
      </c>
      <c r="E502" s="75">
        <v>44267</v>
      </c>
      <c r="F502" s="60">
        <f>IFERROR(VLOOKUP(A502,'[5]PHEP NAM 2022'!$D$9:$AP$628,32,0),0)</f>
        <v>1</v>
      </c>
      <c r="G502" s="61" t="s">
        <v>12</v>
      </c>
      <c r="H502" s="62">
        <v>4</v>
      </c>
      <c r="I502" s="61" t="s">
        <v>12</v>
      </c>
      <c r="J502" s="62">
        <v>4</v>
      </c>
      <c r="K502" s="61" t="s">
        <v>12</v>
      </c>
      <c r="L502" s="62">
        <v>4</v>
      </c>
      <c r="M502" s="61" t="s">
        <v>12</v>
      </c>
      <c r="N502" s="62">
        <v>4</v>
      </c>
      <c r="O502" s="61" t="s">
        <v>12</v>
      </c>
      <c r="P502" s="62">
        <v>4</v>
      </c>
      <c r="Q502" s="63"/>
      <c r="R502" s="63">
        <v>8</v>
      </c>
      <c r="S502" s="61" t="s">
        <v>9</v>
      </c>
      <c r="T502" s="62">
        <v>4</v>
      </c>
      <c r="U502" s="61" t="s">
        <v>9</v>
      </c>
      <c r="V502" s="62">
        <v>3.5</v>
      </c>
      <c r="W502" s="61" t="s">
        <v>9</v>
      </c>
      <c r="X502" s="62">
        <v>4</v>
      </c>
      <c r="Y502" s="61" t="s">
        <v>9</v>
      </c>
      <c r="Z502" s="62">
        <v>4</v>
      </c>
      <c r="AA502" s="61" t="s">
        <v>52</v>
      </c>
      <c r="AB502" s="62"/>
      <c r="AC502" s="61" t="s">
        <v>9</v>
      </c>
      <c r="AD502" s="62">
        <v>4</v>
      </c>
      <c r="AE502" s="63"/>
      <c r="AF502" s="63">
        <v>16</v>
      </c>
      <c r="AG502" s="61" t="s">
        <v>12</v>
      </c>
      <c r="AH502" s="62">
        <v>4</v>
      </c>
      <c r="AI502" s="61" t="s">
        <v>12</v>
      </c>
      <c r="AJ502" s="62">
        <v>4</v>
      </c>
      <c r="AK502" s="61" t="s">
        <v>12</v>
      </c>
      <c r="AL502" s="62">
        <v>4</v>
      </c>
      <c r="AM502" s="61" t="s">
        <v>12</v>
      </c>
      <c r="AN502" s="62">
        <v>4</v>
      </c>
      <c r="AO502" s="61" t="s">
        <v>12</v>
      </c>
      <c r="AP502" s="62">
        <v>4</v>
      </c>
      <c r="AQ502" s="61" t="s">
        <v>12</v>
      </c>
      <c r="AR502" s="62">
        <v>4</v>
      </c>
      <c r="AS502" s="63"/>
      <c r="AT502" s="63"/>
      <c r="AU502" s="61" t="s">
        <v>9</v>
      </c>
      <c r="AV502" s="62">
        <v>4</v>
      </c>
      <c r="AW502" s="61" t="s">
        <v>9</v>
      </c>
      <c r="AX502" s="62">
        <v>4</v>
      </c>
      <c r="AY502" s="61" t="s">
        <v>9</v>
      </c>
      <c r="AZ502" s="62">
        <v>4</v>
      </c>
      <c r="BA502" s="61" t="s">
        <v>9</v>
      </c>
      <c r="BB502" s="62">
        <v>4</v>
      </c>
      <c r="BC502" s="61" t="s">
        <v>9</v>
      </c>
      <c r="BD502" s="62">
        <v>4</v>
      </c>
      <c r="BE502" s="61" t="s">
        <v>9</v>
      </c>
      <c r="BF502" s="62">
        <v>4</v>
      </c>
      <c r="BG502" s="63"/>
      <c r="BH502" s="63">
        <v>16</v>
      </c>
      <c r="BI502" s="61" t="s">
        <v>12</v>
      </c>
      <c r="BJ502" s="62">
        <v>4</v>
      </c>
      <c r="BK502" s="61" t="s">
        <v>12</v>
      </c>
      <c r="BL502" s="62">
        <v>4</v>
      </c>
      <c r="BM502" s="61" t="s">
        <v>12</v>
      </c>
      <c r="BN502" s="62">
        <v>4</v>
      </c>
      <c r="BO502" s="61" t="s">
        <v>12</v>
      </c>
      <c r="BP502" s="62">
        <v>4</v>
      </c>
      <c r="BQ502" s="64">
        <f t="shared" si="725"/>
        <v>11</v>
      </c>
      <c r="BR502" s="64">
        <f t="shared" si="726"/>
        <v>0</v>
      </c>
      <c r="BS502" s="64">
        <f t="shared" si="727"/>
        <v>0</v>
      </c>
      <c r="BT502" s="64">
        <f t="shared" si="728"/>
        <v>15</v>
      </c>
      <c r="BU502" s="64">
        <f t="shared" si="729"/>
        <v>0</v>
      </c>
      <c r="BV502" s="64">
        <f t="shared" si="730"/>
        <v>0</v>
      </c>
      <c r="BW502" s="64">
        <f t="shared" si="731"/>
        <v>0</v>
      </c>
      <c r="BX502" s="64">
        <f t="shared" si="732"/>
        <v>0</v>
      </c>
      <c r="BY502" s="64">
        <f t="shared" si="733"/>
        <v>1</v>
      </c>
      <c r="BZ502" s="65">
        <f t="shared" si="748"/>
        <v>27</v>
      </c>
      <c r="CA502" s="66">
        <f t="shared" si="734"/>
        <v>103.5</v>
      </c>
      <c r="CB502" s="67">
        <f t="shared" si="735"/>
        <v>40</v>
      </c>
      <c r="CC502" s="67">
        <v>0</v>
      </c>
      <c r="CD502" s="68">
        <f t="shared" si="736"/>
        <v>2</v>
      </c>
      <c r="CE502" s="69">
        <f t="shared" si="737"/>
        <v>27</v>
      </c>
      <c r="CF502" s="68">
        <f t="shared" si="738"/>
        <v>140</v>
      </c>
      <c r="CG502" s="70">
        <f t="shared" si="739"/>
        <v>0</v>
      </c>
      <c r="CH502" s="68">
        <f t="shared" si="740"/>
        <v>432</v>
      </c>
      <c r="CI502" s="71">
        <f>VLOOKUP(A502,[5]DATA!$A$6:$Q$660,17,0)</f>
        <v>70</v>
      </c>
      <c r="CJ502" s="71">
        <f t="shared" si="741"/>
        <v>143.5</v>
      </c>
      <c r="CK502" s="72">
        <f t="shared" si="742"/>
        <v>40</v>
      </c>
      <c r="CL502" s="73">
        <f t="shared" si="743"/>
        <v>0.27874564459930312</v>
      </c>
      <c r="CM502" s="72">
        <f t="shared" si="744"/>
        <v>0</v>
      </c>
      <c r="CN502" s="74">
        <f t="shared" si="745"/>
        <v>27</v>
      </c>
    </row>
    <row r="503" spans="1:92" s="77" customFormat="1" ht="24.75" customHeight="1" outlineLevel="2" x14ac:dyDescent="0.25">
      <c r="A503" s="55" t="s">
        <v>1014</v>
      </c>
      <c r="B503" s="108" t="s">
        <v>1015</v>
      </c>
      <c r="C503" s="57" t="s">
        <v>982</v>
      </c>
      <c r="D503" s="58">
        <v>10</v>
      </c>
      <c r="E503" s="59">
        <v>44277</v>
      </c>
      <c r="F503" s="60">
        <f>IFERROR(VLOOKUP(A503,'[5]PHEP NAM 2022'!$D$9:$AP$628,32,0),0)</f>
        <v>4</v>
      </c>
      <c r="G503" s="207" t="s">
        <v>631</v>
      </c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  <c r="AV503" s="208"/>
      <c r="AW503" s="208"/>
      <c r="AX503" s="208"/>
      <c r="AY503" s="208"/>
      <c r="AZ503" s="208"/>
      <c r="BA503" s="208"/>
      <c r="BB503" s="208"/>
      <c r="BC503" s="208"/>
      <c r="BD503" s="208"/>
      <c r="BE503" s="208"/>
      <c r="BF503" s="208"/>
      <c r="BG503" s="208"/>
      <c r="BH503" s="208"/>
      <c r="BI503" s="208"/>
      <c r="BJ503" s="208"/>
      <c r="BK503" s="208"/>
      <c r="BL503" s="208"/>
      <c r="BM503" s="208"/>
      <c r="BN503" s="208"/>
      <c r="BO503" s="208"/>
      <c r="BP503" s="209"/>
      <c r="BQ503" s="64">
        <f t="shared" si="725"/>
        <v>0</v>
      </c>
      <c r="BR503" s="64">
        <f t="shared" si="726"/>
        <v>0</v>
      </c>
      <c r="BS503" s="64">
        <f t="shared" si="727"/>
        <v>0</v>
      </c>
      <c r="BT503" s="64">
        <f t="shared" si="728"/>
        <v>0</v>
      </c>
      <c r="BU503" s="64">
        <f t="shared" si="729"/>
        <v>0</v>
      </c>
      <c r="BV503" s="64">
        <f t="shared" si="730"/>
        <v>0</v>
      </c>
      <c r="BW503" s="64">
        <f t="shared" si="731"/>
        <v>0</v>
      </c>
      <c r="BX503" s="64">
        <f t="shared" si="732"/>
        <v>0</v>
      </c>
      <c r="BY503" s="64">
        <f t="shared" si="733"/>
        <v>0</v>
      </c>
      <c r="BZ503" s="65">
        <f t="shared" si="748"/>
        <v>0</v>
      </c>
      <c r="CA503" s="66">
        <f t="shared" si="734"/>
        <v>0</v>
      </c>
      <c r="CB503" s="67">
        <f t="shared" si="735"/>
        <v>0</v>
      </c>
      <c r="CC503" s="67">
        <v>0</v>
      </c>
      <c r="CD503" s="68">
        <f>IF(BZ503&gt;=25,4,IF(BZ503&gt;=18,3,IF(BZ503&gt;=12,2,IF(BZ503&gt;=4,1,0))))-BX503-2+2</f>
        <v>0</v>
      </c>
      <c r="CE503" s="69">
        <f t="shared" si="737"/>
        <v>0</v>
      </c>
      <c r="CF503" s="68">
        <f t="shared" si="738"/>
        <v>0</v>
      </c>
      <c r="CG503" s="70">
        <f t="shared" si="739"/>
        <v>4</v>
      </c>
      <c r="CH503" s="68">
        <f t="shared" si="740"/>
        <v>0</v>
      </c>
      <c r="CI503" s="71">
        <f>VLOOKUP(A503,[5]DATA!$A$6:$Q$660,17,0)</f>
        <v>70</v>
      </c>
      <c r="CJ503" s="71">
        <f t="shared" si="741"/>
        <v>0</v>
      </c>
      <c r="CK503" s="72">
        <f t="shared" si="742"/>
        <v>0</v>
      </c>
      <c r="CL503" s="73" t="e">
        <f t="shared" si="743"/>
        <v>#DIV/0!</v>
      </c>
      <c r="CM503" s="72">
        <f t="shared" si="744"/>
        <v>0</v>
      </c>
      <c r="CN503" s="74">
        <f t="shared" si="745"/>
        <v>0</v>
      </c>
    </row>
    <row r="504" spans="1:92" s="77" customFormat="1" ht="24.75" customHeight="1" outlineLevel="2" x14ac:dyDescent="0.25">
      <c r="A504" s="55" t="s">
        <v>1016</v>
      </c>
      <c r="B504" s="56" t="s">
        <v>1017</v>
      </c>
      <c r="C504" s="57" t="s">
        <v>982</v>
      </c>
      <c r="D504" s="58">
        <v>10</v>
      </c>
      <c r="E504" s="59">
        <v>44279</v>
      </c>
      <c r="F504" s="60">
        <f>IFERROR(VLOOKUP(A504,'[5]PHEP NAM 2022'!$D$9:$AP$628,32,0),0)</f>
        <v>1</v>
      </c>
      <c r="G504" s="61" t="s">
        <v>9</v>
      </c>
      <c r="H504" s="62">
        <v>4</v>
      </c>
      <c r="I504" s="61" t="s">
        <v>9</v>
      </c>
      <c r="J504" s="62">
        <v>4</v>
      </c>
      <c r="K504" s="61" t="s">
        <v>9</v>
      </c>
      <c r="L504" s="62">
        <v>4</v>
      </c>
      <c r="M504" s="61" t="s">
        <v>9</v>
      </c>
      <c r="N504" s="62">
        <v>4</v>
      </c>
      <c r="O504" s="61" t="s">
        <v>9</v>
      </c>
      <c r="P504" s="62">
        <v>4</v>
      </c>
      <c r="Q504" s="63"/>
      <c r="R504" s="63">
        <v>16</v>
      </c>
      <c r="S504" s="61" t="s">
        <v>12</v>
      </c>
      <c r="T504" s="62">
        <v>4</v>
      </c>
      <c r="U504" s="61" t="s">
        <v>52</v>
      </c>
      <c r="V504" s="62"/>
      <c r="W504" s="61" t="s">
        <v>12</v>
      </c>
      <c r="X504" s="62">
        <v>4</v>
      </c>
      <c r="Y504" s="61" t="s">
        <v>12</v>
      </c>
      <c r="Z504" s="62">
        <v>4</v>
      </c>
      <c r="AA504" s="61" t="s">
        <v>12</v>
      </c>
      <c r="AB504" s="62">
        <v>4</v>
      </c>
      <c r="AC504" s="61" t="s">
        <v>12</v>
      </c>
      <c r="AD504" s="62">
        <v>4</v>
      </c>
      <c r="AE504" s="63"/>
      <c r="AF504" s="63"/>
      <c r="AG504" s="61" t="s">
        <v>9</v>
      </c>
      <c r="AH504" s="62">
        <v>4</v>
      </c>
      <c r="AI504" s="61" t="s">
        <v>9</v>
      </c>
      <c r="AJ504" s="62">
        <v>4</v>
      </c>
      <c r="AK504" s="61" t="s">
        <v>135</v>
      </c>
      <c r="AL504" s="62"/>
      <c r="AM504" s="61" t="s">
        <v>9</v>
      </c>
      <c r="AN504" s="62">
        <v>4</v>
      </c>
      <c r="AO504" s="61" t="s">
        <v>9</v>
      </c>
      <c r="AP504" s="62">
        <v>4</v>
      </c>
      <c r="AQ504" s="61" t="s">
        <v>9</v>
      </c>
      <c r="AR504" s="62">
        <v>4</v>
      </c>
      <c r="AS504" s="63"/>
      <c r="AT504" s="63"/>
      <c r="AU504" s="61" t="s">
        <v>12</v>
      </c>
      <c r="AV504" s="62">
        <v>4</v>
      </c>
      <c r="AW504" s="61" t="s">
        <v>12</v>
      </c>
      <c r="AX504" s="62">
        <v>4</v>
      </c>
      <c r="AY504" s="61" t="s">
        <v>12</v>
      </c>
      <c r="AZ504" s="62">
        <v>4</v>
      </c>
      <c r="BA504" s="61" t="s">
        <v>12</v>
      </c>
      <c r="BB504" s="62">
        <v>4</v>
      </c>
      <c r="BC504" s="61" t="s">
        <v>12</v>
      </c>
      <c r="BD504" s="62">
        <v>4</v>
      </c>
      <c r="BE504" s="61" t="s">
        <v>12</v>
      </c>
      <c r="BF504" s="62">
        <v>4</v>
      </c>
      <c r="BG504" s="63"/>
      <c r="BH504" s="63"/>
      <c r="BI504" s="61" t="s">
        <v>9</v>
      </c>
      <c r="BJ504" s="62">
        <v>4</v>
      </c>
      <c r="BK504" s="61" t="s">
        <v>9</v>
      </c>
      <c r="BL504" s="62">
        <v>4</v>
      </c>
      <c r="BM504" s="61" t="s">
        <v>9</v>
      </c>
      <c r="BN504" s="62">
        <v>4</v>
      </c>
      <c r="BO504" s="61" t="s">
        <v>9</v>
      </c>
      <c r="BP504" s="62">
        <v>4</v>
      </c>
      <c r="BQ504" s="64">
        <f t="shared" si="725"/>
        <v>14</v>
      </c>
      <c r="BR504" s="64">
        <f t="shared" si="726"/>
        <v>0.5</v>
      </c>
      <c r="BS504" s="64">
        <f t="shared" si="727"/>
        <v>0</v>
      </c>
      <c r="BT504" s="64">
        <f t="shared" si="728"/>
        <v>11</v>
      </c>
      <c r="BU504" s="64">
        <f t="shared" si="729"/>
        <v>0</v>
      </c>
      <c r="BV504" s="64">
        <f t="shared" si="730"/>
        <v>0</v>
      </c>
      <c r="BW504" s="64">
        <f t="shared" si="731"/>
        <v>0</v>
      </c>
      <c r="BX504" s="64">
        <f t="shared" si="732"/>
        <v>0</v>
      </c>
      <c r="BY504" s="64">
        <f t="shared" si="733"/>
        <v>1</v>
      </c>
      <c r="BZ504" s="65">
        <f t="shared" si="748"/>
        <v>26.5</v>
      </c>
      <c r="CA504" s="66">
        <f t="shared" si="734"/>
        <v>100</v>
      </c>
      <c r="CB504" s="67">
        <f t="shared" si="735"/>
        <v>16</v>
      </c>
      <c r="CC504" s="67">
        <v>0</v>
      </c>
      <c r="CD504" s="68">
        <f t="shared" si="736"/>
        <v>2</v>
      </c>
      <c r="CE504" s="69">
        <f t="shared" si="737"/>
        <v>26</v>
      </c>
      <c r="CF504" s="68">
        <f t="shared" si="738"/>
        <v>140</v>
      </c>
      <c r="CG504" s="70">
        <f t="shared" si="739"/>
        <v>0</v>
      </c>
      <c r="CH504" s="68">
        <f t="shared" si="740"/>
        <v>416</v>
      </c>
      <c r="CI504" s="71">
        <f>VLOOKUP(A504,[5]DATA!$A$6:$Q$660,17,0)</f>
        <v>70</v>
      </c>
      <c r="CJ504" s="71">
        <f t="shared" si="741"/>
        <v>116</v>
      </c>
      <c r="CK504" s="72">
        <f t="shared" si="742"/>
        <v>16</v>
      </c>
      <c r="CL504" s="73">
        <f t="shared" si="743"/>
        <v>0.13793103448275862</v>
      </c>
      <c r="CM504" s="72">
        <f t="shared" si="744"/>
        <v>0</v>
      </c>
      <c r="CN504" s="74">
        <f t="shared" si="745"/>
        <v>26.5</v>
      </c>
    </row>
    <row r="505" spans="1:92" s="77" customFormat="1" ht="24.75" customHeight="1" outlineLevel="2" x14ac:dyDescent="0.25">
      <c r="A505" s="55" t="s">
        <v>1018</v>
      </c>
      <c r="B505" s="56" t="s">
        <v>1019</v>
      </c>
      <c r="C505" s="57" t="s">
        <v>982</v>
      </c>
      <c r="D505" s="58">
        <v>10</v>
      </c>
      <c r="E505" s="59">
        <v>44279</v>
      </c>
      <c r="F505" s="60">
        <f>IFERROR(VLOOKUP(A505,'[5]PHEP NAM 2022'!$D$9:$AP$628,32,0),0)</f>
        <v>1</v>
      </c>
      <c r="G505" s="61" t="s">
        <v>12</v>
      </c>
      <c r="H505" s="62">
        <v>4</v>
      </c>
      <c r="I505" s="61" t="s">
        <v>12</v>
      </c>
      <c r="J505" s="62">
        <v>4</v>
      </c>
      <c r="K505" s="61" t="s">
        <v>12</v>
      </c>
      <c r="L505" s="62">
        <v>4</v>
      </c>
      <c r="M505" s="61" t="s">
        <v>12</v>
      </c>
      <c r="N505" s="62">
        <v>4</v>
      </c>
      <c r="O505" s="61" t="s">
        <v>12</v>
      </c>
      <c r="P505" s="62">
        <v>4</v>
      </c>
      <c r="Q505" s="63"/>
      <c r="R505" s="63"/>
      <c r="S505" s="61" t="s">
        <v>9</v>
      </c>
      <c r="T505" s="62">
        <v>4</v>
      </c>
      <c r="U505" s="61" t="s">
        <v>9</v>
      </c>
      <c r="V505" s="62">
        <v>4</v>
      </c>
      <c r="W505" s="61" t="s">
        <v>9</v>
      </c>
      <c r="X505" s="62">
        <v>4</v>
      </c>
      <c r="Y505" s="61" t="s">
        <v>9</v>
      </c>
      <c r="Z505" s="62">
        <v>4</v>
      </c>
      <c r="AA505" s="61" t="s">
        <v>9</v>
      </c>
      <c r="AB505" s="62"/>
      <c r="AC505" s="61" t="s">
        <v>9</v>
      </c>
      <c r="AD505" s="62">
        <v>4</v>
      </c>
      <c r="AE505" s="63"/>
      <c r="AF505" s="63">
        <v>15</v>
      </c>
      <c r="AG505" s="61" t="s">
        <v>12</v>
      </c>
      <c r="AH505" s="62">
        <v>4</v>
      </c>
      <c r="AI505" s="61" t="s">
        <v>12</v>
      </c>
      <c r="AJ505" s="62">
        <v>4</v>
      </c>
      <c r="AK505" s="61" t="s">
        <v>12</v>
      </c>
      <c r="AL505" s="62">
        <v>4</v>
      </c>
      <c r="AM505" s="61" t="s">
        <v>12</v>
      </c>
      <c r="AN505" s="62">
        <v>4</v>
      </c>
      <c r="AO505" s="61" t="s">
        <v>12</v>
      </c>
      <c r="AP505" s="62">
        <v>4</v>
      </c>
      <c r="AQ505" s="61" t="s">
        <v>52</v>
      </c>
      <c r="AR505" s="62"/>
      <c r="AS505" s="63"/>
      <c r="AT505" s="63"/>
      <c r="AU505" s="61" t="s">
        <v>9</v>
      </c>
      <c r="AV505" s="62">
        <v>4</v>
      </c>
      <c r="AW505" s="61" t="s">
        <v>9</v>
      </c>
      <c r="AX505" s="62">
        <v>4</v>
      </c>
      <c r="AY505" s="61" t="s">
        <v>9</v>
      </c>
      <c r="AZ505" s="62">
        <v>4</v>
      </c>
      <c r="BA505" s="61" t="s">
        <v>9</v>
      </c>
      <c r="BB505" s="62">
        <v>4</v>
      </c>
      <c r="BC505" s="61" t="s">
        <v>9</v>
      </c>
      <c r="BD505" s="62">
        <v>4</v>
      </c>
      <c r="BE505" s="61" t="s">
        <v>124</v>
      </c>
      <c r="BF505" s="62"/>
      <c r="BG505" s="63"/>
      <c r="BH505" s="63"/>
      <c r="BI505" s="61" t="s">
        <v>12</v>
      </c>
      <c r="BJ505" s="62">
        <v>4</v>
      </c>
      <c r="BK505" s="61" t="s">
        <v>12</v>
      </c>
      <c r="BL505" s="62">
        <v>4</v>
      </c>
      <c r="BM505" s="61" t="s">
        <v>12</v>
      </c>
      <c r="BN505" s="62">
        <v>4</v>
      </c>
      <c r="BO505" s="61" t="s">
        <v>12</v>
      </c>
      <c r="BP505" s="62">
        <v>4</v>
      </c>
      <c r="BQ505" s="64">
        <f t="shared" si="725"/>
        <v>11</v>
      </c>
      <c r="BR505" s="64">
        <f t="shared" si="726"/>
        <v>0</v>
      </c>
      <c r="BS505" s="64">
        <f t="shared" si="727"/>
        <v>0</v>
      </c>
      <c r="BT505" s="64">
        <f t="shared" si="728"/>
        <v>14</v>
      </c>
      <c r="BU505" s="64">
        <f t="shared" si="729"/>
        <v>0</v>
      </c>
      <c r="BV505" s="64">
        <f t="shared" si="730"/>
        <v>0</v>
      </c>
      <c r="BW505" s="64">
        <f t="shared" si="731"/>
        <v>0</v>
      </c>
      <c r="BX505" s="64">
        <f t="shared" si="732"/>
        <v>0</v>
      </c>
      <c r="BY505" s="64">
        <f t="shared" si="733"/>
        <v>1</v>
      </c>
      <c r="BZ505" s="65">
        <f t="shared" si="748"/>
        <v>26</v>
      </c>
      <c r="CA505" s="66">
        <f t="shared" si="734"/>
        <v>96</v>
      </c>
      <c r="CB505" s="67">
        <f t="shared" si="735"/>
        <v>15</v>
      </c>
      <c r="CC505" s="67">
        <v>0</v>
      </c>
      <c r="CD505" s="68">
        <f t="shared" si="736"/>
        <v>2</v>
      </c>
      <c r="CE505" s="69">
        <f t="shared" si="737"/>
        <v>25</v>
      </c>
      <c r="CF505" s="68">
        <f t="shared" si="738"/>
        <v>140</v>
      </c>
      <c r="CG505" s="70">
        <f t="shared" si="739"/>
        <v>0</v>
      </c>
      <c r="CH505" s="68">
        <f t="shared" si="740"/>
        <v>400</v>
      </c>
      <c r="CI505" s="71">
        <f>VLOOKUP(A505,[5]DATA!$A$6:$Q$660,17,0)</f>
        <v>70</v>
      </c>
      <c r="CJ505" s="71">
        <f t="shared" si="741"/>
        <v>111</v>
      </c>
      <c r="CK505" s="72">
        <f t="shared" si="742"/>
        <v>15</v>
      </c>
      <c r="CL505" s="73">
        <f t="shared" si="743"/>
        <v>0.13513513513513514</v>
      </c>
      <c r="CM505" s="72">
        <f t="shared" si="744"/>
        <v>0</v>
      </c>
      <c r="CN505" s="74">
        <f t="shared" si="745"/>
        <v>26</v>
      </c>
    </row>
    <row r="506" spans="1:92" s="77" customFormat="1" ht="24.75" customHeight="1" outlineLevel="2" x14ac:dyDescent="0.25">
      <c r="A506" s="55" t="s">
        <v>1020</v>
      </c>
      <c r="B506" s="56" t="s">
        <v>1021</v>
      </c>
      <c r="C506" s="57" t="s">
        <v>982</v>
      </c>
      <c r="D506" s="58">
        <v>10</v>
      </c>
      <c r="E506" s="59">
        <v>44280</v>
      </c>
      <c r="F506" s="60">
        <f>IFERROR(VLOOKUP(A506,'[5]PHEP NAM 2022'!$D$9:$AP$628,32,0),0)</f>
        <v>1</v>
      </c>
      <c r="G506" s="61" t="s">
        <v>12</v>
      </c>
      <c r="H506" s="62">
        <v>4</v>
      </c>
      <c r="I506" s="61" t="s">
        <v>12</v>
      </c>
      <c r="J506" s="62">
        <v>4</v>
      </c>
      <c r="K506" s="61" t="s">
        <v>12</v>
      </c>
      <c r="L506" s="62">
        <v>4</v>
      </c>
      <c r="M506" s="61" t="s">
        <v>12</v>
      </c>
      <c r="N506" s="62">
        <v>4</v>
      </c>
      <c r="O506" s="61" t="s">
        <v>12</v>
      </c>
      <c r="P506" s="62">
        <v>4</v>
      </c>
      <c r="Q506" s="63"/>
      <c r="R506" s="63"/>
      <c r="S506" s="61" t="s">
        <v>9</v>
      </c>
      <c r="T506" s="62">
        <v>4</v>
      </c>
      <c r="U506" s="61" t="s">
        <v>9</v>
      </c>
      <c r="V506" s="62">
        <v>4</v>
      </c>
      <c r="W506" s="61" t="s">
        <v>9</v>
      </c>
      <c r="X506" s="62">
        <v>4</v>
      </c>
      <c r="Y506" s="61" t="s">
        <v>9</v>
      </c>
      <c r="Z506" s="62">
        <v>4</v>
      </c>
      <c r="AA506" s="61" t="s">
        <v>9</v>
      </c>
      <c r="AB506" s="62">
        <v>4</v>
      </c>
      <c r="AC506" s="61" t="s">
        <v>9</v>
      </c>
      <c r="AD506" s="62">
        <v>4</v>
      </c>
      <c r="AE506" s="63"/>
      <c r="AF506" s="63">
        <v>16</v>
      </c>
      <c r="AG506" s="61" t="s">
        <v>12</v>
      </c>
      <c r="AH506" s="62">
        <v>4</v>
      </c>
      <c r="AI506" s="61" t="s">
        <v>12</v>
      </c>
      <c r="AJ506" s="62">
        <v>4</v>
      </c>
      <c r="AK506" s="61" t="s">
        <v>52</v>
      </c>
      <c r="AL506" s="62"/>
      <c r="AM506" s="61" t="s">
        <v>12</v>
      </c>
      <c r="AN506" s="62">
        <v>4</v>
      </c>
      <c r="AO506" s="61" t="s">
        <v>12</v>
      </c>
      <c r="AP506" s="62">
        <v>4</v>
      </c>
      <c r="AQ506" s="61" t="s">
        <v>12</v>
      </c>
      <c r="AR506" s="62">
        <v>4</v>
      </c>
      <c r="AS506" s="63"/>
      <c r="AT506" s="63"/>
      <c r="AU506" s="61" t="s">
        <v>9</v>
      </c>
      <c r="AV506" s="62">
        <v>4</v>
      </c>
      <c r="AW506" s="61" t="s">
        <v>9</v>
      </c>
      <c r="AX506" s="62">
        <v>4</v>
      </c>
      <c r="AY506" s="61" t="s">
        <v>9</v>
      </c>
      <c r="AZ506" s="62">
        <v>4</v>
      </c>
      <c r="BA506" s="61" t="s">
        <v>9</v>
      </c>
      <c r="BB506" s="62">
        <v>4</v>
      </c>
      <c r="BC506" s="61" t="s">
        <v>9</v>
      </c>
      <c r="BD506" s="62"/>
      <c r="BE506" s="61" t="s">
        <v>9</v>
      </c>
      <c r="BF506" s="62">
        <v>4</v>
      </c>
      <c r="BG506" s="63"/>
      <c r="BH506" s="63">
        <v>16</v>
      </c>
      <c r="BI506" s="61" t="s">
        <v>12</v>
      </c>
      <c r="BJ506" s="62">
        <v>4</v>
      </c>
      <c r="BK506" s="61" t="s">
        <v>12</v>
      </c>
      <c r="BL506" s="62">
        <v>4</v>
      </c>
      <c r="BM506" s="61" t="s">
        <v>12</v>
      </c>
      <c r="BN506" s="62">
        <v>4</v>
      </c>
      <c r="BO506" s="61" t="s">
        <v>12</v>
      </c>
      <c r="BP506" s="62">
        <v>4</v>
      </c>
      <c r="BQ506" s="64">
        <f t="shared" si="725"/>
        <v>12</v>
      </c>
      <c r="BR506" s="64">
        <f t="shared" si="726"/>
        <v>0</v>
      </c>
      <c r="BS506" s="64">
        <f t="shared" si="727"/>
        <v>0</v>
      </c>
      <c r="BT506" s="64">
        <f t="shared" si="728"/>
        <v>14</v>
      </c>
      <c r="BU506" s="64">
        <f t="shared" si="729"/>
        <v>0</v>
      </c>
      <c r="BV506" s="64">
        <f t="shared" si="730"/>
        <v>0</v>
      </c>
      <c r="BW506" s="64">
        <f t="shared" si="731"/>
        <v>0</v>
      </c>
      <c r="BX506" s="64">
        <f t="shared" si="732"/>
        <v>0</v>
      </c>
      <c r="BY506" s="64">
        <f t="shared" si="733"/>
        <v>1</v>
      </c>
      <c r="BZ506" s="65">
        <f t="shared" si="748"/>
        <v>27</v>
      </c>
      <c r="CA506" s="66">
        <f t="shared" si="734"/>
        <v>100</v>
      </c>
      <c r="CB506" s="67">
        <f t="shared" si="735"/>
        <v>32</v>
      </c>
      <c r="CC506" s="67">
        <v>0</v>
      </c>
      <c r="CD506" s="68">
        <f t="shared" si="736"/>
        <v>2</v>
      </c>
      <c r="CE506" s="69">
        <f t="shared" si="737"/>
        <v>27</v>
      </c>
      <c r="CF506" s="68">
        <f t="shared" si="738"/>
        <v>140</v>
      </c>
      <c r="CG506" s="70">
        <f t="shared" si="739"/>
        <v>0</v>
      </c>
      <c r="CH506" s="68">
        <f t="shared" si="740"/>
        <v>432</v>
      </c>
      <c r="CI506" s="71">
        <f>VLOOKUP(A506,[5]DATA!$A$6:$Q$660,17,0)</f>
        <v>70</v>
      </c>
      <c r="CJ506" s="71">
        <f t="shared" si="741"/>
        <v>132</v>
      </c>
      <c r="CK506" s="72">
        <f t="shared" si="742"/>
        <v>32</v>
      </c>
      <c r="CL506" s="73">
        <f t="shared" si="743"/>
        <v>0.24242424242424243</v>
      </c>
      <c r="CM506" s="72">
        <f t="shared" si="744"/>
        <v>0</v>
      </c>
      <c r="CN506" s="74">
        <f t="shared" si="745"/>
        <v>27</v>
      </c>
    </row>
    <row r="507" spans="1:92" s="77" customFormat="1" ht="24.75" customHeight="1" outlineLevel="2" x14ac:dyDescent="0.25">
      <c r="A507" s="55" t="s">
        <v>1022</v>
      </c>
      <c r="B507" s="56" t="s">
        <v>1023</v>
      </c>
      <c r="C507" s="57" t="s">
        <v>982</v>
      </c>
      <c r="D507" s="58">
        <v>10</v>
      </c>
      <c r="E507" s="59">
        <v>44287</v>
      </c>
      <c r="F507" s="60">
        <f>IFERROR(VLOOKUP(A507,'[5]PHEP NAM 2022'!$D$9:$AP$628,32,0),0)</f>
        <v>3</v>
      </c>
      <c r="G507" s="61" t="s">
        <v>9</v>
      </c>
      <c r="H507" s="62">
        <v>4</v>
      </c>
      <c r="I507" s="61" t="s">
        <v>9</v>
      </c>
      <c r="J507" s="62">
        <v>4</v>
      </c>
      <c r="K507" s="61" t="s">
        <v>9</v>
      </c>
      <c r="L507" s="62">
        <v>4</v>
      </c>
      <c r="M507" s="61" t="s">
        <v>9</v>
      </c>
      <c r="N507" s="62">
        <v>4</v>
      </c>
      <c r="O507" s="61" t="s">
        <v>9</v>
      </c>
      <c r="P507" s="62">
        <v>4</v>
      </c>
      <c r="Q507" s="63"/>
      <c r="R507" s="63"/>
      <c r="S507" s="61" t="s">
        <v>12</v>
      </c>
      <c r="T507" s="62">
        <v>4</v>
      </c>
      <c r="U507" s="61" t="s">
        <v>12</v>
      </c>
      <c r="V507" s="62">
        <v>4</v>
      </c>
      <c r="W507" s="61" t="s">
        <v>12</v>
      </c>
      <c r="X507" s="62">
        <v>4</v>
      </c>
      <c r="Y507" s="61" t="s">
        <v>12</v>
      </c>
      <c r="Z507" s="62">
        <v>4</v>
      </c>
      <c r="AA507" s="61" t="s">
        <v>12</v>
      </c>
      <c r="AB507" s="62">
        <v>4</v>
      </c>
      <c r="AC507" s="61" t="s">
        <v>12</v>
      </c>
      <c r="AD507" s="62">
        <v>4</v>
      </c>
      <c r="AE507" s="63"/>
      <c r="AF507" s="63"/>
      <c r="AG507" s="61" t="s">
        <v>9</v>
      </c>
      <c r="AH507" s="62">
        <v>4</v>
      </c>
      <c r="AI507" s="61" t="s">
        <v>9</v>
      </c>
      <c r="AJ507" s="62">
        <v>4</v>
      </c>
      <c r="AK507" s="61" t="s">
        <v>9</v>
      </c>
      <c r="AL507" s="62">
        <v>4</v>
      </c>
      <c r="AM507" s="61" t="s">
        <v>9</v>
      </c>
      <c r="AN507" s="62">
        <v>4</v>
      </c>
      <c r="AO507" s="61" t="s">
        <v>9</v>
      </c>
      <c r="AP507" s="62">
        <v>4</v>
      </c>
      <c r="AQ507" s="61" t="s">
        <v>9</v>
      </c>
      <c r="AR507" s="62">
        <v>4</v>
      </c>
      <c r="AS507" s="63"/>
      <c r="AT507" s="63">
        <v>16</v>
      </c>
      <c r="AU507" s="61" t="s">
        <v>12</v>
      </c>
      <c r="AV507" s="62">
        <v>4</v>
      </c>
      <c r="AW507" s="61" t="s">
        <v>12</v>
      </c>
      <c r="AX507" s="62">
        <v>4</v>
      </c>
      <c r="AY507" s="61" t="s">
        <v>52</v>
      </c>
      <c r="AZ507" s="62"/>
      <c r="BA507" s="61" t="s">
        <v>12</v>
      </c>
      <c r="BB507" s="62">
        <v>4</v>
      </c>
      <c r="BC507" s="61" t="s">
        <v>12</v>
      </c>
      <c r="BD507" s="62">
        <v>4</v>
      </c>
      <c r="BE507" s="61" t="s">
        <v>12</v>
      </c>
      <c r="BF507" s="62">
        <v>4</v>
      </c>
      <c r="BG507" s="63"/>
      <c r="BH507" s="63"/>
      <c r="BI507" s="61" t="s">
        <v>9</v>
      </c>
      <c r="BJ507" s="62">
        <v>4</v>
      </c>
      <c r="BK507" s="61" t="s">
        <v>9</v>
      </c>
      <c r="BL507" s="62">
        <v>4</v>
      </c>
      <c r="BM507" s="61" t="s">
        <v>9</v>
      </c>
      <c r="BN507" s="62">
        <v>4</v>
      </c>
      <c r="BO507" s="61" t="s">
        <v>9</v>
      </c>
      <c r="BP507" s="62">
        <v>4</v>
      </c>
      <c r="BQ507" s="64">
        <f t="shared" si="725"/>
        <v>15</v>
      </c>
      <c r="BR507" s="64">
        <f t="shared" si="726"/>
        <v>0</v>
      </c>
      <c r="BS507" s="64">
        <f t="shared" si="727"/>
        <v>0</v>
      </c>
      <c r="BT507" s="64">
        <f t="shared" si="728"/>
        <v>11</v>
      </c>
      <c r="BU507" s="64">
        <f t="shared" si="729"/>
        <v>0</v>
      </c>
      <c r="BV507" s="64">
        <f t="shared" si="730"/>
        <v>0</v>
      </c>
      <c r="BW507" s="64">
        <f t="shared" si="731"/>
        <v>0</v>
      </c>
      <c r="BX507" s="64">
        <f t="shared" si="732"/>
        <v>0</v>
      </c>
      <c r="BY507" s="64">
        <f t="shared" si="733"/>
        <v>1</v>
      </c>
      <c r="BZ507" s="65">
        <f t="shared" si="748"/>
        <v>27</v>
      </c>
      <c r="CA507" s="66">
        <f t="shared" si="734"/>
        <v>104</v>
      </c>
      <c r="CB507" s="67">
        <f t="shared" si="735"/>
        <v>16</v>
      </c>
      <c r="CC507" s="67">
        <v>0</v>
      </c>
      <c r="CD507" s="68">
        <f t="shared" si="736"/>
        <v>2</v>
      </c>
      <c r="CE507" s="69">
        <f t="shared" si="737"/>
        <v>27</v>
      </c>
      <c r="CF507" s="68">
        <f t="shared" si="738"/>
        <v>140</v>
      </c>
      <c r="CG507" s="70">
        <f t="shared" si="739"/>
        <v>2</v>
      </c>
      <c r="CH507" s="68">
        <f t="shared" si="740"/>
        <v>432</v>
      </c>
      <c r="CI507" s="71">
        <f>VLOOKUP(A507,[5]DATA!$A$6:$Q$660,17,0)</f>
        <v>70</v>
      </c>
      <c r="CJ507" s="71">
        <f t="shared" si="741"/>
        <v>120</v>
      </c>
      <c r="CK507" s="72">
        <f t="shared" si="742"/>
        <v>16</v>
      </c>
      <c r="CL507" s="73">
        <f t="shared" si="743"/>
        <v>0.13333333333333333</v>
      </c>
      <c r="CM507" s="72">
        <f t="shared" si="744"/>
        <v>0</v>
      </c>
      <c r="CN507" s="74">
        <f t="shared" si="745"/>
        <v>27</v>
      </c>
    </row>
    <row r="508" spans="1:92" s="77" customFormat="1" ht="24.75" customHeight="1" outlineLevel="2" x14ac:dyDescent="0.25">
      <c r="A508" s="55" t="s">
        <v>1024</v>
      </c>
      <c r="B508" s="56" t="s">
        <v>1025</v>
      </c>
      <c r="C508" s="57" t="s">
        <v>982</v>
      </c>
      <c r="D508" s="58">
        <v>10</v>
      </c>
      <c r="E508" s="59">
        <v>44287</v>
      </c>
      <c r="F508" s="60">
        <f>IFERROR(VLOOKUP(A508,'[5]PHEP NAM 2022'!$D$9:$AP$628,32,0),0)</f>
        <v>1</v>
      </c>
      <c r="G508" s="61" t="s">
        <v>9</v>
      </c>
      <c r="H508" s="62">
        <v>4</v>
      </c>
      <c r="I508" s="61" t="s">
        <v>9</v>
      </c>
      <c r="J508" s="62">
        <v>4</v>
      </c>
      <c r="K508" s="61" t="s">
        <v>9</v>
      </c>
      <c r="L508" s="62"/>
      <c r="M508" s="61" t="s">
        <v>9</v>
      </c>
      <c r="N508" s="62">
        <v>4</v>
      </c>
      <c r="O508" s="61" t="s">
        <v>9</v>
      </c>
      <c r="P508" s="62">
        <v>4</v>
      </c>
      <c r="Q508" s="63"/>
      <c r="R508" s="63">
        <v>16</v>
      </c>
      <c r="S508" s="61" t="s">
        <v>12</v>
      </c>
      <c r="T508" s="62">
        <v>4</v>
      </c>
      <c r="U508" s="61" t="s">
        <v>12</v>
      </c>
      <c r="V508" s="62">
        <v>4</v>
      </c>
      <c r="W508" s="61" t="s">
        <v>12</v>
      </c>
      <c r="X508" s="62">
        <v>4</v>
      </c>
      <c r="Y508" s="61" t="s">
        <v>12</v>
      </c>
      <c r="Z508" s="62">
        <v>4</v>
      </c>
      <c r="AA508" s="61" t="s">
        <v>12</v>
      </c>
      <c r="AB508" s="62">
        <v>4</v>
      </c>
      <c r="AC508" s="61" t="s">
        <v>12</v>
      </c>
      <c r="AD508" s="62">
        <v>4</v>
      </c>
      <c r="AE508" s="63"/>
      <c r="AF508" s="63"/>
      <c r="AG508" s="61" t="s">
        <v>52</v>
      </c>
      <c r="AH508" s="62"/>
      <c r="AI508" s="61" t="s">
        <v>9</v>
      </c>
      <c r="AJ508" s="62">
        <v>4</v>
      </c>
      <c r="AK508" s="61" t="s">
        <v>9</v>
      </c>
      <c r="AL508" s="62">
        <v>4</v>
      </c>
      <c r="AM508" s="61" t="s">
        <v>9</v>
      </c>
      <c r="AN508" s="62">
        <v>4</v>
      </c>
      <c r="AO508" s="61" t="s">
        <v>9</v>
      </c>
      <c r="AP508" s="62">
        <v>4</v>
      </c>
      <c r="AQ508" s="61" t="s">
        <v>9</v>
      </c>
      <c r="AR508" s="62">
        <v>4</v>
      </c>
      <c r="AS508" s="63"/>
      <c r="AT508" s="63"/>
      <c r="AU508" s="61" t="s">
        <v>12</v>
      </c>
      <c r="AV508" s="62">
        <v>4</v>
      </c>
      <c r="AW508" s="61" t="s">
        <v>12</v>
      </c>
      <c r="AX508" s="62">
        <v>4</v>
      </c>
      <c r="AY508" s="61" t="s">
        <v>12</v>
      </c>
      <c r="AZ508" s="62">
        <v>4</v>
      </c>
      <c r="BA508" s="61" t="s">
        <v>12</v>
      </c>
      <c r="BB508" s="62">
        <v>4</v>
      </c>
      <c r="BC508" s="61" t="s">
        <v>12</v>
      </c>
      <c r="BD508" s="62">
        <v>4</v>
      </c>
      <c r="BE508" s="61" t="s">
        <v>12</v>
      </c>
      <c r="BF508" s="62">
        <v>4</v>
      </c>
      <c r="BG508" s="63"/>
      <c r="BH508" s="63"/>
      <c r="BI508" s="61" t="s">
        <v>9</v>
      </c>
      <c r="BJ508" s="62">
        <v>4</v>
      </c>
      <c r="BK508" s="61" t="s">
        <v>9</v>
      </c>
      <c r="BL508" s="62">
        <v>4</v>
      </c>
      <c r="BM508" s="61" t="s">
        <v>9</v>
      </c>
      <c r="BN508" s="62">
        <v>4</v>
      </c>
      <c r="BO508" s="61" t="s">
        <v>9</v>
      </c>
      <c r="BP508" s="62">
        <v>4</v>
      </c>
      <c r="BQ508" s="64">
        <f t="shared" si="725"/>
        <v>14</v>
      </c>
      <c r="BR508" s="64">
        <f t="shared" si="726"/>
        <v>0</v>
      </c>
      <c r="BS508" s="64">
        <f t="shared" si="727"/>
        <v>0</v>
      </c>
      <c r="BT508" s="64">
        <f t="shared" si="728"/>
        <v>12</v>
      </c>
      <c r="BU508" s="64">
        <f t="shared" si="729"/>
        <v>0</v>
      </c>
      <c r="BV508" s="64">
        <f t="shared" si="730"/>
        <v>0</v>
      </c>
      <c r="BW508" s="64">
        <f t="shared" si="731"/>
        <v>0</v>
      </c>
      <c r="BX508" s="64">
        <f t="shared" si="732"/>
        <v>0</v>
      </c>
      <c r="BY508" s="64">
        <f t="shared" si="733"/>
        <v>1</v>
      </c>
      <c r="BZ508" s="65">
        <f t="shared" si="748"/>
        <v>27</v>
      </c>
      <c r="CA508" s="66">
        <f t="shared" si="734"/>
        <v>100</v>
      </c>
      <c r="CB508" s="67">
        <f t="shared" si="735"/>
        <v>16</v>
      </c>
      <c r="CC508" s="67">
        <v>0</v>
      </c>
      <c r="CD508" s="68">
        <f t="shared" si="736"/>
        <v>2</v>
      </c>
      <c r="CE508" s="69">
        <f t="shared" si="737"/>
        <v>26</v>
      </c>
      <c r="CF508" s="68">
        <f t="shared" si="738"/>
        <v>140</v>
      </c>
      <c r="CG508" s="70">
        <f t="shared" si="739"/>
        <v>0</v>
      </c>
      <c r="CH508" s="68">
        <f t="shared" si="740"/>
        <v>416</v>
      </c>
      <c r="CI508" s="71">
        <f>VLOOKUP(A508,[5]DATA!$A$6:$Q$660,17,0)</f>
        <v>70</v>
      </c>
      <c r="CJ508" s="71">
        <f t="shared" si="741"/>
        <v>116</v>
      </c>
      <c r="CK508" s="72">
        <f t="shared" si="742"/>
        <v>16</v>
      </c>
      <c r="CL508" s="73">
        <f t="shared" si="743"/>
        <v>0.13793103448275862</v>
      </c>
      <c r="CM508" s="72">
        <f t="shared" si="744"/>
        <v>0</v>
      </c>
      <c r="CN508" s="74">
        <f t="shared" si="745"/>
        <v>27</v>
      </c>
    </row>
    <row r="509" spans="1:92" s="77" customFormat="1" ht="24.75" customHeight="1" outlineLevel="2" x14ac:dyDescent="0.25">
      <c r="A509" s="55" t="s">
        <v>1026</v>
      </c>
      <c r="B509" s="56" t="s">
        <v>1027</v>
      </c>
      <c r="C509" s="57" t="s">
        <v>982</v>
      </c>
      <c r="D509" s="58">
        <v>10</v>
      </c>
      <c r="E509" s="59">
        <v>44287</v>
      </c>
      <c r="F509" s="60">
        <f>IFERROR(VLOOKUP(A509,'[5]PHEP NAM 2022'!$D$9:$AP$628,32,0),0)</f>
        <v>6</v>
      </c>
      <c r="G509" s="61" t="s">
        <v>9</v>
      </c>
      <c r="H509" s="62">
        <v>4</v>
      </c>
      <c r="I509" s="61" t="s">
        <v>9</v>
      </c>
      <c r="J509" s="62">
        <v>4</v>
      </c>
      <c r="K509" s="61" t="s">
        <v>9</v>
      </c>
      <c r="L509" s="62">
        <v>4</v>
      </c>
      <c r="M509" s="61" t="s">
        <v>9</v>
      </c>
      <c r="N509" s="62">
        <v>4</v>
      </c>
      <c r="O509" s="61" t="s">
        <v>9</v>
      </c>
      <c r="P509" s="62">
        <v>4</v>
      </c>
      <c r="Q509" s="63"/>
      <c r="R509" s="63">
        <v>16</v>
      </c>
      <c r="S509" s="61" t="s">
        <v>12</v>
      </c>
      <c r="T509" s="62">
        <v>4</v>
      </c>
      <c r="U509" s="61" t="s">
        <v>12</v>
      </c>
      <c r="V509" s="62">
        <v>4</v>
      </c>
      <c r="W509" s="61" t="s">
        <v>12</v>
      </c>
      <c r="X509" s="62">
        <v>4</v>
      </c>
      <c r="Y509" s="61" t="s">
        <v>12</v>
      </c>
      <c r="Z509" s="62">
        <v>4</v>
      </c>
      <c r="AA509" s="61" t="s">
        <v>12</v>
      </c>
      <c r="AB509" s="62">
        <v>4</v>
      </c>
      <c r="AC509" s="61" t="s">
        <v>12</v>
      </c>
      <c r="AD509" s="62">
        <v>4</v>
      </c>
      <c r="AE509" s="63"/>
      <c r="AF509" s="63"/>
      <c r="AG509" s="61" t="s">
        <v>9</v>
      </c>
      <c r="AH509" s="62">
        <v>4</v>
      </c>
      <c r="AI509" s="61" t="s">
        <v>9</v>
      </c>
      <c r="AJ509" s="62">
        <v>4</v>
      </c>
      <c r="AK509" s="61" t="s">
        <v>9</v>
      </c>
      <c r="AL509" s="62">
        <v>4</v>
      </c>
      <c r="AM509" s="61" t="s">
        <v>9</v>
      </c>
      <c r="AN509" s="62">
        <v>4</v>
      </c>
      <c r="AO509" s="61" t="s">
        <v>9</v>
      </c>
      <c r="AP509" s="62">
        <v>4</v>
      </c>
      <c r="AQ509" s="61" t="s">
        <v>9</v>
      </c>
      <c r="AR509" s="62">
        <v>4</v>
      </c>
      <c r="AS509" s="63"/>
      <c r="AT509" s="63"/>
      <c r="AU509" s="61" t="s">
        <v>12</v>
      </c>
      <c r="AV509" s="62">
        <v>4</v>
      </c>
      <c r="AW509" s="61" t="s">
        <v>12</v>
      </c>
      <c r="AX509" s="62">
        <v>4</v>
      </c>
      <c r="AY509" s="61" t="s">
        <v>12</v>
      </c>
      <c r="AZ509" s="62">
        <v>4</v>
      </c>
      <c r="BA509" s="61" t="s">
        <v>12</v>
      </c>
      <c r="BB509" s="62">
        <v>4</v>
      </c>
      <c r="BC509" s="61" t="s">
        <v>12</v>
      </c>
      <c r="BD509" s="62">
        <v>4</v>
      </c>
      <c r="BE509" s="61" t="s">
        <v>12</v>
      </c>
      <c r="BF509" s="62">
        <v>4</v>
      </c>
      <c r="BG509" s="63"/>
      <c r="BH509" s="63"/>
      <c r="BI509" s="61" t="s">
        <v>9</v>
      </c>
      <c r="BJ509" s="62">
        <v>4</v>
      </c>
      <c r="BK509" s="61" t="s">
        <v>124</v>
      </c>
      <c r="BL509" s="62"/>
      <c r="BM509" s="61" t="s">
        <v>9</v>
      </c>
      <c r="BN509" s="62">
        <v>4</v>
      </c>
      <c r="BO509" s="61" t="s">
        <v>9</v>
      </c>
      <c r="BP509" s="62">
        <v>4</v>
      </c>
      <c r="BQ509" s="64">
        <f t="shared" si="725"/>
        <v>14</v>
      </c>
      <c r="BR509" s="64">
        <f t="shared" si="726"/>
        <v>0</v>
      </c>
      <c r="BS509" s="64">
        <f t="shared" si="727"/>
        <v>0</v>
      </c>
      <c r="BT509" s="64">
        <f t="shared" si="728"/>
        <v>12</v>
      </c>
      <c r="BU509" s="64">
        <f t="shared" si="729"/>
        <v>0</v>
      </c>
      <c r="BV509" s="64">
        <f t="shared" si="730"/>
        <v>0</v>
      </c>
      <c r="BW509" s="64">
        <f t="shared" si="731"/>
        <v>0</v>
      </c>
      <c r="BX509" s="64">
        <f t="shared" si="732"/>
        <v>0</v>
      </c>
      <c r="BY509" s="64">
        <f t="shared" si="733"/>
        <v>0</v>
      </c>
      <c r="BZ509" s="65">
        <f t="shared" si="748"/>
        <v>26</v>
      </c>
      <c r="CA509" s="66">
        <f t="shared" si="734"/>
        <v>104</v>
      </c>
      <c r="CB509" s="67">
        <f t="shared" si="735"/>
        <v>16</v>
      </c>
      <c r="CC509" s="67">
        <v>0</v>
      </c>
      <c r="CD509" s="68">
        <f t="shared" si="736"/>
        <v>2</v>
      </c>
      <c r="CE509" s="69">
        <f t="shared" si="737"/>
        <v>27</v>
      </c>
      <c r="CF509" s="68">
        <f t="shared" si="738"/>
        <v>140</v>
      </c>
      <c r="CG509" s="70">
        <f t="shared" si="739"/>
        <v>6</v>
      </c>
      <c r="CH509" s="68">
        <f t="shared" si="740"/>
        <v>432</v>
      </c>
      <c r="CI509" s="71">
        <f>VLOOKUP(A509,[5]DATA!$A$6:$Q$660,17,0)</f>
        <v>70</v>
      </c>
      <c r="CJ509" s="71">
        <f t="shared" si="741"/>
        <v>120</v>
      </c>
      <c r="CK509" s="72">
        <f t="shared" si="742"/>
        <v>16</v>
      </c>
      <c r="CL509" s="73">
        <f t="shared" si="743"/>
        <v>0.13333333333333333</v>
      </c>
      <c r="CM509" s="72">
        <f t="shared" si="744"/>
        <v>0</v>
      </c>
      <c r="CN509" s="74">
        <f t="shared" si="745"/>
        <v>26</v>
      </c>
    </row>
    <row r="510" spans="1:92" s="77" customFormat="1" ht="24.75" customHeight="1" outlineLevel="2" x14ac:dyDescent="0.25">
      <c r="A510" s="55" t="s">
        <v>1028</v>
      </c>
      <c r="B510" s="56" t="s">
        <v>1029</v>
      </c>
      <c r="C510" s="57" t="s">
        <v>982</v>
      </c>
      <c r="D510" s="58">
        <v>8</v>
      </c>
      <c r="E510" s="59">
        <v>44288</v>
      </c>
      <c r="F510" s="60">
        <f>IFERROR(VLOOKUP(A510,'[5]PHEP NAM 2022'!$D$9:$AP$628,32,0),0)</f>
        <v>2</v>
      </c>
      <c r="G510" s="61" t="s">
        <v>12</v>
      </c>
      <c r="H510" s="62">
        <v>4</v>
      </c>
      <c r="I510" s="61" t="s">
        <v>12</v>
      </c>
      <c r="J510" s="62">
        <v>4</v>
      </c>
      <c r="K510" s="61" t="s">
        <v>12</v>
      </c>
      <c r="L510" s="62">
        <v>4</v>
      </c>
      <c r="M510" s="61" t="s">
        <v>12</v>
      </c>
      <c r="N510" s="62">
        <v>4</v>
      </c>
      <c r="O510" s="61" t="s">
        <v>12</v>
      </c>
      <c r="P510" s="62">
        <v>4</v>
      </c>
      <c r="Q510" s="63"/>
      <c r="R510" s="63"/>
      <c r="S510" s="61" t="s">
        <v>9</v>
      </c>
      <c r="T510" s="62">
        <v>4</v>
      </c>
      <c r="U510" s="61" t="s">
        <v>9</v>
      </c>
      <c r="V510" s="62">
        <v>4</v>
      </c>
      <c r="W510" s="61" t="s">
        <v>9</v>
      </c>
      <c r="X510" s="62">
        <v>4</v>
      </c>
      <c r="Y510" s="61" t="s">
        <v>9</v>
      </c>
      <c r="Z510" s="62">
        <v>4</v>
      </c>
      <c r="AA510" s="61" t="s">
        <v>9</v>
      </c>
      <c r="AB510" s="62">
        <v>4</v>
      </c>
      <c r="AC510" s="61" t="s">
        <v>9</v>
      </c>
      <c r="AD510" s="62">
        <v>4</v>
      </c>
      <c r="AE510" s="63"/>
      <c r="AF510" s="63">
        <v>12</v>
      </c>
      <c r="AG510" s="61" t="s">
        <v>12</v>
      </c>
      <c r="AH510" s="62">
        <v>4</v>
      </c>
      <c r="AI510" s="61" t="s">
        <v>12</v>
      </c>
      <c r="AJ510" s="62">
        <v>4</v>
      </c>
      <c r="AK510" s="61" t="s">
        <v>12</v>
      </c>
      <c r="AL510" s="62">
        <v>4</v>
      </c>
      <c r="AM510" s="61" t="s">
        <v>12</v>
      </c>
      <c r="AN510" s="62">
        <v>4</v>
      </c>
      <c r="AO510" s="61" t="s">
        <v>12</v>
      </c>
      <c r="AP510" s="62">
        <v>4</v>
      </c>
      <c r="AQ510" s="61" t="s">
        <v>12</v>
      </c>
      <c r="AR510" s="62">
        <v>4</v>
      </c>
      <c r="AS510" s="63"/>
      <c r="AT510" s="63"/>
      <c r="AU510" s="61" t="s">
        <v>9</v>
      </c>
      <c r="AV510" s="62">
        <v>4</v>
      </c>
      <c r="AW510" s="61" t="s">
        <v>9</v>
      </c>
      <c r="AX510" s="62">
        <v>4</v>
      </c>
      <c r="AY510" s="61" t="s">
        <v>9</v>
      </c>
      <c r="AZ510" s="62">
        <v>4</v>
      </c>
      <c r="BA510" s="61" t="s">
        <v>9</v>
      </c>
      <c r="BB510" s="62">
        <v>4</v>
      </c>
      <c r="BC510" s="61" t="s">
        <v>9</v>
      </c>
      <c r="BD510" s="62">
        <v>4</v>
      </c>
      <c r="BE510" s="61" t="s">
        <v>9</v>
      </c>
      <c r="BF510" s="62">
        <v>4</v>
      </c>
      <c r="BG510" s="63"/>
      <c r="BH510" s="63">
        <v>12</v>
      </c>
      <c r="BI510" s="61" t="s">
        <v>12</v>
      </c>
      <c r="BJ510" s="62">
        <v>4</v>
      </c>
      <c r="BK510" s="61" t="s">
        <v>12</v>
      </c>
      <c r="BL510" s="62">
        <v>4</v>
      </c>
      <c r="BM510" s="61" t="s">
        <v>12</v>
      </c>
      <c r="BN510" s="62">
        <v>4</v>
      </c>
      <c r="BO510" s="61" t="s">
        <v>12</v>
      </c>
      <c r="BP510" s="62">
        <v>4</v>
      </c>
      <c r="BQ510" s="64">
        <f t="shared" si="725"/>
        <v>12</v>
      </c>
      <c r="BR510" s="64">
        <f t="shared" si="726"/>
        <v>0</v>
      </c>
      <c r="BS510" s="64">
        <f t="shared" si="727"/>
        <v>0</v>
      </c>
      <c r="BT510" s="64">
        <f t="shared" si="728"/>
        <v>15</v>
      </c>
      <c r="BU510" s="64">
        <f t="shared" si="729"/>
        <v>0</v>
      </c>
      <c r="BV510" s="64">
        <f t="shared" si="730"/>
        <v>0</v>
      </c>
      <c r="BW510" s="64">
        <f t="shared" si="731"/>
        <v>0</v>
      </c>
      <c r="BX510" s="64">
        <f t="shared" si="732"/>
        <v>0</v>
      </c>
      <c r="BY510" s="64">
        <f t="shared" si="733"/>
        <v>0</v>
      </c>
      <c r="BZ510" s="65">
        <f t="shared" si="748"/>
        <v>27</v>
      </c>
      <c r="CA510" s="66">
        <f t="shared" si="734"/>
        <v>108</v>
      </c>
      <c r="CB510" s="67">
        <f t="shared" si="735"/>
        <v>24</v>
      </c>
      <c r="CC510" s="67">
        <v>0</v>
      </c>
      <c r="CD510" s="68">
        <f t="shared" si="736"/>
        <v>2</v>
      </c>
      <c r="CE510" s="69">
        <f t="shared" si="737"/>
        <v>29</v>
      </c>
      <c r="CF510" s="68">
        <f t="shared" si="738"/>
        <v>300</v>
      </c>
      <c r="CG510" s="70">
        <f t="shared" si="739"/>
        <v>2</v>
      </c>
      <c r="CH510" s="68">
        <f t="shared" si="740"/>
        <v>464</v>
      </c>
      <c r="CI510" s="71">
        <f>VLOOKUP(A510,[5]DATA!$A$6:$Q$660,17,0)</f>
        <v>150</v>
      </c>
      <c r="CJ510" s="71">
        <f t="shared" si="741"/>
        <v>132</v>
      </c>
      <c r="CK510" s="72">
        <f t="shared" si="742"/>
        <v>24</v>
      </c>
      <c r="CL510" s="73">
        <f t="shared" si="743"/>
        <v>0.18181818181818182</v>
      </c>
      <c r="CM510" s="72">
        <f t="shared" si="744"/>
        <v>0</v>
      </c>
      <c r="CN510" s="74">
        <f t="shared" si="745"/>
        <v>27</v>
      </c>
    </row>
    <row r="511" spans="1:92" s="77" customFormat="1" ht="24.75" customHeight="1" outlineLevel="2" x14ac:dyDescent="0.25">
      <c r="A511" s="55" t="s">
        <v>1030</v>
      </c>
      <c r="B511" s="56" t="s">
        <v>1031</v>
      </c>
      <c r="C511" s="57" t="s">
        <v>982</v>
      </c>
      <c r="D511" s="58">
        <v>10</v>
      </c>
      <c r="E511" s="59">
        <v>44298</v>
      </c>
      <c r="F511" s="60">
        <f>IFERROR(VLOOKUP(A511,'[5]PHEP NAM 2022'!$D$9:$AP$628,32,0),0)</f>
        <v>1</v>
      </c>
      <c r="G511" s="61" t="s">
        <v>9</v>
      </c>
      <c r="H511" s="62">
        <v>3.5</v>
      </c>
      <c r="I511" s="61" t="s">
        <v>52</v>
      </c>
      <c r="J511" s="62"/>
      <c r="K511" s="61" t="s">
        <v>9</v>
      </c>
      <c r="L511" s="62">
        <v>4</v>
      </c>
      <c r="M511" s="61" t="s">
        <v>9</v>
      </c>
      <c r="N511" s="62">
        <v>4</v>
      </c>
      <c r="O511" s="61" t="s">
        <v>9</v>
      </c>
      <c r="P511" s="62">
        <v>4</v>
      </c>
      <c r="Q511" s="63"/>
      <c r="R511" s="63">
        <v>16</v>
      </c>
      <c r="S511" s="61" t="s">
        <v>12</v>
      </c>
      <c r="T511" s="62">
        <v>4</v>
      </c>
      <c r="U511" s="61" t="s">
        <v>12</v>
      </c>
      <c r="V511" s="62">
        <v>4</v>
      </c>
      <c r="W511" s="61" t="s">
        <v>12</v>
      </c>
      <c r="X511" s="62">
        <v>4</v>
      </c>
      <c r="Y511" s="61" t="s">
        <v>12</v>
      </c>
      <c r="Z511" s="62">
        <v>4</v>
      </c>
      <c r="AA511" s="61" t="s">
        <v>12</v>
      </c>
      <c r="AB511" s="62">
        <v>4</v>
      </c>
      <c r="AC511" s="61" t="s">
        <v>12</v>
      </c>
      <c r="AD511" s="62">
        <v>4</v>
      </c>
      <c r="AE511" s="63"/>
      <c r="AF511" s="63"/>
      <c r="AG511" s="61" t="s">
        <v>9</v>
      </c>
      <c r="AH511" s="62">
        <v>4</v>
      </c>
      <c r="AI511" s="61" t="s">
        <v>9</v>
      </c>
      <c r="AJ511" s="62">
        <v>4</v>
      </c>
      <c r="AK511" s="61" t="s">
        <v>9</v>
      </c>
      <c r="AL511" s="62">
        <v>4</v>
      </c>
      <c r="AM511" s="61" t="s">
        <v>9</v>
      </c>
      <c r="AN511" s="62">
        <v>4</v>
      </c>
      <c r="AO511" s="61" t="s">
        <v>9</v>
      </c>
      <c r="AP511" s="62">
        <v>4</v>
      </c>
      <c r="AQ511" s="61" t="s">
        <v>9</v>
      </c>
      <c r="AR511" s="62">
        <v>4</v>
      </c>
      <c r="AS511" s="63"/>
      <c r="AT511" s="63"/>
      <c r="AU511" s="61" t="s">
        <v>9</v>
      </c>
      <c r="AV511" s="62">
        <v>4</v>
      </c>
      <c r="AW511" s="61" t="s">
        <v>9</v>
      </c>
      <c r="AX511" s="62">
        <v>4</v>
      </c>
      <c r="AY511" s="61" t="s">
        <v>9</v>
      </c>
      <c r="AZ511" s="62">
        <v>4</v>
      </c>
      <c r="BA511" s="61" t="s">
        <v>9</v>
      </c>
      <c r="BB511" s="62"/>
      <c r="BC511" s="61" t="s">
        <v>9</v>
      </c>
      <c r="BD511" s="62">
        <v>4</v>
      </c>
      <c r="BE511" s="61" t="s">
        <v>9</v>
      </c>
      <c r="BF511" s="62">
        <v>4</v>
      </c>
      <c r="BG511" s="63"/>
      <c r="BH511" s="63"/>
      <c r="BI511" s="61" t="s">
        <v>124</v>
      </c>
      <c r="BJ511" s="62"/>
      <c r="BK511" s="61" t="s">
        <v>9</v>
      </c>
      <c r="BL511" s="62">
        <v>4</v>
      </c>
      <c r="BM511" s="61" t="s">
        <v>9</v>
      </c>
      <c r="BN511" s="62">
        <v>4</v>
      </c>
      <c r="BO511" s="61" t="s">
        <v>9</v>
      </c>
      <c r="BP511" s="62">
        <v>4</v>
      </c>
      <c r="BQ511" s="64">
        <f t="shared" si="725"/>
        <v>19</v>
      </c>
      <c r="BR511" s="64">
        <f t="shared" si="726"/>
        <v>0</v>
      </c>
      <c r="BS511" s="64">
        <f t="shared" si="727"/>
        <v>0</v>
      </c>
      <c r="BT511" s="64">
        <f t="shared" si="728"/>
        <v>6</v>
      </c>
      <c r="BU511" s="64">
        <f t="shared" si="729"/>
        <v>0</v>
      </c>
      <c r="BV511" s="64">
        <f t="shared" si="730"/>
        <v>0</v>
      </c>
      <c r="BW511" s="64">
        <f t="shared" si="731"/>
        <v>0</v>
      </c>
      <c r="BX511" s="64">
        <f t="shared" si="732"/>
        <v>0</v>
      </c>
      <c r="BY511" s="64">
        <f t="shared" si="733"/>
        <v>1</v>
      </c>
      <c r="BZ511" s="65">
        <f t="shared" si="748"/>
        <v>26</v>
      </c>
      <c r="CA511" s="66">
        <f t="shared" si="734"/>
        <v>95.5</v>
      </c>
      <c r="CB511" s="67">
        <f t="shared" si="735"/>
        <v>16</v>
      </c>
      <c r="CC511" s="67">
        <v>0</v>
      </c>
      <c r="CD511" s="68">
        <f t="shared" si="736"/>
        <v>2</v>
      </c>
      <c r="CE511" s="69">
        <f t="shared" si="737"/>
        <v>24</v>
      </c>
      <c r="CF511" s="68">
        <f t="shared" si="738"/>
        <v>140</v>
      </c>
      <c r="CG511" s="70">
        <f t="shared" si="739"/>
        <v>0</v>
      </c>
      <c r="CH511" s="68">
        <f t="shared" si="740"/>
        <v>384</v>
      </c>
      <c r="CI511" s="71">
        <f>VLOOKUP(A511,[5]DATA!$A$6:$Q$660,17,0)</f>
        <v>70</v>
      </c>
      <c r="CJ511" s="71">
        <f t="shared" si="741"/>
        <v>111.5</v>
      </c>
      <c r="CK511" s="72">
        <f t="shared" si="742"/>
        <v>16</v>
      </c>
      <c r="CL511" s="73">
        <f t="shared" si="743"/>
        <v>0.14349775784753363</v>
      </c>
      <c r="CM511" s="72">
        <f t="shared" si="744"/>
        <v>0</v>
      </c>
      <c r="CN511" s="74">
        <f t="shared" si="745"/>
        <v>26</v>
      </c>
    </row>
    <row r="512" spans="1:92" s="77" customFormat="1" ht="24.75" customHeight="1" outlineLevel="2" x14ac:dyDescent="0.25">
      <c r="A512" s="55" t="s">
        <v>1032</v>
      </c>
      <c r="B512" s="56" t="s">
        <v>1033</v>
      </c>
      <c r="C512" s="57" t="s">
        <v>982</v>
      </c>
      <c r="D512" s="58">
        <v>10</v>
      </c>
      <c r="E512" s="59">
        <v>44298</v>
      </c>
      <c r="F512" s="60">
        <f>IFERROR(VLOOKUP(A512,'[5]PHEP NAM 2022'!$D$9:$AP$628,32,0),0)</f>
        <v>3</v>
      </c>
      <c r="G512" s="61" t="s">
        <v>9</v>
      </c>
      <c r="H512" s="62">
        <v>4</v>
      </c>
      <c r="I512" s="61" t="s">
        <v>9</v>
      </c>
      <c r="J512" s="62">
        <v>4</v>
      </c>
      <c r="K512" s="61" t="s">
        <v>9</v>
      </c>
      <c r="L512" s="62">
        <v>4</v>
      </c>
      <c r="M512" s="61" t="s">
        <v>9</v>
      </c>
      <c r="N512" s="62">
        <v>4</v>
      </c>
      <c r="O512" s="61" t="s">
        <v>9</v>
      </c>
      <c r="P512" s="62">
        <v>4</v>
      </c>
      <c r="Q512" s="63"/>
      <c r="R512" s="63">
        <v>16</v>
      </c>
      <c r="S512" s="61" t="s">
        <v>12</v>
      </c>
      <c r="T512" s="62">
        <v>4</v>
      </c>
      <c r="U512" s="61" t="s">
        <v>12</v>
      </c>
      <c r="V512" s="62">
        <v>4</v>
      </c>
      <c r="W512" s="61" t="s">
        <v>12</v>
      </c>
      <c r="X512" s="62">
        <v>4</v>
      </c>
      <c r="Y512" s="61" t="s">
        <v>12</v>
      </c>
      <c r="Z512" s="62">
        <v>4</v>
      </c>
      <c r="AA512" s="61" t="s">
        <v>12</v>
      </c>
      <c r="AB512" s="62">
        <v>4</v>
      </c>
      <c r="AC512" s="61" t="s">
        <v>12</v>
      </c>
      <c r="AD512" s="62">
        <v>4</v>
      </c>
      <c r="AE512" s="63"/>
      <c r="AF512" s="63"/>
      <c r="AG512" s="61" t="s">
        <v>9</v>
      </c>
      <c r="AH512" s="62">
        <v>4</v>
      </c>
      <c r="AI512" s="61" t="s">
        <v>9</v>
      </c>
      <c r="AJ512" s="62">
        <v>4</v>
      </c>
      <c r="AK512" s="61" t="s">
        <v>9</v>
      </c>
      <c r="AL512" s="62">
        <v>4</v>
      </c>
      <c r="AM512" s="61" t="s">
        <v>9</v>
      </c>
      <c r="AN512" s="62">
        <v>4</v>
      </c>
      <c r="AO512" s="61" t="s">
        <v>9</v>
      </c>
      <c r="AP512" s="62">
        <v>4</v>
      </c>
      <c r="AQ512" s="61" t="s">
        <v>9</v>
      </c>
      <c r="AR512" s="62">
        <v>4</v>
      </c>
      <c r="AS512" s="63"/>
      <c r="AT512" s="63">
        <v>16</v>
      </c>
      <c r="AU512" s="61" t="s">
        <v>12</v>
      </c>
      <c r="AV512" s="62">
        <v>4</v>
      </c>
      <c r="AW512" s="61" t="s">
        <v>12</v>
      </c>
      <c r="AX512" s="62">
        <v>4</v>
      </c>
      <c r="AY512" s="61" t="s">
        <v>12</v>
      </c>
      <c r="AZ512" s="62">
        <v>4</v>
      </c>
      <c r="BA512" s="61" t="s">
        <v>12</v>
      </c>
      <c r="BB512" s="62">
        <v>4</v>
      </c>
      <c r="BC512" s="61" t="s">
        <v>12</v>
      </c>
      <c r="BD512" s="62">
        <v>4</v>
      </c>
      <c r="BE512" s="61" t="s">
        <v>12</v>
      </c>
      <c r="BF512" s="62">
        <v>4</v>
      </c>
      <c r="BG512" s="63"/>
      <c r="BH512" s="63"/>
      <c r="BI512" s="61" t="s">
        <v>9</v>
      </c>
      <c r="BJ512" s="62">
        <v>4</v>
      </c>
      <c r="BK512" s="61" t="s">
        <v>9</v>
      </c>
      <c r="BL512" s="62">
        <v>4</v>
      </c>
      <c r="BM512" s="61" t="s">
        <v>9</v>
      </c>
      <c r="BN512" s="62">
        <v>4</v>
      </c>
      <c r="BO512" s="61" t="s">
        <v>9</v>
      </c>
      <c r="BP512" s="62">
        <v>4</v>
      </c>
      <c r="BQ512" s="64">
        <f t="shared" si="725"/>
        <v>15</v>
      </c>
      <c r="BR512" s="64">
        <f t="shared" si="726"/>
        <v>0</v>
      </c>
      <c r="BS512" s="64">
        <f t="shared" si="727"/>
        <v>0</v>
      </c>
      <c r="BT512" s="64">
        <f t="shared" si="728"/>
        <v>12</v>
      </c>
      <c r="BU512" s="64">
        <f t="shared" si="729"/>
        <v>0</v>
      </c>
      <c r="BV512" s="64">
        <f t="shared" si="730"/>
        <v>0</v>
      </c>
      <c r="BW512" s="64">
        <f t="shared" si="731"/>
        <v>0</v>
      </c>
      <c r="BX512" s="64">
        <f t="shared" si="732"/>
        <v>0</v>
      </c>
      <c r="BY512" s="64">
        <f t="shared" si="733"/>
        <v>0</v>
      </c>
      <c r="BZ512" s="65">
        <f t="shared" si="748"/>
        <v>27</v>
      </c>
      <c r="CA512" s="66">
        <f t="shared" si="734"/>
        <v>108</v>
      </c>
      <c r="CB512" s="67">
        <f t="shared" si="735"/>
        <v>32</v>
      </c>
      <c r="CC512" s="67">
        <v>0</v>
      </c>
      <c r="CD512" s="68">
        <f t="shared" si="736"/>
        <v>2</v>
      </c>
      <c r="CE512" s="69">
        <f t="shared" si="737"/>
        <v>29</v>
      </c>
      <c r="CF512" s="68">
        <f t="shared" si="738"/>
        <v>140</v>
      </c>
      <c r="CG512" s="70">
        <f t="shared" si="739"/>
        <v>3</v>
      </c>
      <c r="CH512" s="68">
        <f t="shared" si="740"/>
        <v>464</v>
      </c>
      <c r="CI512" s="71">
        <f>VLOOKUP(A512,[5]DATA!$A$6:$Q$660,17,0)</f>
        <v>70</v>
      </c>
      <c r="CJ512" s="71">
        <f t="shared" si="741"/>
        <v>140</v>
      </c>
      <c r="CK512" s="72">
        <f t="shared" si="742"/>
        <v>32</v>
      </c>
      <c r="CL512" s="73">
        <f t="shared" si="743"/>
        <v>0.22857142857142856</v>
      </c>
      <c r="CM512" s="72">
        <f t="shared" si="744"/>
        <v>0</v>
      </c>
      <c r="CN512" s="74">
        <f t="shared" si="745"/>
        <v>27</v>
      </c>
    </row>
    <row r="513" spans="1:92" s="77" customFormat="1" ht="24.75" customHeight="1" outlineLevel="2" x14ac:dyDescent="0.25">
      <c r="A513" s="55" t="s">
        <v>1034</v>
      </c>
      <c r="B513" s="56" t="s">
        <v>1035</v>
      </c>
      <c r="C513" s="57" t="s">
        <v>982</v>
      </c>
      <c r="D513" s="58">
        <v>8</v>
      </c>
      <c r="E513" s="59">
        <v>44333</v>
      </c>
      <c r="F513" s="60">
        <f>IFERROR(VLOOKUP(A513,'[5]PHEP NAM 2022'!$D$9:$AP$628,32,0),0)</f>
        <v>2</v>
      </c>
      <c r="G513" s="61" t="s">
        <v>12</v>
      </c>
      <c r="H513" s="62">
        <v>4</v>
      </c>
      <c r="I513" s="61" t="s">
        <v>12</v>
      </c>
      <c r="J513" s="62">
        <v>4</v>
      </c>
      <c r="K513" s="61" t="s">
        <v>12</v>
      </c>
      <c r="L513" s="62">
        <v>4</v>
      </c>
      <c r="M513" s="61" t="s">
        <v>12</v>
      </c>
      <c r="N513" s="62">
        <v>4</v>
      </c>
      <c r="O513" s="61" t="s">
        <v>12</v>
      </c>
      <c r="P513" s="62">
        <v>4</v>
      </c>
      <c r="Q513" s="63"/>
      <c r="R513" s="63"/>
      <c r="S513" s="61" t="s">
        <v>9</v>
      </c>
      <c r="T513" s="62">
        <v>4</v>
      </c>
      <c r="U513" s="61" t="s">
        <v>9</v>
      </c>
      <c r="V513" s="62">
        <v>4</v>
      </c>
      <c r="W513" s="61" t="s">
        <v>9</v>
      </c>
      <c r="X513" s="62">
        <v>4</v>
      </c>
      <c r="Y513" s="61" t="s">
        <v>9</v>
      </c>
      <c r="Z513" s="62">
        <v>4</v>
      </c>
      <c r="AA513" s="61" t="s">
        <v>9</v>
      </c>
      <c r="AB513" s="62">
        <v>4</v>
      </c>
      <c r="AC513" s="61" t="s">
        <v>9</v>
      </c>
      <c r="AD513" s="62">
        <v>4</v>
      </c>
      <c r="AE513" s="63"/>
      <c r="AF513" s="63">
        <v>12</v>
      </c>
      <c r="AG513" s="61" t="s">
        <v>12</v>
      </c>
      <c r="AH513" s="62">
        <v>4</v>
      </c>
      <c r="AI513" s="61" t="s">
        <v>12</v>
      </c>
      <c r="AJ513" s="62">
        <v>4</v>
      </c>
      <c r="AK513" s="61" t="s">
        <v>12</v>
      </c>
      <c r="AL513" s="62">
        <v>4</v>
      </c>
      <c r="AM513" s="61" t="s">
        <v>12</v>
      </c>
      <c r="AN513" s="62">
        <v>4</v>
      </c>
      <c r="AO513" s="61" t="s">
        <v>12</v>
      </c>
      <c r="AP513" s="62">
        <v>4</v>
      </c>
      <c r="AQ513" s="61" t="s">
        <v>12</v>
      </c>
      <c r="AR513" s="62">
        <v>4</v>
      </c>
      <c r="AS513" s="63"/>
      <c r="AT513" s="63"/>
      <c r="AU513" s="61" t="s">
        <v>9</v>
      </c>
      <c r="AV513" s="62">
        <v>4</v>
      </c>
      <c r="AW513" s="61" t="s">
        <v>9</v>
      </c>
      <c r="AX513" s="62">
        <v>4</v>
      </c>
      <c r="AY513" s="61" t="s">
        <v>9</v>
      </c>
      <c r="AZ513" s="62">
        <v>4</v>
      </c>
      <c r="BA513" s="61" t="s">
        <v>9</v>
      </c>
      <c r="BB513" s="62">
        <v>4</v>
      </c>
      <c r="BC513" s="61" t="s">
        <v>124</v>
      </c>
      <c r="BD513" s="62"/>
      <c r="BE513" s="61" t="s">
        <v>9</v>
      </c>
      <c r="BF513" s="62">
        <v>4</v>
      </c>
      <c r="BG513" s="63"/>
      <c r="BH513" s="63"/>
      <c r="BI513" s="61" t="s">
        <v>12</v>
      </c>
      <c r="BJ513" s="62">
        <v>4</v>
      </c>
      <c r="BK513" s="61" t="s">
        <v>12</v>
      </c>
      <c r="BL513" s="62">
        <v>4</v>
      </c>
      <c r="BM513" s="61" t="s">
        <v>12</v>
      </c>
      <c r="BN513" s="62">
        <v>4</v>
      </c>
      <c r="BO513" s="61" t="s">
        <v>12</v>
      </c>
      <c r="BP513" s="62">
        <v>4</v>
      </c>
      <c r="BQ513" s="64">
        <f t="shared" si="725"/>
        <v>11</v>
      </c>
      <c r="BR513" s="64">
        <f t="shared" si="726"/>
        <v>0</v>
      </c>
      <c r="BS513" s="64">
        <f t="shared" si="727"/>
        <v>0</v>
      </c>
      <c r="BT513" s="64">
        <f t="shared" si="728"/>
        <v>15</v>
      </c>
      <c r="BU513" s="64">
        <f t="shared" si="729"/>
        <v>0</v>
      </c>
      <c r="BV513" s="64">
        <f t="shared" si="730"/>
        <v>0</v>
      </c>
      <c r="BW513" s="64">
        <f t="shared" si="731"/>
        <v>0</v>
      </c>
      <c r="BX513" s="64">
        <f t="shared" si="732"/>
        <v>0</v>
      </c>
      <c r="BY513" s="64">
        <f t="shared" si="733"/>
        <v>0</v>
      </c>
      <c r="BZ513" s="65">
        <f t="shared" si="748"/>
        <v>26</v>
      </c>
      <c r="CA513" s="66">
        <f t="shared" si="734"/>
        <v>104</v>
      </c>
      <c r="CB513" s="67">
        <f t="shared" si="735"/>
        <v>12</v>
      </c>
      <c r="CC513" s="67">
        <v>0</v>
      </c>
      <c r="CD513" s="68">
        <f t="shared" si="736"/>
        <v>2</v>
      </c>
      <c r="CE513" s="69">
        <f t="shared" si="737"/>
        <v>27</v>
      </c>
      <c r="CF513" s="68">
        <f t="shared" si="738"/>
        <v>300</v>
      </c>
      <c r="CG513" s="70">
        <f t="shared" si="739"/>
        <v>2</v>
      </c>
      <c r="CH513" s="68">
        <f t="shared" si="740"/>
        <v>432</v>
      </c>
      <c r="CI513" s="71">
        <f>VLOOKUP(A513,[5]DATA!$A$6:$Q$660,17,0)</f>
        <v>150</v>
      </c>
      <c r="CJ513" s="71">
        <f t="shared" si="741"/>
        <v>116</v>
      </c>
      <c r="CK513" s="72">
        <f t="shared" si="742"/>
        <v>12</v>
      </c>
      <c r="CL513" s="73">
        <f t="shared" si="743"/>
        <v>0.10344827586206896</v>
      </c>
      <c r="CM513" s="72">
        <f t="shared" si="744"/>
        <v>0</v>
      </c>
      <c r="CN513" s="74">
        <f t="shared" si="745"/>
        <v>26</v>
      </c>
    </row>
    <row r="514" spans="1:92" s="77" customFormat="1" ht="24.75" customHeight="1" outlineLevel="2" x14ac:dyDescent="0.25">
      <c r="A514" s="55" t="s">
        <v>1036</v>
      </c>
      <c r="B514" s="56" t="s">
        <v>1037</v>
      </c>
      <c r="C514" s="57" t="s">
        <v>982</v>
      </c>
      <c r="D514" s="58">
        <v>8</v>
      </c>
      <c r="E514" s="59">
        <v>44342</v>
      </c>
      <c r="F514" s="60">
        <f>IFERROR(VLOOKUP(A514,'[5]PHEP NAM 2022'!$D$9:$AP$628,32,0),0)</f>
        <v>2</v>
      </c>
      <c r="G514" s="61" t="s">
        <v>9</v>
      </c>
      <c r="H514" s="62">
        <v>4</v>
      </c>
      <c r="I514" s="61" t="s">
        <v>9</v>
      </c>
      <c r="J514" s="62">
        <v>3</v>
      </c>
      <c r="K514" s="61" t="s">
        <v>9</v>
      </c>
      <c r="L514" s="62">
        <v>4</v>
      </c>
      <c r="M514" s="61" t="s">
        <v>9</v>
      </c>
      <c r="N514" s="62">
        <v>4</v>
      </c>
      <c r="O514" s="61" t="s">
        <v>9</v>
      </c>
      <c r="P514" s="62">
        <v>4</v>
      </c>
      <c r="Q514" s="63"/>
      <c r="R514" s="63"/>
      <c r="S514" s="61" t="s">
        <v>12</v>
      </c>
      <c r="T514" s="62">
        <v>4</v>
      </c>
      <c r="U514" s="61" t="s">
        <v>12</v>
      </c>
      <c r="V514" s="62">
        <v>4</v>
      </c>
      <c r="W514" s="61" t="s">
        <v>12</v>
      </c>
      <c r="X514" s="62">
        <v>4</v>
      </c>
      <c r="Y514" s="61" t="s">
        <v>12</v>
      </c>
      <c r="Z514" s="62">
        <v>4</v>
      </c>
      <c r="AA514" s="61" t="s">
        <v>12</v>
      </c>
      <c r="AB514" s="62">
        <v>4</v>
      </c>
      <c r="AC514" s="61" t="s">
        <v>12</v>
      </c>
      <c r="AD514" s="62">
        <v>4</v>
      </c>
      <c r="AE514" s="63"/>
      <c r="AF514" s="63"/>
      <c r="AG514" s="61" t="s">
        <v>9</v>
      </c>
      <c r="AH514" s="62">
        <v>3</v>
      </c>
      <c r="AI514" s="61" t="s">
        <v>9</v>
      </c>
      <c r="AJ514" s="62">
        <v>4</v>
      </c>
      <c r="AK514" s="61" t="s">
        <v>9</v>
      </c>
      <c r="AL514" s="62">
        <v>4</v>
      </c>
      <c r="AM514" s="61" t="s">
        <v>9</v>
      </c>
      <c r="AN514" s="62">
        <v>4</v>
      </c>
      <c r="AO514" s="61" t="s">
        <v>9</v>
      </c>
      <c r="AP514" s="62">
        <v>4</v>
      </c>
      <c r="AQ514" s="61" t="s">
        <v>9</v>
      </c>
      <c r="AR514" s="62">
        <v>4</v>
      </c>
      <c r="AS514" s="63"/>
      <c r="AT514" s="63"/>
      <c r="AU514" s="61" t="s">
        <v>12</v>
      </c>
      <c r="AV514" s="62">
        <v>4</v>
      </c>
      <c r="AW514" s="61" t="s">
        <v>12</v>
      </c>
      <c r="AX514" s="62">
        <v>4</v>
      </c>
      <c r="AY514" s="61" t="s">
        <v>12</v>
      </c>
      <c r="AZ514" s="62">
        <v>4</v>
      </c>
      <c r="BA514" s="61" t="s">
        <v>12</v>
      </c>
      <c r="BB514" s="62">
        <v>4</v>
      </c>
      <c r="BC514" s="61" t="s">
        <v>12</v>
      </c>
      <c r="BD514" s="62">
        <v>4</v>
      </c>
      <c r="BE514" s="61" t="s">
        <v>12</v>
      </c>
      <c r="BF514" s="62">
        <v>4</v>
      </c>
      <c r="BG514" s="63"/>
      <c r="BH514" s="63"/>
      <c r="BI514" s="61" t="s">
        <v>124</v>
      </c>
      <c r="BJ514" s="62"/>
      <c r="BK514" s="61" t="s">
        <v>9</v>
      </c>
      <c r="BL514" s="62">
        <v>4</v>
      </c>
      <c r="BM514" s="61" t="s">
        <v>9</v>
      </c>
      <c r="BN514" s="62">
        <v>4</v>
      </c>
      <c r="BO514" s="61" t="s">
        <v>9</v>
      </c>
      <c r="BP514" s="62">
        <v>4</v>
      </c>
      <c r="BQ514" s="64">
        <f t="shared" si="725"/>
        <v>14</v>
      </c>
      <c r="BR514" s="64">
        <f t="shared" si="726"/>
        <v>0</v>
      </c>
      <c r="BS514" s="64">
        <f t="shared" si="727"/>
        <v>0</v>
      </c>
      <c r="BT514" s="64">
        <f t="shared" si="728"/>
        <v>12</v>
      </c>
      <c r="BU514" s="64">
        <f t="shared" si="729"/>
        <v>0</v>
      </c>
      <c r="BV514" s="64">
        <f t="shared" si="730"/>
        <v>0</v>
      </c>
      <c r="BW514" s="64">
        <f t="shared" si="731"/>
        <v>0</v>
      </c>
      <c r="BX514" s="64">
        <f t="shared" si="732"/>
        <v>0</v>
      </c>
      <c r="BY514" s="64">
        <f t="shared" si="733"/>
        <v>0</v>
      </c>
      <c r="BZ514" s="65">
        <f>SUBTOTAL(9,BQ514:BY514)</f>
        <v>26</v>
      </c>
      <c r="CA514" s="66">
        <f t="shared" si="734"/>
        <v>102</v>
      </c>
      <c r="CB514" s="67">
        <f t="shared" si="735"/>
        <v>0</v>
      </c>
      <c r="CC514" s="67">
        <v>0</v>
      </c>
      <c r="CD514" s="68">
        <f t="shared" si="736"/>
        <v>2</v>
      </c>
      <c r="CE514" s="69">
        <f t="shared" si="737"/>
        <v>24</v>
      </c>
      <c r="CF514" s="68">
        <f t="shared" si="738"/>
        <v>300</v>
      </c>
      <c r="CG514" s="70">
        <f t="shared" si="739"/>
        <v>2</v>
      </c>
      <c r="CH514" s="68">
        <f t="shared" si="740"/>
        <v>384</v>
      </c>
      <c r="CI514" s="71">
        <f>VLOOKUP(A514,[5]DATA!$A$6:$Q$660,17,0)</f>
        <v>150</v>
      </c>
      <c r="CJ514" s="71">
        <f t="shared" si="741"/>
        <v>102</v>
      </c>
      <c r="CK514" s="72">
        <f t="shared" si="742"/>
        <v>0</v>
      </c>
      <c r="CL514" s="73">
        <f t="shared" si="743"/>
        <v>0</v>
      </c>
      <c r="CM514" s="72">
        <f t="shared" si="744"/>
        <v>0</v>
      </c>
      <c r="CN514" s="74">
        <f t="shared" si="745"/>
        <v>26</v>
      </c>
    </row>
    <row r="515" spans="1:92" s="77" customFormat="1" ht="24.75" customHeight="1" outlineLevel="2" x14ac:dyDescent="0.25">
      <c r="A515" s="55" t="s">
        <v>1038</v>
      </c>
      <c r="B515" s="56" t="s">
        <v>1039</v>
      </c>
      <c r="C515" s="57" t="s">
        <v>982</v>
      </c>
      <c r="D515" s="58">
        <v>10</v>
      </c>
      <c r="E515" s="59">
        <v>44035</v>
      </c>
      <c r="F515" s="60">
        <f>IFERROR(VLOOKUP(A515,'[5]PHEP NAM 2022'!$D$9:$AP$628,32,0),0)</f>
        <v>1.5</v>
      </c>
      <c r="G515" s="61" t="s">
        <v>9</v>
      </c>
      <c r="H515" s="62">
        <v>4</v>
      </c>
      <c r="I515" s="61" t="s">
        <v>9</v>
      </c>
      <c r="J515" s="62">
        <v>4</v>
      </c>
      <c r="K515" s="61" t="s">
        <v>9</v>
      </c>
      <c r="L515" s="62">
        <v>4</v>
      </c>
      <c r="M515" s="61" t="s">
        <v>9</v>
      </c>
      <c r="N515" s="62">
        <v>4</v>
      </c>
      <c r="O515" s="61" t="s">
        <v>9</v>
      </c>
      <c r="P515" s="62">
        <v>4</v>
      </c>
      <c r="Q515" s="63"/>
      <c r="R515" s="63">
        <v>16</v>
      </c>
      <c r="S515" s="61" t="s">
        <v>12</v>
      </c>
      <c r="T515" s="62">
        <v>4</v>
      </c>
      <c r="U515" s="61" t="s">
        <v>12</v>
      </c>
      <c r="V515" s="62">
        <v>4</v>
      </c>
      <c r="W515" s="61" t="s">
        <v>12</v>
      </c>
      <c r="X515" s="62">
        <v>4</v>
      </c>
      <c r="Y515" s="61" t="s">
        <v>12</v>
      </c>
      <c r="Z515" s="62">
        <v>4</v>
      </c>
      <c r="AA515" s="61" t="s">
        <v>12</v>
      </c>
      <c r="AB515" s="62">
        <v>4</v>
      </c>
      <c r="AC515" s="61" t="s">
        <v>12</v>
      </c>
      <c r="AD515" s="62">
        <v>4</v>
      </c>
      <c r="AE515" s="63"/>
      <c r="AF515" s="63"/>
      <c r="AG515" s="61" t="s">
        <v>9</v>
      </c>
      <c r="AH515" s="62">
        <v>4</v>
      </c>
      <c r="AI515" s="61" t="s">
        <v>9</v>
      </c>
      <c r="AJ515" s="62">
        <v>4</v>
      </c>
      <c r="AK515" s="61" t="s">
        <v>9</v>
      </c>
      <c r="AL515" s="62">
        <v>4</v>
      </c>
      <c r="AM515" s="61" t="s">
        <v>9</v>
      </c>
      <c r="AN515" s="62">
        <v>4</v>
      </c>
      <c r="AO515" s="61" t="s">
        <v>9</v>
      </c>
      <c r="AP515" s="62">
        <v>4</v>
      </c>
      <c r="AQ515" s="61" t="s">
        <v>9</v>
      </c>
      <c r="AR515" s="62">
        <v>4</v>
      </c>
      <c r="AS515" s="63"/>
      <c r="AT515" s="63">
        <v>16</v>
      </c>
      <c r="AU515" s="61" t="s">
        <v>12</v>
      </c>
      <c r="AV515" s="62">
        <v>4</v>
      </c>
      <c r="AW515" s="61" t="s">
        <v>12</v>
      </c>
      <c r="AX515" s="62">
        <v>4</v>
      </c>
      <c r="AY515" s="61" t="s">
        <v>12</v>
      </c>
      <c r="AZ515" s="62">
        <v>4</v>
      </c>
      <c r="BA515" s="61" t="s">
        <v>12</v>
      </c>
      <c r="BB515" s="62">
        <v>4</v>
      </c>
      <c r="BC515" s="61" t="s">
        <v>12</v>
      </c>
      <c r="BD515" s="62">
        <v>4</v>
      </c>
      <c r="BE515" s="61" t="s">
        <v>12</v>
      </c>
      <c r="BF515" s="62">
        <v>4</v>
      </c>
      <c r="BG515" s="63"/>
      <c r="BH515" s="63"/>
      <c r="BI515" s="61" t="s">
        <v>9</v>
      </c>
      <c r="BJ515" s="62">
        <v>4</v>
      </c>
      <c r="BK515" s="61" t="s">
        <v>9</v>
      </c>
      <c r="BL515" s="62">
        <v>4</v>
      </c>
      <c r="BM515" s="61" t="s">
        <v>9</v>
      </c>
      <c r="BN515" s="62">
        <v>4</v>
      </c>
      <c r="BO515" s="61" t="s">
        <v>9</v>
      </c>
      <c r="BP515" s="62">
        <v>4</v>
      </c>
      <c r="BQ515" s="64">
        <f t="shared" si="725"/>
        <v>15</v>
      </c>
      <c r="BR515" s="64">
        <f t="shared" si="726"/>
        <v>0</v>
      </c>
      <c r="BS515" s="64">
        <f t="shared" si="727"/>
        <v>0</v>
      </c>
      <c r="BT515" s="64">
        <f t="shared" si="728"/>
        <v>12</v>
      </c>
      <c r="BU515" s="64">
        <f t="shared" si="729"/>
        <v>0</v>
      </c>
      <c r="BV515" s="64">
        <f t="shared" si="730"/>
        <v>0</v>
      </c>
      <c r="BW515" s="64">
        <f t="shared" si="731"/>
        <v>0</v>
      </c>
      <c r="BX515" s="64">
        <f t="shared" si="732"/>
        <v>0</v>
      </c>
      <c r="BY515" s="64">
        <f t="shared" si="733"/>
        <v>0</v>
      </c>
      <c r="BZ515" s="65">
        <f>SUBTOTAL(9,BQ515:BY515)</f>
        <v>27</v>
      </c>
      <c r="CA515" s="66">
        <f t="shared" si="734"/>
        <v>108</v>
      </c>
      <c r="CB515" s="67">
        <f t="shared" si="735"/>
        <v>32</v>
      </c>
      <c r="CC515" s="67">
        <v>0</v>
      </c>
      <c r="CD515" s="68">
        <f t="shared" si="736"/>
        <v>2</v>
      </c>
      <c r="CE515" s="69">
        <f t="shared" si="737"/>
        <v>29</v>
      </c>
      <c r="CF515" s="68">
        <f t="shared" si="738"/>
        <v>140</v>
      </c>
      <c r="CG515" s="70">
        <f t="shared" si="739"/>
        <v>1.5</v>
      </c>
      <c r="CH515" s="68">
        <f t="shared" si="740"/>
        <v>464</v>
      </c>
      <c r="CI515" s="71">
        <f>VLOOKUP(A515,[5]DATA!$A$6:$Q$660,17,0)</f>
        <v>70</v>
      </c>
      <c r="CJ515" s="71">
        <f t="shared" si="741"/>
        <v>140</v>
      </c>
      <c r="CK515" s="72">
        <f t="shared" si="742"/>
        <v>32</v>
      </c>
      <c r="CL515" s="73">
        <f t="shared" si="743"/>
        <v>0.22857142857142856</v>
      </c>
      <c r="CM515" s="72">
        <f t="shared" si="744"/>
        <v>0</v>
      </c>
      <c r="CN515" s="74">
        <f t="shared" si="745"/>
        <v>27</v>
      </c>
    </row>
    <row r="516" spans="1:92" s="77" customFormat="1" ht="24.75" customHeight="1" outlineLevel="2" x14ac:dyDescent="0.25">
      <c r="A516" s="55" t="s">
        <v>1040</v>
      </c>
      <c r="B516" s="56" t="s">
        <v>1041</v>
      </c>
      <c r="C516" s="57" t="s">
        <v>982</v>
      </c>
      <c r="D516" s="58">
        <v>10</v>
      </c>
      <c r="E516" s="59">
        <v>44048</v>
      </c>
      <c r="F516" s="60">
        <f>IFERROR(VLOOKUP(A516,'[5]PHEP NAM 2022'!$D$9:$AP$628,32,0),0)</f>
        <v>3</v>
      </c>
      <c r="G516" s="61" t="s">
        <v>9</v>
      </c>
      <c r="H516" s="62">
        <v>4</v>
      </c>
      <c r="I516" s="61" t="s">
        <v>9</v>
      </c>
      <c r="J516" s="62">
        <v>4</v>
      </c>
      <c r="K516" s="61" t="s">
        <v>9</v>
      </c>
      <c r="L516" s="62">
        <v>4</v>
      </c>
      <c r="M516" s="61" t="s">
        <v>9</v>
      </c>
      <c r="N516" s="62">
        <v>4</v>
      </c>
      <c r="O516" s="61" t="s">
        <v>9</v>
      </c>
      <c r="P516" s="62">
        <v>4</v>
      </c>
      <c r="Q516" s="63"/>
      <c r="R516" s="63">
        <v>16</v>
      </c>
      <c r="S516" s="61" t="s">
        <v>12</v>
      </c>
      <c r="T516" s="62">
        <v>4</v>
      </c>
      <c r="U516" s="61" t="s">
        <v>12</v>
      </c>
      <c r="V516" s="62">
        <v>4</v>
      </c>
      <c r="W516" s="61" t="s">
        <v>12</v>
      </c>
      <c r="X516" s="62">
        <v>4</v>
      </c>
      <c r="Y516" s="61" t="s">
        <v>12</v>
      </c>
      <c r="Z516" s="62">
        <v>4</v>
      </c>
      <c r="AA516" s="61" t="s">
        <v>12</v>
      </c>
      <c r="AB516" s="62">
        <v>4</v>
      </c>
      <c r="AC516" s="61" t="s">
        <v>12</v>
      </c>
      <c r="AD516" s="62">
        <v>4</v>
      </c>
      <c r="AE516" s="63"/>
      <c r="AF516" s="63"/>
      <c r="AG516" s="61" t="s">
        <v>9</v>
      </c>
      <c r="AH516" s="62">
        <v>4</v>
      </c>
      <c r="AI516" s="61" t="s">
        <v>9</v>
      </c>
      <c r="AJ516" s="62">
        <v>4</v>
      </c>
      <c r="AK516" s="61" t="s">
        <v>9</v>
      </c>
      <c r="AL516" s="62">
        <v>4</v>
      </c>
      <c r="AM516" s="61" t="s">
        <v>9</v>
      </c>
      <c r="AN516" s="62">
        <v>4</v>
      </c>
      <c r="AO516" s="61" t="s">
        <v>9</v>
      </c>
      <c r="AP516" s="62">
        <v>4</v>
      </c>
      <c r="AQ516" s="61" t="s">
        <v>9</v>
      </c>
      <c r="AR516" s="62">
        <v>4</v>
      </c>
      <c r="AS516" s="63"/>
      <c r="AT516" s="63">
        <v>16</v>
      </c>
      <c r="AU516" s="61" t="s">
        <v>12</v>
      </c>
      <c r="AV516" s="62">
        <v>4</v>
      </c>
      <c r="AW516" s="61" t="s">
        <v>12</v>
      </c>
      <c r="AX516" s="62">
        <v>4</v>
      </c>
      <c r="AY516" s="61" t="s">
        <v>12</v>
      </c>
      <c r="AZ516" s="62">
        <v>4</v>
      </c>
      <c r="BA516" s="61" t="s">
        <v>12</v>
      </c>
      <c r="BB516" s="62">
        <v>4</v>
      </c>
      <c r="BC516" s="61" t="s">
        <v>12</v>
      </c>
      <c r="BD516" s="62">
        <v>4</v>
      </c>
      <c r="BE516" s="61" t="s">
        <v>12</v>
      </c>
      <c r="BF516" s="62">
        <v>4</v>
      </c>
      <c r="BG516" s="63"/>
      <c r="BH516" s="63"/>
      <c r="BI516" s="61" t="s">
        <v>9</v>
      </c>
      <c r="BJ516" s="62">
        <v>4</v>
      </c>
      <c r="BK516" s="61" t="s">
        <v>9</v>
      </c>
      <c r="BL516" s="62">
        <v>4</v>
      </c>
      <c r="BM516" s="61" t="s">
        <v>124</v>
      </c>
      <c r="BN516" s="62"/>
      <c r="BO516" s="61" t="s">
        <v>9</v>
      </c>
      <c r="BP516" s="62">
        <v>4</v>
      </c>
      <c r="BQ516" s="64">
        <f t="shared" si="725"/>
        <v>14</v>
      </c>
      <c r="BR516" s="64">
        <f t="shared" si="726"/>
        <v>0</v>
      </c>
      <c r="BS516" s="64">
        <f t="shared" si="727"/>
        <v>0</v>
      </c>
      <c r="BT516" s="64">
        <f t="shared" si="728"/>
        <v>12</v>
      </c>
      <c r="BU516" s="64">
        <f t="shared" si="729"/>
        <v>0</v>
      </c>
      <c r="BV516" s="64">
        <f t="shared" si="730"/>
        <v>0</v>
      </c>
      <c r="BW516" s="64">
        <f t="shared" si="731"/>
        <v>0</v>
      </c>
      <c r="BX516" s="64">
        <f t="shared" si="732"/>
        <v>0</v>
      </c>
      <c r="BY516" s="64">
        <f t="shared" si="733"/>
        <v>0</v>
      </c>
      <c r="BZ516" s="65">
        <f>SUBTOTAL(9,BQ516:BY516)</f>
        <v>26</v>
      </c>
      <c r="CA516" s="66">
        <f t="shared" si="734"/>
        <v>104</v>
      </c>
      <c r="CB516" s="67">
        <f t="shared" si="735"/>
        <v>32</v>
      </c>
      <c r="CC516" s="67">
        <v>0</v>
      </c>
      <c r="CD516" s="68">
        <f t="shared" si="736"/>
        <v>2</v>
      </c>
      <c r="CE516" s="69">
        <f t="shared" si="737"/>
        <v>28</v>
      </c>
      <c r="CF516" s="68">
        <f t="shared" si="738"/>
        <v>140</v>
      </c>
      <c r="CG516" s="70">
        <f t="shared" si="739"/>
        <v>3</v>
      </c>
      <c r="CH516" s="68">
        <f t="shared" si="740"/>
        <v>448</v>
      </c>
      <c r="CI516" s="71">
        <f>VLOOKUP(A516,[5]DATA!$A$6:$Q$660,17,0)</f>
        <v>70</v>
      </c>
      <c r="CJ516" s="71">
        <f t="shared" si="741"/>
        <v>136</v>
      </c>
      <c r="CK516" s="72">
        <f t="shared" si="742"/>
        <v>32</v>
      </c>
      <c r="CL516" s="73">
        <f t="shared" si="743"/>
        <v>0.23529411764705882</v>
      </c>
      <c r="CM516" s="72">
        <f t="shared" si="744"/>
        <v>0</v>
      </c>
      <c r="CN516" s="74">
        <f t="shared" si="745"/>
        <v>26</v>
      </c>
    </row>
    <row r="517" spans="1:92" s="77" customFormat="1" ht="24.75" customHeight="1" outlineLevel="2" x14ac:dyDescent="0.25">
      <c r="A517" s="55" t="s">
        <v>1042</v>
      </c>
      <c r="B517" s="56" t="s">
        <v>1043</v>
      </c>
      <c r="C517" s="57" t="s">
        <v>982</v>
      </c>
      <c r="D517" s="58">
        <v>10</v>
      </c>
      <c r="E517" s="59">
        <v>44251</v>
      </c>
      <c r="F517" s="60">
        <f>IFERROR(VLOOKUP(A517,'[5]PHEP NAM 2022'!$D$9:$AP$628,32,0),0)</f>
        <v>1</v>
      </c>
      <c r="G517" s="61" t="s">
        <v>12</v>
      </c>
      <c r="H517" s="62">
        <v>4</v>
      </c>
      <c r="I517" s="61" t="s">
        <v>12</v>
      </c>
      <c r="J517" s="62">
        <v>4</v>
      </c>
      <c r="K517" s="61" t="s">
        <v>12</v>
      </c>
      <c r="L517" s="62">
        <v>4</v>
      </c>
      <c r="M517" s="61" t="s">
        <v>12</v>
      </c>
      <c r="N517" s="62">
        <v>4</v>
      </c>
      <c r="O517" s="61" t="s">
        <v>12</v>
      </c>
      <c r="P517" s="62">
        <v>4</v>
      </c>
      <c r="Q517" s="63"/>
      <c r="R517" s="63"/>
      <c r="S517" s="61" t="s">
        <v>9</v>
      </c>
      <c r="T517" s="62">
        <v>4</v>
      </c>
      <c r="U517" s="61" t="s">
        <v>9</v>
      </c>
      <c r="V517" s="62">
        <v>4</v>
      </c>
      <c r="W517" s="61" t="s">
        <v>9</v>
      </c>
      <c r="X517" s="62">
        <v>3.5</v>
      </c>
      <c r="Y517" s="61" t="s">
        <v>9</v>
      </c>
      <c r="Z517" s="62">
        <v>4</v>
      </c>
      <c r="AA517" s="61" t="s">
        <v>9</v>
      </c>
      <c r="AB517" s="62">
        <v>4</v>
      </c>
      <c r="AC517" s="61" t="s">
        <v>9</v>
      </c>
      <c r="AD517" s="62">
        <v>4</v>
      </c>
      <c r="AE517" s="63"/>
      <c r="AF517" s="63"/>
      <c r="AG517" s="61" t="s">
        <v>12</v>
      </c>
      <c r="AH517" s="62">
        <v>4</v>
      </c>
      <c r="AI517" s="61" t="s">
        <v>12</v>
      </c>
      <c r="AJ517" s="62">
        <v>4</v>
      </c>
      <c r="AK517" s="61" t="s">
        <v>12</v>
      </c>
      <c r="AL517" s="62">
        <v>4</v>
      </c>
      <c r="AM517" s="61" t="s">
        <v>12</v>
      </c>
      <c r="AN517" s="62">
        <v>4</v>
      </c>
      <c r="AO517" s="61" t="s">
        <v>12</v>
      </c>
      <c r="AP517" s="62">
        <v>4</v>
      </c>
      <c r="AQ517" s="61" t="s">
        <v>12</v>
      </c>
      <c r="AR517" s="62">
        <v>4</v>
      </c>
      <c r="AS517" s="63"/>
      <c r="AT517" s="63"/>
      <c r="AU517" s="61" t="s">
        <v>9</v>
      </c>
      <c r="AV517" s="62">
        <v>4</v>
      </c>
      <c r="AW517" s="61" t="s">
        <v>9</v>
      </c>
      <c r="AX517" s="62">
        <v>4</v>
      </c>
      <c r="AY517" s="61" t="s">
        <v>9</v>
      </c>
      <c r="AZ517" s="62">
        <v>4</v>
      </c>
      <c r="BA517" s="61" t="s">
        <v>9</v>
      </c>
      <c r="BB517" s="62">
        <v>4</v>
      </c>
      <c r="BC517" s="61" t="s">
        <v>9</v>
      </c>
      <c r="BD517" s="62">
        <v>4</v>
      </c>
      <c r="BE517" s="61" t="s">
        <v>9</v>
      </c>
      <c r="BF517" s="62">
        <v>4</v>
      </c>
      <c r="BG517" s="63"/>
      <c r="BH517" s="63"/>
      <c r="BI517" s="61" t="s">
        <v>12</v>
      </c>
      <c r="BJ517" s="62">
        <v>4</v>
      </c>
      <c r="BK517" s="61" t="s">
        <v>12</v>
      </c>
      <c r="BL517" s="62">
        <v>4</v>
      </c>
      <c r="BM517" s="61" t="s">
        <v>112</v>
      </c>
      <c r="BN517" s="62"/>
      <c r="BO517" s="61" t="s">
        <v>12</v>
      </c>
      <c r="BP517" s="62">
        <v>4</v>
      </c>
      <c r="BQ517" s="64">
        <f t="shared" si="725"/>
        <v>12</v>
      </c>
      <c r="BR517" s="64">
        <f t="shared" si="726"/>
        <v>0.5</v>
      </c>
      <c r="BS517" s="64">
        <f t="shared" si="727"/>
        <v>0</v>
      </c>
      <c r="BT517" s="64">
        <f t="shared" si="728"/>
        <v>14</v>
      </c>
      <c r="BU517" s="64">
        <f t="shared" si="729"/>
        <v>0</v>
      </c>
      <c r="BV517" s="64">
        <f t="shared" si="730"/>
        <v>0</v>
      </c>
      <c r="BW517" s="64">
        <f t="shared" si="731"/>
        <v>0</v>
      </c>
      <c r="BX517" s="64">
        <f t="shared" si="732"/>
        <v>0</v>
      </c>
      <c r="BY517" s="64">
        <f t="shared" si="733"/>
        <v>0.5</v>
      </c>
      <c r="BZ517" s="65">
        <f>SUBTOTAL(9,BQ517:BY517)</f>
        <v>27</v>
      </c>
      <c r="CA517" s="66">
        <f t="shared" si="734"/>
        <v>103.5</v>
      </c>
      <c r="CB517" s="67">
        <f t="shared" si="735"/>
        <v>0</v>
      </c>
      <c r="CC517" s="67">
        <v>0</v>
      </c>
      <c r="CD517" s="68">
        <f t="shared" si="736"/>
        <v>2</v>
      </c>
      <c r="CE517" s="69">
        <f t="shared" si="737"/>
        <v>25</v>
      </c>
      <c r="CF517" s="68">
        <f t="shared" si="738"/>
        <v>140</v>
      </c>
      <c r="CG517" s="70">
        <f t="shared" si="739"/>
        <v>0.5</v>
      </c>
      <c r="CH517" s="68">
        <f t="shared" si="740"/>
        <v>400</v>
      </c>
      <c r="CI517" s="71">
        <f>VLOOKUP(A517,[5]DATA!$A$6:$Q$660,17,0)</f>
        <v>70</v>
      </c>
      <c r="CJ517" s="71">
        <f t="shared" si="741"/>
        <v>103.5</v>
      </c>
      <c r="CK517" s="72">
        <f t="shared" si="742"/>
        <v>0</v>
      </c>
      <c r="CL517" s="73">
        <f t="shared" si="743"/>
        <v>0</v>
      </c>
      <c r="CM517" s="72">
        <f t="shared" si="744"/>
        <v>0</v>
      </c>
      <c r="CN517" s="74">
        <f t="shared" si="745"/>
        <v>27</v>
      </c>
    </row>
    <row r="518" spans="1:92" s="77" customFormat="1" ht="24.75" customHeight="1" outlineLevel="2" x14ac:dyDescent="0.25">
      <c r="A518" s="55" t="s">
        <v>1044</v>
      </c>
      <c r="B518" s="56" t="s">
        <v>1045</v>
      </c>
      <c r="C518" s="57" t="s">
        <v>982</v>
      </c>
      <c r="D518" s="58">
        <v>10</v>
      </c>
      <c r="E518" s="59">
        <v>44029</v>
      </c>
      <c r="F518" s="60">
        <f>IFERROR(VLOOKUP(A518,'[5]PHEP NAM 2022'!$D$9:$AP$628,32,0),0)</f>
        <v>1</v>
      </c>
      <c r="G518" s="61" t="s">
        <v>12</v>
      </c>
      <c r="H518" s="62">
        <v>4</v>
      </c>
      <c r="I518" s="61" t="s">
        <v>12</v>
      </c>
      <c r="J518" s="62">
        <v>4</v>
      </c>
      <c r="K518" s="61" t="s">
        <v>12</v>
      </c>
      <c r="L518" s="62">
        <v>4</v>
      </c>
      <c r="M518" s="61" t="s">
        <v>52</v>
      </c>
      <c r="N518" s="62"/>
      <c r="O518" s="61" t="s">
        <v>124</v>
      </c>
      <c r="P518" s="62"/>
      <c r="Q518" s="63"/>
      <c r="R518" s="63"/>
      <c r="S518" s="61" t="s">
        <v>124</v>
      </c>
      <c r="T518" s="62"/>
      <c r="U518" s="61" t="s">
        <v>124</v>
      </c>
      <c r="V518" s="62"/>
      <c r="W518" s="61" t="s">
        <v>9</v>
      </c>
      <c r="X518" s="62">
        <v>4</v>
      </c>
      <c r="Y518" s="61" t="s">
        <v>9</v>
      </c>
      <c r="Z518" s="62">
        <v>4</v>
      </c>
      <c r="AA518" s="61" t="s">
        <v>9</v>
      </c>
      <c r="AB518" s="62">
        <v>4</v>
      </c>
      <c r="AC518" s="61" t="s">
        <v>9</v>
      </c>
      <c r="AD518" s="62">
        <v>4</v>
      </c>
      <c r="AE518" s="63"/>
      <c r="AF518" s="63">
        <v>16</v>
      </c>
      <c r="AG518" s="61" t="s">
        <v>12</v>
      </c>
      <c r="AH518" s="62">
        <v>4</v>
      </c>
      <c r="AI518" s="61" t="s">
        <v>12</v>
      </c>
      <c r="AJ518" s="62">
        <v>4</v>
      </c>
      <c r="AK518" s="61" t="s">
        <v>12</v>
      </c>
      <c r="AL518" s="62">
        <v>4</v>
      </c>
      <c r="AM518" s="61" t="s">
        <v>12</v>
      </c>
      <c r="AN518" s="62">
        <v>4</v>
      </c>
      <c r="AO518" s="61" t="s">
        <v>12</v>
      </c>
      <c r="AP518" s="62">
        <v>4</v>
      </c>
      <c r="AQ518" s="61" t="s">
        <v>12</v>
      </c>
      <c r="AR518" s="62">
        <v>4</v>
      </c>
      <c r="AS518" s="63"/>
      <c r="AT518" s="63"/>
      <c r="AU518" s="61" t="s">
        <v>9</v>
      </c>
      <c r="AV518" s="62">
        <v>4</v>
      </c>
      <c r="AW518" s="61" t="s">
        <v>9</v>
      </c>
      <c r="AX518" s="62">
        <v>4</v>
      </c>
      <c r="AY518" s="61" t="s">
        <v>9</v>
      </c>
      <c r="AZ518" s="62">
        <v>4</v>
      </c>
      <c r="BA518" s="61" t="s">
        <v>9</v>
      </c>
      <c r="BB518" s="62">
        <v>4</v>
      </c>
      <c r="BC518" s="61" t="s">
        <v>9</v>
      </c>
      <c r="BD518" s="62">
        <v>4</v>
      </c>
      <c r="BE518" s="61" t="s">
        <v>124</v>
      </c>
      <c r="BF518" s="62"/>
      <c r="BG518" s="63"/>
      <c r="BH518" s="63"/>
      <c r="BI518" s="61" t="s">
        <v>12</v>
      </c>
      <c r="BJ518" s="62">
        <v>4</v>
      </c>
      <c r="BK518" s="61" t="s">
        <v>12</v>
      </c>
      <c r="BL518" s="62">
        <v>4</v>
      </c>
      <c r="BM518" s="61" t="s">
        <v>12</v>
      </c>
      <c r="BN518" s="62">
        <v>4</v>
      </c>
      <c r="BO518" s="61" t="s">
        <v>12</v>
      </c>
      <c r="BP518" s="62">
        <v>4</v>
      </c>
      <c r="BQ518" s="64">
        <f t="shared" si="725"/>
        <v>9</v>
      </c>
      <c r="BR518" s="64">
        <f t="shared" si="726"/>
        <v>0</v>
      </c>
      <c r="BS518" s="64">
        <f t="shared" si="727"/>
        <v>0</v>
      </c>
      <c r="BT518" s="64">
        <f t="shared" si="728"/>
        <v>13</v>
      </c>
      <c r="BU518" s="64">
        <f t="shared" si="729"/>
        <v>0</v>
      </c>
      <c r="BV518" s="64">
        <f t="shared" si="730"/>
        <v>0</v>
      </c>
      <c r="BW518" s="64">
        <f t="shared" si="731"/>
        <v>0</v>
      </c>
      <c r="BX518" s="64">
        <f t="shared" si="732"/>
        <v>0</v>
      </c>
      <c r="BY518" s="64">
        <f t="shared" si="733"/>
        <v>1</v>
      </c>
      <c r="BZ518" s="65">
        <f t="shared" ref="BZ518:BZ519" si="750">SUBTOTAL(9,BQ518:BY518)</f>
        <v>23</v>
      </c>
      <c r="CA518" s="66">
        <f t="shared" si="734"/>
        <v>88</v>
      </c>
      <c r="CB518" s="67">
        <f t="shared" si="735"/>
        <v>16</v>
      </c>
      <c r="CC518" s="67">
        <v>0</v>
      </c>
      <c r="CD518" s="68">
        <f>IF(BZ518&gt;=25,4,IF(BZ518&gt;=18,3,IF(BZ518&gt;=12,2,IF(BZ518&gt;=4,1,0))))-BX518-2+1</f>
        <v>2</v>
      </c>
      <c r="CE518" s="69">
        <f t="shared" si="737"/>
        <v>23</v>
      </c>
      <c r="CF518" s="68">
        <f t="shared" si="738"/>
        <v>140</v>
      </c>
      <c r="CG518" s="70">
        <f t="shared" si="739"/>
        <v>0</v>
      </c>
      <c r="CH518" s="68">
        <f t="shared" si="740"/>
        <v>368</v>
      </c>
      <c r="CI518" s="71">
        <f>VLOOKUP(A518,[5]DATA!$A$6:$Q$660,17,0)</f>
        <v>70</v>
      </c>
      <c r="CJ518" s="71">
        <f t="shared" si="741"/>
        <v>104</v>
      </c>
      <c r="CK518" s="72">
        <f t="shared" si="742"/>
        <v>16</v>
      </c>
      <c r="CL518" s="73">
        <f t="shared" si="743"/>
        <v>0.15384615384615385</v>
      </c>
      <c r="CM518" s="72">
        <f t="shared" si="744"/>
        <v>0</v>
      </c>
      <c r="CN518" s="74">
        <f t="shared" si="745"/>
        <v>23</v>
      </c>
    </row>
    <row r="519" spans="1:92" s="77" customFormat="1" ht="24.75" customHeight="1" outlineLevel="2" x14ac:dyDescent="0.25">
      <c r="A519" s="55" t="s">
        <v>1046</v>
      </c>
      <c r="B519" s="56" t="s">
        <v>1047</v>
      </c>
      <c r="C519" s="57" t="s">
        <v>982</v>
      </c>
      <c r="D519" s="58">
        <v>10</v>
      </c>
      <c r="E519" s="59">
        <v>44348</v>
      </c>
      <c r="F519" s="60">
        <f>IFERROR(VLOOKUP(A519,'[5]PHEP NAM 2022'!$D$9:$AP$628,32,0),0)</f>
        <v>4</v>
      </c>
      <c r="G519" s="61" t="s">
        <v>12</v>
      </c>
      <c r="H519" s="62">
        <v>4</v>
      </c>
      <c r="I519" s="61" t="s">
        <v>12</v>
      </c>
      <c r="J519" s="62">
        <v>4</v>
      </c>
      <c r="K519" s="61" t="s">
        <v>12</v>
      </c>
      <c r="L519" s="62">
        <v>4</v>
      </c>
      <c r="M519" s="61" t="s">
        <v>12</v>
      </c>
      <c r="N519" s="62">
        <v>4</v>
      </c>
      <c r="O519" s="61" t="s">
        <v>12</v>
      </c>
      <c r="P519" s="62">
        <v>4</v>
      </c>
      <c r="Q519" s="63"/>
      <c r="R519" s="63"/>
      <c r="S519" s="61" t="s">
        <v>9</v>
      </c>
      <c r="T519" s="62">
        <v>4</v>
      </c>
      <c r="U519" s="61" t="s">
        <v>9</v>
      </c>
      <c r="V519" s="62">
        <v>4</v>
      </c>
      <c r="W519" s="61" t="s">
        <v>9</v>
      </c>
      <c r="X519" s="62">
        <v>4</v>
      </c>
      <c r="Y519" s="61" t="s">
        <v>9</v>
      </c>
      <c r="Z519" s="62">
        <v>4</v>
      </c>
      <c r="AA519" s="61" t="s">
        <v>9</v>
      </c>
      <c r="AB519" s="62">
        <v>4</v>
      </c>
      <c r="AC519" s="61" t="s">
        <v>9</v>
      </c>
      <c r="AD519" s="62">
        <v>4</v>
      </c>
      <c r="AE519" s="63"/>
      <c r="AF519" s="63">
        <v>16</v>
      </c>
      <c r="AG519" s="61" t="s">
        <v>12</v>
      </c>
      <c r="AH519" s="62">
        <v>4</v>
      </c>
      <c r="AI519" s="61" t="s">
        <v>12</v>
      </c>
      <c r="AJ519" s="62">
        <v>4</v>
      </c>
      <c r="AK519" s="61" t="s">
        <v>12</v>
      </c>
      <c r="AL519" s="62">
        <v>4</v>
      </c>
      <c r="AM519" s="61" t="s">
        <v>12</v>
      </c>
      <c r="AN519" s="62">
        <v>4</v>
      </c>
      <c r="AO519" s="61" t="s">
        <v>12</v>
      </c>
      <c r="AP519" s="62">
        <v>4</v>
      </c>
      <c r="AQ519" s="61" t="s">
        <v>12</v>
      </c>
      <c r="AR519" s="62">
        <v>4</v>
      </c>
      <c r="AS519" s="63"/>
      <c r="AT519" s="63">
        <v>8</v>
      </c>
      <c r="AU519" s="61" t="s">
        <v>9</v>
      </c>
      <c r="AV519" s="62">
        <v>4</v>
      </c>
      <c r="AW519" s="61" t="s">
        <v>9</v>
      </c>
      <c r="AX519" s="62">
        <v>4</v>
      </c>
      <c r="AY519" s="61" t="s">
        <v>9</v>
      </c>
      <c r="AZ519" s="62">
        <v>4</v>
      </c>
      <c r="BA519" s="61" t="s">
        <v>9</v>
      </c>
      <c r="BB519" s="62">
        <v>4</v>
      </c>
      <c r="BC519" s="61" t="s">
        <v>9</v>
      </c>
      <c r="BD519" s="62">
        <v>4</v>
      </c>
      <c r="BE519" s="61" t="s">
        <v>9</v>
      </c>
      <c r="BF519" s="62">
        <v>4</v>
      </c>
      <c r="BG519" s="63"/>
      <c r="BH519" s="63">
        <v>16</v>
      </c>
      <c r="BI519" s="61" t="s">
        <v>12</v>
      </c>
      <c r="BJ519" s="62">
        <v>4</v>
      </c>
      <c r="BK519" s="61" t="s">
        <v>12</v>
      </c>
      <c r="BL519" s="62">
        <v>4</v>
      </c>
      <c r="BM519" s="61" t="s">
        <v>12</v>
      </c>
      <c r="BN519" s="62">
        <v>4</v>
      </c>
      <c r="BO519" s="61" t="s">
        <v>12</v>
      </c>
      <c r="BP519" s="62">
        <v>4</v>
      </c>
      <c r="BQ519" s="64">
        <f t="shared" si="725"/>
        <v>12</v>
      </c>
      <c r="BR519" s="64">
        <f t="shared" si="726"/>
        <v>0</v>
      </c>
      <c r="BS519" s="64">
        <f t="shared" si="727"/>
        <v>0</v>
      </c>
      <c r="BT519" s="64">
        <f t="shared" si="728"/>
        <v>15</v>
      </c>
      <c r="BU519" s="64">
        <f t="shared" si="729"/>
        <v>0</v>
      </c>
      <c r="BV519" s="64">
        <f t="shared" si="730"/>
        <v>0</v>
      </c>
      <c r="BW519" s="64">
        <f t="shared" si="731"/>
        <v>0</v>
      </c>
      <c r="BX519" s="64">
        <f t="shared" si="732"/>
        <v>0</v>
      </c>
      <c r="BY519" s="64">
        <f t="shared" si="733"/>
        <v>0</v>
      </c>
      <c r="BZ519" s="65">
        <f t="shared" si="750"/>
        <v>27</v>
      </c>
      <c r="CA519" s="66">
        <f t="shared" si="734"/>
        <v>108</v>
      </c>
      <c r="CB519" s="67">
        <f t="shared" si="735"/>
        <v>40</v>
      </c>
      <c r="CC519" s="67">
        <v>0</v>
      </c>
      <c r="CD519" s="68">
        <f t="shared" si="736"/>
        <v>2</v>
      </c>
      <c r="CE519" s="69">
        <f t="shared" si="737"/>
        <v>29</v>
      </c>
      <c r="CF519" s="68">
        <f t="shared" si="738"/>
        <v>140</v>
      </c>
      <c r="CG519" s="70">
        <f t="shared" si="739"/>
        <v>4</v>
      </c>
      <c r="CH519" s="68">
        <f t="shared" si="740"/>
        <v>464</v>
      </c>
      <c r="CI519" s="71">
        <f>VLOOKUP(A519,[5]DATA!$A$6:$Q$660,17,0)</f>
        <v>70</v>
      </c>
      <c r="CJ519" s="71">
        <f t="shared" si="741"/>
        <v>148</v>
      </c>
      <c r="CK519" s="72">
        <f t="shared" si="742"/>
        <v>40</v>
      </c>
      <c r="CL519" s="73">
        <f t="shared" si="743"/>
        <v>0.27027027027027029</v>
      </c>
      <c r="CM519" s="72">
        <f t="shared" si="744"/>
        <v>0</v>
      </c>
      <c r="CN519" s="74">
        <f t="shared" si="745"/>
        <v>27</v>
      </c>
    </row>
    <row r="520" spans="1:92" s="77" customFormat="1" ht="24.75" customHeight="1" outlineLevel="2" x14ac:dyDescent="0.25">
      <c r="A520" s="55" t="s">
        <v>1048</v>
      </c>
      <c r="B520" s="56" t="s">
        <v>1049</v>
      </c>
      <c r="C520" s="57" t="s">
        <v>982</v>
      </c>
      <c r="D520" s="58">
        <v>10</v>
      </c>
      <c r="E520" s="59">
        <v>43983</v>
      </c>
      <c r="F520" s="60">
        <v>1</v>
      </c>
      <c r="G520" s="61" t="s">
        <v>9</v>
      </c>
      <c r="H520" s="62">
        <v>4</v>
      </c>
      <c r="I520" s="61" t="s">
        <v>9</v>
      </c>
      <c r="J520" s="62">
        <v>4</v>
      </c>
      <c r="K520" s="61" t="s">
        <v>9</v>
      </c>
      <c r="L520" s="62">
        <v>4</v>
      </c>
      <c r="M520" s="61" t="s">
        <v>9</v>
      </c>
      <c r="N520" s="62">
        <v>4</v>
      </c>
      <c r="O520" s="61" t="s">
        <v>9</v>
      </c>
      <c r="P520" s="62">
        <v>4</v>
      </c>
      <c r="Q520" s="63"/>
      <c r="R520" s="63">
        <v>16</v>
      </c>
      <c r="S520" s="61" t="s">
        <v>12</v>
      </c>
      <c r="T520" s="62">
        <v>4</v>
      </c>
      <c r="U520" s="61" t="s">
        <v>12</v>
      </c>
      <c r="V520" s="62">
        <v>4</v>
      </c>
      <c r="W520" s="61" t="s">
        <v>12</v>
      </c>
      <c r="X520" s="62">
        <v>4</v>
      </c>
      <c r="Y520" s="61" t="s">
        <v>12</v>
      </c>
      <c r="Z520" s="62">
        <v>4</v>
      </c>
      <c r="AA520" s="61" t="s">
        <v>12</v>
      </c>
      <c r="AB520" s="62">
        <v>4</v>
      </c>
      <c r="AC520" s="61" t="s">
        <v>52</v>
      </c>
      <c r="AD520" s="62"/>
      <c r="AE520" s="63"/>
      <c r="AF520" s="63"/>
      <c r="AG520" s="61" t="s">
        <v>9</v>
      </c>
      <c r="AH520" s="62">
        <v>4</v>
      </c>
      <c r="AI520" s="61" t="s">
        <v>9</v>
      </c>
      <c r="AJ520" s="62">
        <v>4</v>
      </c>
      <c r="AK520" s="61" t="s">
        <v>9</v>
      </c>
      <c r="AL520" s="62">
        <v>4</v>
      </c>
      <c r="AM520" s="61" t="s">
        <v>9</v>
      </c>
      <c r="AN520" s="62"/>
      <c r="AO520" s="61" t="s">
        <v>9</v>
      </c>
      <c r="AP520" s="62">
        <v>4</v>
      </c>
      <c r="AQ520" s="61" t="s">
        <v>9</v>
      </c>
      <c r="AR520" s="62">
        <v>4</v>
      </c>
      <c r="AS520" s="63"/>
      <c r="AT520" s="63"/>
      <c r="AU520" s="61" t="s">
        <v>12</v>
      </c>
      <c r="AV520" s="62">
        <v>4</v>
      </c>
      <c r="AW520" s="61" t="s">
        <v>12</v>
      </c>
      <c r="AX520" s="62">
        <v>4</v>
      </c>
      <c r="AY520" s="61" t="s">
        <v>12</v>
      </c>
      <c r="AZ520" s="62">
        <v>4</v>
      </c>
      <c r="BA520" s="61" t="s">
        <v>12</v>
      </c>
      <c r="BB520" s="62">
        <v>4</v>
      </c>
      <c r="BC520" s="61" t="s">
        <v>12</v>
      </c>
      <c r="BD520" s="62">
        <v>4</v>
      </c>
      <c r="BE520" s="61" t="s">
        <v>12</v>
      </c>
      <c r="BF520" s="62">
        <v>4</v>
      </c>
      <c r="BG520" s="63"/>
      <c r="BH520" s="63"/>
      <c r="BI520" s="61" t="s">
        <v>9</v>
      </c>
      <c r="BJ520" s="62">
        <v>4</v>
      </c>
      <c r="BK520" s="61" t="s">
        <v>9</v>
      </c>
      <c r="BL520" s="62">
        <v>4</v>
      </c>
      <c r="BM520" s="61" t="s">
        <v>9</v>
      </c>
      <c r="BN520" s="62">
        <v>4</v>
      </c>
      <c r="BO520" s="61" t="s">
        <v>9</v>
      </c>
      <c r="BP520" s="62">
        <v>4</v>
      </c>
      <c r="BQ520" s="64">
        <f>COUNTIF($G520:$BP520,"a")+COUNTIF($G520:$BP520,"r0,a5")/2+COUNTIF($G520:$BP520,"p5,a5")/2+COUNTIF($G520:$BP520,"Ro,p5")/2+COUNTIF($G520:$BP520,"H5,A5")/2+COUNTIF($G520:$BP520,"p0,a5")/2</f>
        <v>15</v>
      </c>
      <c r="BR520" s="64">
        <f>COUNTIF($G520:$BP520,"d")+COUNTIF($G520:$BP520,"r0,d5")/2+COUNTIF($G520:$BP520,"p5,d5")/2+COUNTIF($G520:$BP520,"Ro,P5")/2+COUNTIF($G520:$BP520,"H5,D5")/2+COUNTIF($G520:$BP520,"p0,d5")/2</f>
        <v>0</v>
      </c>
      <c r="BS520" s="64">
        <f>COUNTIF($G520:$BP520,"b")+COUNTIF($G520:$BP520,"r0,b5")/2+COUNTIF($G520:$BP520,"p5,b5")/2+COUNTIF($G520:$BP520,"Ro,P5")/2+COUNTIF($G520:$BP520,"H5,B5")/2+COUNTIF($G520:$BP520,"p0,b5")/2</f>
        <v>0</v>
      </c>
      <c r="BT520" s="64">
        <f>COUNTIF($G520:$BP520,"c")+COUNTIF($G520:$BP520,"r0,c5")/2+COUNTIF($G520:$BP520,"p5,c5")/2+COUNTIF($G520:$BP520,"Ro,P5")/2+COUNTIF($G520:$BP520,"H5,C5")/2+COUNTIF($G520:$BP520,"p0,c5")/2</f>
        <v>11</v>
      </c>
      <c r="BU520" s="64">
        <f>COUNTIF($G520:$BP520,"KH")+COUNTIF($G520:$BP520,"TL")+COUNTIF($G520:$BP520,"L")</f>
        <v>0</v>
      </c>
      <c r="BV520" s="64">
        <f>COUNTIF($G520:$BP520,"NL")</f>
        <v>0</v>
      </c>
      <c r="BW520" s="64">
        <f>COUNTIF($G520:$BP520,"hh")+COUNTIF(G520:BP520,"H5,D5")/2</f>
        <v>0</v>
      </c>
      <c r="BX520" s="64">
        <f>COUNTIF($G520:$BP520,"nt7")</f>
        <v>0</v>
      </c>
      <c r="BY520" s="64">
        <f>COUNTIF($G520:$BP520,"P")+COUNTIF($G520:$BP520,"p5,a5")/2+COUNTIF($G520:$BP520,"p5,b5")/2+COUNTIF($G520:$BP520,"p5,c5")/2+COUNTIF($G520:$BP520,"p5,d5")/2+COUNTIF($G520:$BP520,"R0,P5")/2</f>
        <v>1</v>
      </c>
      <c r="BZ520" s="65">
        <f>SUBTOTAL(9,BQ520:BY520)</f>
        <v>27</v>
      </c>
      <c r="CA520" s="66">
        <f t="shared" si="734"/>
        <v>100</v>
      </c>
      <c r="CB520" s="67">
        <f t="shared" si="735"/>
        <v>16</v>
      </c>
      <c r="CC520" s="67">
        <v>0</v>
      </c>
      <c r="CD520" s="68">
        <f t="shared" si="736"/>
        <v>2</v>
      </c>
      <c r="CE520" s="69">
        <f t="shared" si="737"/>
        <v>26</v>
      </c>
      <c r="CF520" s="68">
        <f t="shared" si="738"/>
        <v>140</v>
      </c>
      <c r="CG520" s="70">
        <f t="shared" si="739"/>
        <v>0</v>
      </c>
      <c r="CH520" s="68">
        <f t="shared" si="740"/>
        <v>416</v>
      </c>
      <c r="CI520" s="71">
        <f>VLOOKUP(A520,[5]DATA!$A$6:$Q$660,17,0)</f>
        <v>70</v>
      </c>
      <c r="CJ520" s="71">
        <f t="shared" si="741"/>
        <v>116</v>
      </c>
      <c r="CK520" s="72">
        <f t="shared" si="742"/>
        <v>16</v>
      </c>
      <c r="CL520" s="73">
        <f t="shared" si="743"/>
        <v>0.13793103448275862</v>
      </c>
      <c r="CM520" s="72">
        <f t="shared" si="744"/>
        <v>0</v>
      </c>
      <c r="CN520" s="74">
        <f t="shared" si="745"/>
        <v>27</v>
      </c>
    </row>
    <row r="521" spans="1:92" s="77" customFormat="1" ht="24.75" customHeight="1" outlineLevel="2" x14ac:dyDescent="0.25">
      <c r="A521" s="55" t="s">
        <v>1050</v>
      </c>
      <c r="B521" s="56" t="s">
        <v>1051</v>
      </c>
      <c r="C521" s="57" t="s">
        <v>982</v>
      </c>
      <c r="D521" s="58">
        <v>10</v>
      </c>
      <c r="E521" s="59">
        <v>44524</v>
      </c>
      <c r="F521" s="60">
        <f>IFERROR(VLOOKUP(A521,'[5]PHEP NAM 2022'!$D$9:$AP$628,32,0),0)</f>
        <v>1</v>
      </c>
      <c r="G521" s="61" t="s">
        <v>9</v>
      </c>
      <c r="H521" s="62">
        <v>4</v>
      </c>
      <c r="I521" s="61" t="s">
        <v>9</v>
      </c>
      <c r="J521" s="62">
        <v>4</v>
      </c>
      <c r="K521" s="61" t="s">
        <v>9</v>
      </c>
      <c r="L521" s="62">
        <v>4</v>
      </c>
      <c r="M521" s="61" t="s">
        <v>9</v>
      </c>
      <c r="N521" s="62">
        <v>4</v>
      </c>
      <c r="O521" s="61" t="s">
        <v>9</v>
      </c>
      <c r="P521" s="62">
        <v>4</v>
      </c>
      <c r="Q521" s="63"/>
      <c r="R521" s="63">
        <v>16</v>
      </c>
      <c r="S521" s="61" t="s">
        <v>12</v>
      </c>
      <c r="T521" s="62">
        <v>4</v>
      </c>
      <c r="U521" s="61" t="s">
        <v>12</v>
      </c>
      <c r="V521" s="62">
        <v>4</v>
      </c>
      <c r="W521" s="61" t="s">
        <v>12</v>
      </c>
      <c r="X521" s="62">
        <v>4</v>
      </c>
      <c r="Y521" s="61" t="s">
        <v>12</v>
      </c>
      <c r="Z521" s="62">
        <v>4</v>
      </c>
      <c r="AA521" s="61" t="s">
        <v>12</v>
      </c>
      <c r="AB521" s="62">
        <v>4</v>
      </c>
      <c r="AC521" s="61" t="s">
        <v>12</v>
      </c>
      <c r="AD521" s="62">
        <v>4</v>
      </c>
      <c r="AE521" s="63"/>
      <c r="AF521" s="63"/>
      <c r="AG521" s="61" t="s">
        <v>9</v>
      </c>
      <c r="AH521" s="62">
        <v>4</v>
      </c>
      <c r="AI521" s="61" t="s">
        <v>9</v>
      </c>
      <c r="AJ521" s="62">
        <v>4</v>
      </c>
      <c r="AK521" s="61" t="s">
        <v>9</v>
      </c>
      <c r="AL521" s="62">
        <v>4</v>
      </c>
      <c r="AM521" s="61" t="s">
        <v>9</v>
      </c>
      <c r="AN521" s="62">
        <v>4</v>
      </c>
      <c r="AO521" s="61" t="s">
        <v>9</v>
      </c>
      <c r="AP521" s="62">
        <v>4</v>
      </c>
      <c r="AQ521" s="61" t="s">
        <v>9</v>
      </c>
      <c r="AR521" s="62">
        <v>4</v>
      </c>
      <c r="AS521" s="63"/>
      <c r="AT521" s="63">
        <v>16</v>
      </c>
      <c r="AU521" s="61" t="s">
        <v>12</v>
      </c>
      <c r="AV521" s="62">
        <v>4</v>
      </c>
      <c r="AW521" s="61" t="s">
        <v>12</v>
      </c>
      <c r="AX521" s="62">
        <v>4</v>
      </c>
      <c r="AY521" s="61" t="s">
        <v>12</v>
      </c>
      <c r="AZ521" s="62">
        <v>4</v>
      </c>
      <c r="BA521" s="61" t="s">
        <v>12</v>
      </c>
      <c r="BB521" s="62">
        <v>4</v>
      </c>
      <c r="BC521" s="61" t="s">
        <v>12</v>
      </c>
      <c r="BD521" s="62">
        <v>4</v>
      </c>
      <c r="BE521" s="61" t="s">
        <v>12</v>
      </c>
      <c r="BF521" s="62">
        <v>4</v>
      </c>
      <c r="BG521" s="63"/>
      <c r="BH521" s="63">
        <v>8</v>
      </c>
      <c r="BI521" s="61" t="s">
        <v>9</v>
      </c>
      <c r="BJ521" s="62">
        <v>4</v>
      </c>
      <c r="BK521" s="61" t="s">
        <v>9</v>
      </c>
      <c r="BL521" s="62">
        <v>4</v>
      </c>
      <c r="BM521" s="61" t="s">
        <v>9</v>
      </c>
      <c r="BN521" s="62">
        <v>4</v>
      </c>
      <c r="BO521" s="61" t="s">
        <v>9</v>
      </c>
      <c r="BP521" s="62">
        <v>4</v>
      </c>
      <c r="BQ521" s="64">
        <f>COUNTIF($G521:$BP521,"a")+COUNTIF($G521:$BP521,"r0,a5")/2+COUNTIF($G521:$BP521,"p5,a5")/2+COUNTIF($G521:$BP521,"Ro,p5")/2+COUNTIF($G521:$BP521,"H5,A5")/2+COUNTIF($G521:$BP521,"p0,a5")/2</f>
        <v>15</v>
      </c>
      <c r="BR521" s="64">
        <f>COUNTIF($G521:$BP521,"d")+COUNTIF($G521:$BP521,"r0,d5")/2+COUNTIF($G521:$BP521,"p5,d5")/2+COUNTIF($G521:$BP521,"Ro,P5")/2+COUNTIF($G521:$BP521,"H5,D5")/2+COUNTIF($G521:$BP521,"p0,d5")/2</f>
        <v>0</v>
      </c>
      <c r="BS521" s="64">
        <f>COUNTIF($G521:$BP521,"b")+COUNTIF($G521:$BP521,"r0,b5")/2+COUNTIF($G521:$BP521,"p5,b5")/2+COUNTIF($G521:$BP521,"Ro,P5")/2+COUNTIF($G521:$BP521,"H5,B5")/2+COUNTIF($G521:$BP521,"p0,b5")/2</f>
        <v>0</v>
      </c>
      <c r="BT521" s="64">
        <f>COUNTIF($G521:$BP521,"c")+COUNTIF($G521:$BP521,"r0,c5")/2+COUNTIF($G521:$BP521,"p5,c5")/2+COUNTIF($G521:$BP521,"Ro,P5")/2+COUNTIF($G521:$BP521,"H5,C5")/2+COUNTIF($G521:$BP521,"p0,c5")/2</f>
        <v>12</v>
      </c>
      <c r="BU521" s="64">
        <f>COUNTIF($G521:$BP521,"KH")+COUNTIF($G521:$BP521,"TL")+COUNTIF($G521:$BP521,"L")</f>
        <v>0</v>
      </c>
      <c r="BV521" s="64">
        <f>COUNTIF($G521:$BP521,"NL")</f>
        <v>0</v>
      </c>
      <c r="BW521" s="64">
        <f>COUNTIF($G521:$BP521,"hh")+COUNTIF(G521:BP521,"H5,D5")/2</f>
        <v>0</v>
      </c>
      <c r="BX521" s="64">
        <f>COUNTIF($G521:$BP521,"nt7")</f>
        <v>0</v>
      </c>
      <c r="BY521" s="64">
        <f>COUNTIF($G521:$BP521,"P")+COUNTIF($G521:$BP521,"p5,a5")/2+COUNTIF($G521:$BP521,"p5,b5")/2+COUNTIF($G521:$BP521,"p5,c5")/2+COUNTIF($G521:$BP521,"p5,d5")/2+COUNTIF($G521:$BP521,"R0,P5")/2</f>
        <v>0</v>
      </c>
      <c r="BZ521" s="65">
        <f>SUBTOTAL(9,BQ521:BY521)</f>
        <v>27</v>
      </c>
      <c r="CA521" s="66">
        <f t="shared" si="734"/>
        <v>108</v>
      </c>
      <c r="CB521" s="67">
        <f t="shared" si="735"/>
        <v>40</v>
      </c>
      <c r="CC521" s="67">
        <v>0</v>
      </c>
      <c r="CD521" s="68">
        <f t="shared" si="736"/>
        <v>2</v>
      </c>
      <c r="CE521" s="69">
        <f t="shared" si="737"/>
        <v>29</v>
      </c>
      <c r="CF521" s="68">
        <f t="shared" si="738"/>
        <v>140</v>
      </c>
      <c r="CG521" s="70">
        <f t="shared" si="739"/>
        <v>1</v>
      </c>
      <c r="CH521" s="68">
        <f t="shared" si="740"/>
        <v>464</v>
      </c>
      <c r="CI521" s="71">
        <f>VLOOKUP(A521,[5]DATA!$A$6:$Q$660,17,0)</f>
        <v>70</v>
      </c>
      <c r="CJ521" s="71">
        <f t="shared" si="741"/>
        <v>148</v>
      </c>
      <c r="CK521" s="72">
        <f t="shared" si="742"/>
        <v>40</v>
      </c>
      <c r="CL521" s="73">
        <f t="shared" si="743"/>
        <v>0.27027027027027029</v>
      </c>
      <c r="CM521" s="72">
        <f t="shared" si="744"/>
        <v>0</v>
      </c>
      <c r="CN521" s="74">
        <f>BQ521+BR521+BS521+BT521+BU521+BY521+BX521</f>
        <v>27</v>
      </c>
    </row>
    <row r="522" spans="1:92" s="77" customFormat="1" ht="24.75" customHeight="1" outlineLevel="2" x14ac:dyDescent="0.25">
      <c r="A522" s="55" t="s">
        <v>1052</v>
      </c>
      <c r="B522" s="56" t="s">
        <v>1053</v>
      </c>
      <c r="C522" s="57" t="s">
        <v>982</v>
      </c>
      <c r="D522" s="58">
        <v>10</v>
      </c>
      <c r="E522" s="75">
        <v>44522</v>
      </c>
      <c r="F522" s="60">
        <f>IFERROR(VLOOKUP(A522,'[5]PHEP NAM 2022'!$D$9:$AP$628,32,0),0)</f>
        <v>1</v>
      </c>
      <c r="G522" s="61" t="s">
        <v>9</v>
      </c>
      <c r="H522" s="62">
        <v>4</v>
      </c>
      <c r="I522" s="61" t="s">
        <v>9</v>
      </c>
      <c r="J522" s="62">
        <v>4</v>
      </c>
      <c r="K522" s="61" t="s">
        <v>9</v>
      </c>
      <c r="L522" s="62">
        <v>4</v>
      </c>
      <c r="M522" s="61" t="s">
        <v>52</v>
      </c>
      <c r="N522" s="62"/>
      <c r="O522" s="61" t="s">
        <v>9</v>
      </c>
      <c r="P522" s="62">
        <v>4</v>
      </c>
      <c r="Q522" s="63"/>
      <c r="R522" s="63">
        <v>16</v>
      </c>
      <c r="S522" s="61" t="s">
        <v>12</v>
      </c>
      <c r="T522" s="62">
        <v>4</v>
      </c>
      <c r="U522" s="61" t="s">
        <v>12</v>
      </c>
      <c r="V522" s="62">
        <v>4</v>
      </c>
      <c r="W522" s="61" t="s">
        <v>12</v>
      </c>
      <c r="X522" s="62">
        <v>4</v>
      </c>
      <c r="Y522" s="61" t="s">
        <v>12</v>
      </c>
      <c r="Z522" s="62">
        <v>4</v>
      </c>
      <c r="AA522" s="61" t="s">
        <v>12</v>
      </c>
      <c r="AB522" s="62">
        <v>4</v>
      </c>
      <c r="AC522" s="61" t="s">
        <v>12</v>
      </c>
      <c r="AD522" s="62">
        <v>4</v>
      </c>
      <c r="AE522" s="63"/>
      <c r="AF522" s="63"/>
      <c r="AG522" s="61" t="s">
        <v>9</v>
      </c>
      <c r="AH522" s="62">
        <v>4</v>
      </c>
      <c r="AI522" s="61" t="s">
        <v>9</v>
      </c>
      <c r="AJ522" s="62">
        <v>4</v>
      </c>
      <c r="AK522" s="61" t="s">
        <v>9</v>
      </c>
      <c r="AL522" s="62">
        <v>4</v>
      </c>
      <c r="AM522" s="61" t="s">
        <v>9</v>
      </c>
      <c r="AN522" s="62">
        <v>4</v>
      </c>
      <c r="AO522" s="61" t="s">
        <v>9</v>
      </c>
      <c r="AP522" s="62">
        <v>4</v>
      </c>
      <c r="AQ522" s="61" t="s">
        <v>9</v>
      </c>
      <c r="AR522" s="62">
        <v>4</v>
      </c>
      <c r="AS522" s="63"/>
      <c r="AT522" s="63">
        <v>16</v>
      </c>
      <c r="AU522" s="61" t="s">
        <v>12</v>
      </c>
      <c r="AV522" s="62">
        <v>4</v>
      </c>
      <c r="AW522" s="61" t="s">
        <v>12</v>
      </c>
      <c r="AX522" s="62">
        <v>4</v>
      </c>
      <c r="AY522" s="61" t="s">
        <v>12</v>
      </c>
      <c r="AZ522" s="62">
        <v>4</v>
      </c>
      <c r="BA522" s="61" t="s">
        <v>12</v>
      </c>
      <c r="BB522" s="62">
        <v>4</v>
      </c>
      <c r="BC522" s="61" t="s">
        <v>12</v>
      </c>
      <c r="BD522" s="62">
        <v>4</v>
      </c>
      <c r="BE522" s="61" t="s">
        <v>12</v>
      </c>
      <c r="BF522" s="62">
        <v>4</v>
      </c>
      <c r="BG522" s="63"/>
      <c r="BH522" s="63"/>
      <c r="BI522" s="61" t="s">
        <v>9</v>
      </c>
      <c r="BJ522" s="62">
        <v>4</v>
      </c>
      <c r="BK522" s="61" t="s">
        <v>9</v>
      </c>
      <c r="BL522" s="62">
        <v>4</v>
      </c>
      <c r="BM522" s="61" t="s">
        <v>9</v>
      </c>
      <c r="BN522" s="62">
        <v>4</v>
      </c>
      <c r="BO522" s="61" t="s">
        <v>124</v>
      </c>
      <c r="BP522" s="62"/>
      <c r="BQ522" s="64">
        <f>COUNTIF($G522:$BP522,"a")+COUNTIF($G522:$BP522,"r0,a5")/2+COUNTIF($G522:$BP522,"p5,a5")/2+COUNTIF($G522:$BP522,"Ro,p5")/2+COUNTIF($G522:$BP522,"H5,A5")/2+COUNTIF($G522:$BP522,"p0,a5")/2</f>
        <v>13</v>
      </c>
      <c r="BR522" s="64">
        <f>COUNTIF($G522:$BP522,"d")+COUNTIF($G522:$BP522,"r0,d5")/2+COUNTIF($G522:$BP522,"p5,d5")/2+COUNTIF($G522:$BP522,"Ro,P5")/2+COUNTIF($G522:$BP522,"H5,D5")/2+COUNTIF($G522:$BP522,"p0,d5")/2</f>
        <v>0</v>
      </c>
      <c r="BS522" s="64">
        <f>COUNTIF($G522:$BP522,"b")+COUNTIF($G522:$BP522,"r0,b5")/2+COUNTIF($G522:$BP522,"p5,b5")/2+COUNTIF($G522:$BP522,"Ro,P5")/2+COUNTIF($G522:$BP522,"H5,B5")/2+COUNTIF($G522:$BP522,"p0,b5")/2</f>
        <v>0</v>
      </c>
      <c r="BT522" s="64">
        <f>COUNTIF($G522:$BP522,"c")+COUNTIF($G522:$BP522,"r0,c5")/2+COUNTIF($G522:$BP522,"p5,c5")/2+COUNTIF($G522:$BP522,"Ro,P5")/2+COUNTIF($G522:$BP522,"H5,C5")/2+COUNTIF($G522:$BP522,"p0,c5")/2</f>
        <v>12</v>
      </c>
      <c r="BU522" s="64">
        <f>COUNTIF($G522:$BP522,"KH")+COUNTIF($G522:$BP522,"TL")+COUNTIF($G522:$BP522,"L")</f>
        <v>0</v>
      </c>
      <c r="BV522" s="64">
        <f>COUNTIF($G522:$BP522,"NL")</f>
        <v>0</v>
      </c>
      <c r="BW522" s="64">
        <f>COUNTIF($G522:$BP522,"hh")+COUNTIF(G522:BP522,"H5,D5")/2</f>
        <v>0</v>
      </c>
      <c r="BX522" s="64">
        <f>COUNTIF($G522:$BP522,"nt7")</f>
        <v>0</v>
      </c>
      <c r="BY522" s="64">
        <f>COUNTIF($G522:$BP522,"P")+COUNTIF($G522:$BP522,"p5,a5")/2+COUNTIF($G522:$BP522,"p5,b5")/2+COUNTIF($G522:$BP522,"p5,c5")/2+COUNTIF($G522:$BP522,"p5,d5")/2+COUNTIF($G522:$BP522,"R0,P5")/2</f>
        <v>1</v>
      </c>
      <c r="BZ522" s="65">
        <f>SUBTOTAL(9,BQ522:BY522)</f>
        <v>26</v>
      </c>
      <c r="CA522" s="66">
        <f t="shared" si="734"/>
        <v>100</v>
      </c>
      <c r="CB522" s="67">
        <f t="shared" si="735"/>
        <v>32</v>
      </c>
      <c r="CC522" s="67">
        <v>0</v>
      </c>
      <c r="CD522" s="68">
        <f t="shared" si="736"/>
        <v>2</v>
      </c>
      <c r="CE522" s="69">
        <f t="shared" si="737"/>
        <v>27</v>
      </c>
      <c r="CF522" s="68">
        <f t="shared" si="738"/>
        <v>140</v>
      </c>
      <c r="CG522" s="70">
        <f t="shared" si="739"/>
        <v>0</v>
      </c>
      <c r="CH522" s="68">
        <f t="shared" si="740"/>
        <v>432</v>
      </c>
      <c r="CI522" s="71">
        <f>VLOOKUP(A522,[5]DATA!$A$6:$Q$660,17,0)</f>
        <v>70</v>
      </c>
      <c r="CJ522" s="71">
        <f t="shared" si="741"/>
        <v>132</v>
      </c>
      <c r="CK522" s="72">
        <f t="shared" si="742"/>
        <v>32</v>
      </c>
      <c r="CL522" s="73">
        <f t="shared" si="743"/>
        <v>0.24242424242424243</v>
      </c>
      <c r="CM522" s="72">
        <f t="shared" si="744"/>
        <v>0</v>
      </c>
      <c r="CN522" s="74">
        <f>BQ522+BR522+BS522+BT522+BU522+BY522+BX522</f>
        <v>26</v>
      </c>
    </row>
    <row r="523" spans="1:92" s="77" customFormat="1" ht="24.75" customHeight="1" outlineLevel="2" x14ac:dyDescent="0.25">
      <c r="A523" s="55" t="s">
        <v>1054</v>
      </c>
      <c r="B523" s="56" t="s">
        <v>1055</v>
      </c>
      <c r="C523" s="57" t="s">
        <v>982</v>
      </c>
      <c r="D523" s="58">
        <v>10</v>
      </c>
      <c r="E523" s="59">
        <v>44536</v>
      </c>
      <c r="F523" s="60">
        <f>IFERROR(VLOOKUP(A523,'[5]PHEP NAM 2022'!$D$9:$AP$628,32,0),0)</f>
        <v>1</v>
      </c>
      <c r="G523" s="61" t="s">
        <v>9</v>
      </c>
      <c r="H523" s="62">
        <v>4</v>
      </c>
      <c r="I523" s="61" t="s">
        <v>124</v>
      </c>
      <c r="J523" s="62"/>
      <c r="K523" s="61" t="s">
        <v>9</v>
      </c>
      <c r="L523" s="62">
        <v>4</v>
      </c>
      <c r="M523" s="61" t="s">
        <v>124</v>
      </c>
      <c r="N523" s="62"/>
      <c r="O523" s="61" t="s">
        <v>9</v>
      </c>
      <c r="P523" s="62">
        <v>4</v>
      </c>
      <c r="Q523" s="63"/>
      <c r="R523" s="63">
        <v>12</v>
      </c>
      <c r="S523" s="61" t="s">
        <v>9</v>
      </c>
      <c r="T523" s="62">
        <v>4</v>
      </c>
      <c r="U523" s="61" t="s">
        <v>9</v>
      </c>
      <c r="V523" s="62">
        <v>4</v>
      </c>
      <c r="W523" s="61" t="s">
        <v>9</v>
      </c>
      <c r="X523" s="62">
        <v>4</v>
      </c>
      <c r="Y523" s="61" t="s">
        <v>9</v>
      </c>
      <c r="Z523" s="62">
        <v>4</v>
      </c>
      <c r="AA523" s="61" t="s">
        <v>9</v>
      </c>
      <c r="AB523" s="62">
        <v>4</v>
      </c>
      <c r="AC523" s="61" t="s">
        <v>9</v>
      </c>
      <c r="AD523" s="62">
        <v>2.5</v>
      </c>
      <c r="AE523" s="63"/>
      <c r="AF523" s="63">
        <v>12</v>
      </c>
      <c r="AG523" s="61" t="s">
        <v>9</v>
      </c>
      <c r="AH523" s="62">
        <v>4</v>
      </c>
      <c r="AI523" s="61" t="s">
        <v>9</v>
      </c>
      <c r="AJ523" s="62">
        <v>4</v>
      </c>
      <c r="AK523" s="61" t="s">
        <v>9</v>
      </c>
      <c r="AL523" s="62">
        <v>4</v>
      </c>
      <c r="AM523" s="61" t="s">
        <v>9</v>
      </c>
      <c r="AN523" s="62">
        <v>4</v>
      </c>
      <c r="AO523" s="61" t="s">
        <v>9</v>
      </c>
      <c r="AP523" s="62">
        <v>4</v>
      </c>
      <c r="AQ523" s="61" t="s">
        <v>9</v>
      </c>
      <c r="AR523" s="62">
        <v>4</v>
      </c>
      <c r="AS523" s="63"/>
      <c r="AT523" s="63">
        <v>12</v>
      </c>
      <c r="AU523" s="61" t="s">
        <v>9</v>
      </c>
      <c r="AV523" s="62">
        <v>6</v>
      </c>
      <c r="AW523" s="61" t="s">
        <v>9</v>
      </c>
      <c r="AX523" s="62">
        <v>4</v>
      </c>
      <c r="AY523" s="61" t="s">
        <v>9</v>
      </c>
      <c r="AZ523" s="62">
        <v>4</v>
      </c>
      <c r="BA523" s="61" t="s">
        <v>9</v>
      </c>
      <c r="BB523" s="62">
        <v>4</v>
      </c>
      <c r="BC523" s="61" t="s">
        <v>9</v>
      </c>
      <c r="BD523" s="62">
        <v>4</v>
      </c>
      <c r="BE523" s="61" t="s">
        <v>9</v>
      </c>
      <c r="BF523" s="62">
        <v>4</v>
      </c>
      <c r="BG523" s="63"/>
      <c r="BH523" s="63">
        <v>12</v>
      </c>
      <c r="BI523" s="61" t="s">
        <v>9</v>
      </c>
      <c r="BJ523" s="62">
        <v>4</v>
      </c>
      <c r="BK523" s="61" t="s">
        <v>9</v>
      </c>
      <c r="BL523" s="62">
        <v>4</v>
      </c>
      <c r="BM523" s="61" t="s">
        <v>9</v>
      </c>
      <c r="BN523" s="62">
        <v>4</v>
      </c>
      <c r="BO523" s="61" t="s">
        <v>9</v>
      </c>
      <c r="BP523" s="62">
        <v>4</v>
      </c>
      <c r="BQ523" s="64">
        <f t="shared" ref="BQ523:BQ524" si="751">COUNTIF($G523:$BP523,"a")+COUNTIF($G523:$BP523,"r0,a5")/2+COUNTIF($G523:$BP523,"p5,a5")/2+COUNTIF($G523:$BP523,"Ro,p5")/2+COUNTIF($G523:$BP523,"H5,A5")/2+COUNTIF($G523:$BP523,"p0,a5")/2</f>
        <v>25</v>
      </c>
      <c r="BR523" s="64">
        <f t="shared" ref="BR523:BR524" si="752">COUNTIF($G523:$BP523,"d")+COUNTIF($G523:$BP523,"r0,d5")/2+COUNTIF($G523:$BP523,"p5,d5")/2+COUNTIF($G523:$BP523,"Ro,P5")/2+COUNTIF($G523:$BP523,"H5,D5")/2+COUNTIF($G523:$BP523,"p0,d5")/2</f>
        <v>0</v>
      </c>
      <c r="BS523" s="64">
        <f t="shared" ref="BS523:BS524" si="753">COUNTIF($G523:$BP523,"b")+COUNTIF($G523:$BP523,"r0,b5")/2+COUNTIF($G523:$BP523,"p5,b5")/2+COUNTIF($G523:$BP523,"Ro,P5")/2+COUNTIF($G523:$BP523,"H5,B5")/2+COUNTIF($G523:$BP523,"p0,b5")/2</f>
        <v>0</v>
      </c>
      <c r="BT523" s="64">
        <f t="shared" ref="BT523:BT524" si="754">COUNTIF($G523:$BP523,"c")+COUNTIF($G523:$BP523,"r0,c5")/2+COUNTIF($G523:$BP523,"p5,c5")/2+COUNTIF($G523:$BP523,"Ro,P5")/2+COUNTIF($G523:$BP523,"H5,C5")/2+COUNTIF($G523:$BP523,"p0,c5")/2</f>
        <v>0</v>
      </c>
      <c r="BU523" s="64">
        <f t="shared" ref="BU523:BU524" si="755">COUNTIF($G523:$BP523,"KH")+COUNTIF($G523:$BP523,"TL")+COUNTIF($G523:$BP523,"L")</f>
        <v>0</v>
      </c>
      <c r="BV523" s="64">
        <f t="shared" ref="BV523:BV524" si="756">COUNTIF($G523:$BP523,"NL")</f>
        <v>0</v>
      </c>
      <c r="BW523" s="64">
        <f t="shared" ref="BW523:BW524" si="757">COUNTIF($G523:$BP523,"hh")+COUNTIF(G523:BP523,"H5,D5")/2</f>
        <v>0</v>
      </c>
      <c r="BX523" s="64">
        <f t="shared" ref="BX523:BX524" si="758">COUNTIF($G523:$BP523,"nt7")</f>
        <v>0</v>
      </c>
      <c r="BY523" s="64">
        <f t="shared" ref="BY523:BY524" si="759">COUNTIF($G523:$BP523,"P")+COUNTIF($G523:$BP523,"p5,a5")/2+COUNTIF($G523:$BP523,"p5,b5")/2+COUNTIF($G523:$BP523,"p5,c5")/2+COUNTIF($G523:$BP523,"p5,d5")/2+COUNTIF($G523:$BP523,"R0,P5")/2</f>
        <v>0</v>
      </c>
      <c r="BZ523" s="65">
        <f t="shared" ref="BZ523:BZ524" si="760">SUBTOTAL(9,BQ523:BY523)</f>
        <v>25</v>
      </c>
      <c r="CA523" s="66">
        <f t="shared" si="734"/>
        <v>100.5</v>
      </c>
      <c r="CB523" s="67">
        <f t="shared" si="735"/>
        <v>48</v>
      </c>
      <c r="CC523" s="67">
        <v>0</v>
      </c>
      <c r="CD523" s="68">
        <f t="shared" si="736"/>
        <v>2</v>
      </c>
      <c r="CE523" s="69">
        <f t="shared" si="737"/>
        <v>28</v>
      </c>
      <c r="CF523" s="68">
        <f t="shared" si="738"/>
        <v>140</v>
      </c>
      <c r="CG523" s="70">
        <f t="shared" si="739"/>
        <v>1</v>
      </c>
      <c r="CH523" s="68">
        <f t="shared" si="740"/>
        <v>448</v>
      </c>
      <c r="CI523" s="71">
        <f>VLOOKUP(A523,[5]DATA!$A$6:$Q$660,17,0)</f>
        <v>70</v>
      </c>
      <c r="CJ523" s="71">
        <f t="shared" si="741"/>
        <v>148.5</v>
      </c>
      <c r="CK523" s="72">
        <f t="shared" si="742"/>
        <v>50</v>
      </c>
      <c r="CL523" s="73">
        <f t="shared" si="743"/>
        <v>0.33670033670033672</v>
      </c>
      <c r="CM523" s="72">
        <f t="shared" si="744"/>
        <v>2</v>
      </c>
      <c r="CN523" s="74">
        <f t="shared" ref="CN523:CN524" si="761">BQ523+BR523+BS523+BT523+BU523+BY523+BX523</f>
        <v>25</v>
      </c>
    </row>
    <row r="524" spans="1:92" s="77" customFormat="1" ht="24.75" customHeight="1" outlineLevel="2" x14ac:dyDescent="0.25">
      <c r="A524" s="55" t="s">
        <v>1056</v>
      </c>
      <c r="B524" s="56" t="s">
        <v>1057</v>
      </c>
      <c r="C524" s="57" t="s">
        <v>982</v>
      </c>
      <c r="D524" s="58">
        <v>10</v>
      </c>
      <c r="E524" s="59">
        <v>44545</v>
      </c>
      <c r="F524" s="60">
        <f>IFERROR(VLOOKUP(A524,'[5]PHEP NAM 2022'!$D$9:$AP$628,32,0),0)</f>
        <v>2</v>
      </c>
      <c r="G524" s="61" t="s">
        <v>52</v>
      </c>
      <c r="H524" s="62"/>
      <c r="I524" s="61" t="s">
        <v>9</v>
      </c>
      <c r="J524" s="62">
        <v>4</v>
      </c>
      <c r="K524" s="61" t="s">
        <v>9</v>
      </c>
      <c r="L524" s="62">
        <v>4</v>
      </c>
      <c r="M524" s="61" t="s">
        <v>9</v>
      </c>
      <c r="N524" s="62">
        <v>4</v>
      </c>
      <c r="O524" s="61" t="s">
        <v>9</v>
      </c>
      <c r="P524" s="62">
        <v>4</v>
      </c>
      <c r="Q524" s="63"/>
      <c r="R524" s="63"/>
      <c r="S524" s="61" t="s">
        <v>9</v>
      </c>
      <c r="T524" s="62">
        <v>4</v>
      </c>
      <c r="U524" s="61" t="s">
        <v>9</v>
      </c>
      <c r="V524" s="62">
        <v>4</v>
      </c>
      <c r="W524" s="61" t="s">
        <v>9</v>
      </c>
      <c r="X524" s="62">
        <v>4</v>
      </c>
      <c r="Y524" s="61" t="s">
        <v>9</v>
      </c>
      <c r="Z524" s="62">
        <v>4</v>
      </c>
      <c r="AA524" s="61" t="s">
        <v>9</v>
      </c>
      <c r="AB524" s="62">
        <v>4</v>
      </c>
      <c r="AC524" s="61" t="s">
        <v>9</v>
      </c>
      <c r="AD524" s="62">
        <v>4</v>
      </c>
      <c r="AE524" s="63"/>
      <c r="AF524" s="63">
        <v>12</v>
      </c>
      <c r="AG524" s="61" t="s">
        <v>52</v>
      </c>
      <c r="AH524" s="62"/>
      <c r="AI524" s="61" t="s">
        <v>9</v>
      </c>
      <c r="AJ524" s="62">
        <v>4</v>
      </c>
      <c r="AK524" s="61" t="s">
        <v>9</v>
      </c>
      <c r="AL524" s="62">
        <v>4</v>
      </c>
      <c r="AM524" s="61" t="s">
        <v>9</v>
      </c>
      <c r="AN524" s="62">
        <v>4</v>
      </c>
      <c r="AO524" s="61" t="s">
        <v>9</v>
      </c>
      <c r="AP524" s="62">
        <v>4</v>
      </c>
      <c r="AQ524" s="61" t="s">
        <v>9</v>
      </c>
      <c r="AR524" s="62">
        <v>4</v>
      </c>
      <c r="AS524" s="63"/>
      <c r="AT524" s="63"/>
      <c r="AU524" s="61" t="s">
        <v>9</v>
      </c>
      <c r="AV524" s="62">
        <v>4</v>
      </c>
      <c r="AW524" s="61" t="s">
        <v>9</v>
      </c>
      <c r="AX524" s="62">
        <v>4</v>
      </c>
      <c r="AY524" s="61" t="s">
        <v>9</v>
      </c>
      <c r="AZ524" s="62">
        <v>4</v>
      </c>
      <c r="BA524" s="61" t="s">
        <v>9</v>
      </c>
      <c r="BB524" s="62">
        <v>4</v>
      </c>
      <c r="BC524" s="61" t="s">
        <v>9</v>
      </c>
      <c r="BD524" s="62">
        <v>4</v>
      </c>
      <c r="BE524" s="61" t="s">
        <v>9</v>
      </c>
      <c r="BF524" s="62">
        <v>4</v>
      </c>
      <c r="BG524" s="63"/>
      <c r="BH524" s="63">
        <v>8</v>
      </c>
      <c r="BI524" s="61" t="s">
        <v>9</v>
      </c>
      <c r="BJ524" s="62">
        <v>4</v>
      </c>
      <c r="BK524" s="61" t="s">
        <v>9</v>
      </c>
      <c r="BL524" s="62">
        <v>4</v>
      </c>
      <c r="BM524" s="61" t="s">
        <v>9</v>
      </c>
      <c r="BN524" s="62">
        <v>4</v>
      </c>
      <c r="BO524" s="61" t="s">
        <v>9</v>
      </c>
      <c r="BP524" s="62">
        <v>4</v>
      </c>
      <c r="BQ524" s="64">
        <f t="shared" si="751"/>
        <v>25</v>
      </c>
      <c r="BR524" s="64">
        <f t="shared" si="752"/>
        <v>0</v>
      </c>
      <c r="BS524" s="64">
        <f t="shared" si="753"/>
        <v>0</v>
      </c>
      <c r="BT524" s="64">
        <f t="shared" si="754"/>
        <v>0</v>
      </c>
      <c r="BU524" s="64">
        <f t="shared" si="755"/>
        <v>0</v>
      </c>
      <c r="BV524" s="64">
        <f t="shared" si="756"/>
        <v>0</v>
      </c>
      <c r="BW524" s="64">
        <f t="shared" si="757"/>
        <v>0</v>
      </c>
      <c r="BX524" s="64">
        <f t="shared" si="758"/>
        <v>0</v>
      </c>
      <c r="BY524" s="64">
        <f t="shared" si="759"/>
        <v>2</v>
      </c>
      <c r="BZ524" s="65">
        <f t="shared" si="760"/>
        <v>27</v>
      </c>
      <c r="CA524" s="66">
        <f t="shared" si="734"/>
        <v>100</v>
      </c>
      <c r="CB524" s="67">
        <f t="shared" si="735"/>
        <v>20</v>
      </c>
      <c r="CC524" s="67">
        <v>0</v>
      </c>
      <c r="CD524" s="68">
        <f t="shared" si="736"/>
        <v>2</v>
      </c>
      <c r="CE524" s="69">
        <f t="shared" si="737"/>
        <v>26</v>
      </c>
      <c r="CF524" s="68">
        <f t="shared" si="738"/>
        <v>140</v>
      </c>
      <c r="CG524" s="70">
        <f t="shared" si="739"/>
        <v>0</v>
      </c>
      <c r="CH524" s="68">
        <f t="shared" si="740"/>
        <v>416</v>
      </c>
      <c r="CI524" s="71">
        <f>VLOOKUP(A524,[5]DATA!$A$6:$Q$660,17,0)</f>
        <v>70</v>
      </c>
      <c r="CJ524" s="71">
        <f t="shared" si="741"/>
        <v>120</v>
      </c>
      <c r="CK524" s="72">
        <f t="shared" si="742"/>
        <v>20</v>
      </c>
      <c r="CL524" s="73">
        <f t="shared" si="743"/>
        <v>0.16666666666666666</v>
      </c>
      <c r="CM524" s="72">
        <f t="shared" si="744"/>
        <v>0</v>
      </c>
      <c r="CN524" s="74">
        <f t="shared" si="761"/>
        <v>27</v>
      </c>
    </row>
    <row r="525" spans="1:92" s="77" customFormat="1" ht="24.75" customHeight="1" outlineLevel="2" x14ac:dyDescent="0.25">
      <c r="A525" s="55" t="s">
        <v>1058</v>
      </c>
      <c r="B525" s="56" t="s">
        <v>1059</v>
      </c>
      <c r="C525" s="57" t="s">
        <v>982</v>
      </c>
      <c r="D525" s="58">
        <v>10</v>
      </c>
      <c r="E525" s="59">
        <v>44277</v>
      </c>
      <c r="F525" s="60">
        <f>IFERROR(VLOOKUP(A525,'[5]PHEP NAM 2022'!$D$9:$AP$628,32,0),0)</f>
        <v>1</v>
      </c>
      <c r="G525" s="61" t="s">
        <v>12</v>
      </c>
      <c r="H525" s="62">
        <v>4</v>
      </c>
      <c r="I525" s="61" t="s">
        <v>12</v>
      </c>
      <c r="J525" s="62">
        <v>4</v>
      </c>
      <c r="K525" s="61" t="s">
        <v>12</v>
      </c>
      <c r="L525" s="62">
        <v>4</v>
      </c>
      <c r="M525" s="61" t="s">
        <v>12</v>
      </c>
      <c r="N525" s="62">
        <v>4</v>
      </c>
      <c r="O525" s="61" t="s">
        <v>12</v>
      </c>
      <c r="P525" s="62">
        <v>2</v>
      </c>
      <c r="Q525" s="63"/>
      <c r="R525" s="63"/>
      <c r="S525" s="61" t="s">
        <v>9</v>
      </c>
      <c r="T525" s="62">
        <v>4</v>
      </c>
      <c r="U525" s="61" t="s">
        <v>9</v>
      </c>
      <c r="V525" s="62">
        <v>4</v>
      </c>
      <c r="W525" s="61" t="s">
        <v>9</v>
      </c>
      <c r="X525" s="62">
        <v>4</v>
      </c>
      <c r="Y525" s="61" t="s">
        <v>9</v>
      </c>
      <c r="Z525" s="62">
        <v>4</v>
      </c>
      <c r="AA525" s="61" t="s">
        <v>9</v>
      </c>
      <c r="AB525" s="62">
        <v>4</v>
      </c>
      <c r="AC525" s="61" t="s">
        <v>9</v>
      </c>
      <c r="AD525" s="62">
        <v>4</v>
      </c>
      <c r="AE525" s="63"/>
      <c r="AF525" s="63">
        <v>16</v>
      </c>
      <c r="AG525" s="61" t="s">
        <v>12</v>
      </c>
      <c r="AH525" s="62">
        <v>4</v>
      </c>
      <c r="AI525" s="61" t="s">
        <v>12</v>
      </c>
      <c r="AJ525" s="62">
        <v>4</v>
      </c>
      <c r="AK525" s="61" t="s">
        <v>12</v>
      </c>
      <c r="AL525" s="62">
        <v>4</v>
      </c>
      <c r="AM525" s="61" t="s">
        <v>12</v>
      </c>
      <c r="AN525" s="62">
        <v>4</v>
      </c>
      <c r="AO525" s="61" t="s">
        <v>12</v>
      </c>
      <c r="AP525" s="62">
        <v>4</v>
      </c>
      <c r="AQ525" s="61" t="s">
        <v>12</v>
      </c>
      <c r="AR525" s="62">
        <v>4</v>
      </c>
      <c r="AS525" s="63"/>
      <c r="AT525" s="63"/>
      <c r="AU525" s="61" t="s">
        <v>124</v>
      </c>
      <c r="AV525" s="62"/>
      <c r="AW525" s="61" t="s">
        <v>52</v>
      </c>
      <c r="AX525" s="62"/>
      <c r="AY525" s="61" t="s">
        <v>9</v>
      </c>
      <c r="AZ525" s="62">
        <v>4</v>
      </c>
      <c r="BA525" s="61" t="s">
        <v>9</v>
      </c>
      <c r="BB525" s="62">
        <v>4</v>
      </c>
      <c r="BC525" s="61" t="s">
        <v>9</v>
      </c>
      <c r="BD525" s="62">
        <v>4</v>
      </c>
      <c r="BE525" s="61" t="s">
        <v>9</v>
      </c>
      <c r="BF525" s="62">
        <v>4</v>
      </c>
      <c r="BG525" s="63"/>
      <c r="BH525" s="63"/>
      <c r="BI525" s="61" t="s">
        <v>12</v>
      </c>
      <c r="BJ525" s="62">
        <v>4</v>
      </c>
      <c r="BK525" s="61" t="s">
        <v>12</v>
      </c>
      <c r="BL525" s="62">
        <v>4</v>
      </c>
      <c r="BM525" s="61" t="s">
        <v>12</v>
      </c>
      <c r="BN525" s="62">
        <v>4</v>
      </c>
      <c r="BO525" s="61" t="s">
        <v>12</v>
      </c>
      <c r="BP525" s="62">
        <v>4</v>
      </c>
      <c r="BQ525" s="64">
        <f>COUNTIF($G525:$BP525,"a")+COUNTIF($G525:$BP525,"r0,a5")/2+COUNTIF($G525:$BP525,"p5,a5")/2+COUNTIF($G525:$BP525,"Ro,p5")/2+COUNTIF($G525:$BP525,"H5,A5")/2+COUNTIF($G525:$BP525,"p0,a5")/2</f>
        <v>10</v>
      </c>
      <c r="BR525" s="64">
        <f>COUNTIF($G525:$BP525,"d")+COUNTIF($G525:$BP525,"r0,d5")/2+COUNTIF($G525:$BP525,"p5,d5")/2+COUNTIF($G525:$BP525,"Ro,P5")/2+COUNTIF($G525:$BP525,"H5,D5")/2+COUNTIF($G525:$BP525,"p0,d5")/2</f>
        <v>0</v>
      </c>
      <c r="BS525" s="64">
        <f>COUNTIF($G525:$BP525,"b")+COUNTIF($G525:$BP525,"r0,b5")/2+COUNTIF($G525:$BP525,"p5,b5")/2+COUNTIF($G525:$BP525,"Ro,P5")/2+COUNTIF($G525:$BP525,"H5,B5")/2+COUNTIF($G525:$BP525,"p0,b5")/2</f>
        <v>0</v>
      </c>
      <c r="BT525" s="64">
        <f>COUNTIF($G525:$BP525,"c")+COUNTIF($G525:$BP525,"r0,c5")/2+COUNTIF($G525:$BP525,"p5,c5")/2+COUNTIF($G525:$BP525,"Ro,P5")/2+COUNTIF($G525:$BP525,"H5,C5")/2+COUNTIF($G525:$BP525,"p0,c5")/2</f>
        <v>15</v>
      </c>
      <c r="BU525" s="64">
        <f>COUNTIF($G525:$BP525,"KH")+COUNTIF($G525:$BP525,"TL")+COUNTIF($G525:$BP525,"L")</f>
        <v>0</v>
      </c>
      <c r="BV525" s="64">
        <f>COUNTIF($G525:$BP525,"NL")</f>
        <v>0</v>
      </c>
      <c r="BW525" s="64">
        <f>COUNTIF($G525:$BP525,"hh")+COUNTIF(G525:BP525,"H5,D5")/2</f>
        <v>0</v>
      </c>
      <c r="BX525" s="64">
        <f>COUNTIF($G525:$BP525,"nt7")</f>
        <v>0</v>
      </c>
      <c r="BY525" s="64">
        <f>COUNTIF($G525:$BP525,"P")+COUNTIF($G525:$BP525,"p5,a5")/2+COUNTIF($G525:$BP525,"p5,b5")/2+COUNTIF($G525:$BP525,"p5,c5")/2+COUNTIF($G525:$BP525,"p5,d5")/2+COUNTIF($G525:$BP525,"R0,P5")/2</f>
        <v>1</v>
      </c>
      <c r="BZ525" s="65">
        <f>SUBTOTAL(9,BQ525:BY525)</f>
        <v>26</v>
      </c>
      <c r="CA525" s="66">
        <f t="shared" si="734"/>
        <v>98</v>
      </c>
      <c r="CB525" s="67">
        <f t="shared" si="735"/>
        <v>16</v>
      </c>
      <c r="CC525" s="67">
        <v>0</v>
      </c>
      <c r="CD525" s="68">
        <f t="shared" si="736"/>
        <v>2</v>
      </c>
      <c r="CE525" s="69">
        <f t="shared" si="737"/>
        <v>25</v>
      </c>
      <c r="CF525" s="68">
        <f t="shared" si="738"/>
        <v>140</v>
      </c>
      <c r="CG525" s="70">
        <f t="shared" si="739"/>
        <v>0</v>
      </c>
      <c r="CH525" s="68">
        <f t="shared" si="740"/>
        <v>400</v>
      </c>
      <c r="CI525" s="71">
        <f>VLOOKUP(A525,[5]DATA!$A$6:$Q$660,17,0)</f>
        <v>70</v>
      </c>
      <c r="CJ525" s="71">
        <f t="shared" si="741"/>
        <v>114</v>
      </c>
      <c r="CK525" s="72">
        <f t="shared" si="742"/>
        <v>16</v>
      </c>
      <c r="CL525" s="73">
        <f t="shared" si="743"/>
        <v>0.14035087719298245</v>
      </c>
      <c r="CM525" s="72">
        <f t="shared" si="744"/>
        <v>0</v>
      </c>
      <c r="CN525" s="74">
        <f>BQ525+BR525+BS525+BT525+BU525+BY525+BX525</f>
        <v>26</v>
      </c>
    </row>
    <row r="526" spans="1:92" s="77" customFormat="1" ht="24.75" customHeight="1" outlineLevel="2" x14ac:dyDescent="0.25">
      <c r="A526" s="55" t="s">
        <v>1060</v>
      </c>
      <c r="B526" s="56" t="s">
        <v>1061</v>
      </c>
      <c r="C526" s="57" t="s">
        <v>982</v>
      </c>
      <c r="D526" s="58">
        <v>10</v>
      </c>
      <c r="E526" s="59">
        <v>44560</v>
      </c>
      <c r="F526" s="60">
        <f>IFERROR(VLOOKUP(A526,'[5]PHEP NAM 2022'!$D$9:$AP$628,32,0),0)</f>
        <v>2</v>
      </c>
      <c r="G526" s="61" t="s">
        <v>12</v>
      </c>
      <c r="H526" s="62">
        <v>4</v>
      </c>
      <c r="I526" s="61" t="s">
        <v>12</v>
      </c>
      <c r="J526" s="62">
        <v>4</v>
      </c>
      <c r="K526" s="61" t="s">
        <v>12</v>
      </c>
      <c r="L526" s="62">
        <v>4</v>
      </c>
      <c r="M526" s="61" t="s">
        <v>12</v>
      </c>
      <c r="N526" s="62">
        <v>4</v>
      </c>
      <c r="O526" s="61" t="s">
        <v>12</v>
      </c>
      <c r="P526" s="62">
        <v>4</v>
      </c>
      <c r="Q526" s="63"/>
      <c r="R526" s="63"/>
      <c r="S526" s="61" t="s">
        <v>9</v>
      </c>
      <c r="T526" s="62">
        <v>4</v>
      </c>
      <c r="U526" s="61" t="s">
        <v>9</v>
      </c>
      <c r="V526" s="62"/>
      <c r="W526" s="61" t="s">
        <v>9</v>
      </c>
      <c r="X526" s="62">
        <v>4</v>
      </c>
      <c r="Y526" s="61" t="s">
        <v>9</v>
      </c>
      <c r="Z526" s="62">
        <v>4</v>
      </c>
      <c r="AA526" s="61" t="s">
        <v>9</v>
      </c>
      <c r="AB526" s="62">
        <v>4</v>
      </c>
      <c r="AC526" s="61" t="s">
        <v>9</v>
      </c>
      <c r="AD526" s="62">
        <v>4</v>
      </c>
      <c r="AE526" s="63"/>
      <c r="AF526" s="63"/>
      <c r="AG526" s="61" t="s">
        <v>12</v>
      </c>
      <c r="AH526" s="62">
        <v>4</v>
      </c>
      <c r="AI526" s="61" t="s">
        <v>12</v>
      </c>
      <c r="AJ526" s="62">
        <v>4</v>
      </c>
      <c r="AK526" s="61" t="s">
        <v>12</v>
      </c>
      <c r="AL526" s="62">
        <v>4</v>
      </c>
      <c r="AM526" s="61" t="s">
        <v>12</v>
      </c>
      <c r="AN526" s="62">
        <v>4</v>
      </c>
      <c r="AO526" s="61" t="s">
        <v>12</v>
      </c>
      <c r="AP526" s="62">
        <v>4</v>
      </c>
      <c r="AQ526" s="61" t="s">
        <v>12</v>
      </c>
      <c r="AR526" s="62">
        <v>4</v>
      </c>
      <c r="AS526" s="63"/>
      <c r="AT526" s="63"/>
      <c r="AU526" s="61" t="s">
        <v>9</v>
      </c>
      <c r="AV526" s="62">
        <v>4</v>
      </c>
      <c r="AW526" s="61" t="s">
        <v>9</v>
      </c>
      <c r="AX526" s="62">
        <v>4</v>
      </c>
      <c r="AY526" s="61" t="s">
        <v>9</v>
      </c>
      <c r="AZ526" s="62">
        <v>4</v>
      </c>
      <c r="BA526" s="61" t="s">
        <v>9</v>
      </c>
      <c r="BB526" s="62">
        <v>4</v>
      </c>
      <c r="BC526" s="61" t="s">
        <v>9</v>
      </c>
      <c r="BD526" s="62">
        <v>4</v>
      </c>
      <c r="BE526" s="61" t="s">
        <v>9</v>
      </c>
      <c r="BF526" s="62">
        <v>4</v>
      </c>
      <c r="BG526" s="63"/>
      <c r="BH526" s="63"/>
      <c r="BI526" s="61" t="s">
        <v>12</v>
      </c>
      <c r="BJ526" s="62">
        <v>4</v>
      </c>
      <c r="BK526" s="61" t="s">
        <v>12</v>
      </c>
      <c r="BL526" s="62">
        <v>4</v>
      </c>
      <c r="BM526" s="61" t="s">
        <v>12</v>
      </c>
      <c r="BN526" s="62">
        <v>4</v>
      </c>
      <c r="BO526" s="61" t="s">
        <v>12</v>
      </c>
      <c r="BP526" s="62">
        <v>4</v>
      </c>
      <c r="BQ526" s="64">
        <f>COUNTIF($G526:$BP526,"a")+COUNTIF($G526:$BP526,"r0,a5")/2+COUNTIF($G526:$BP526,"p5,a5")/2+COUNTIF($G526:$BP526,"Ro,p5")/2+COUNTIF($G526:$BP526,"H5,A5")/2+COUNTIF($G526:$BP526,"p0,a5")/2</f>
        <v>12</v>
      </c>
      <c r="BR526" s="64">
        <f>COUNTIF($G526:$BP526,"d")+COUNTIF($G526:$BP526,"r0,d5")/2+COUNTIF($G526:$BP526,"p5,d5")/2+COUNTIF($G526:$BP526,"Ro,P5")/2+COUNTIF($G526:$BP526,"H5,D5")/2+COUNTIF($G526:$BP526,"p0,d5")/2</f>
        <v>0</v>
      </c>
      <c r="BS526" s="64">
        <f>COUNTIF($G526:$BP526,"b")+COUNTIF($G526:$BP526,"r0,b5")/2+COUNTIF($G526:$BP526,"p5,b5")/2+COUNTIF($G526:$BP526,"Ro,P5")/2+COUNTIF($G526:$BP526,"H5,B5")/2+COUNTIF($G526:$BP526,"p0,b5")/2</f>
        <v>0</v>
      </c>
      <c r="BT526" s="64">
        <f>COUNTIF($G526:$BP526,"c")+COUNTIF($G526:$BP526,"r0,c5")/2+COUNTIF($G526:$BP526,"p5,c5")/2+COUNTIF($G526:$BP526,"Ro,P5")/2+COUNTIF($G526:$BP526,"H5,C5")/2+COUNTIF($G526:$BP526,"p0,c5")/2</f>
        <v>15</v>
      </c>
      <c r="BU526" s="64">
        <f>COUNTIF($G526:$BP526,"KH")+COUNTIF($G526:$BP526,"TL")+COUNTIF($G526:$BP526,"L")</f>
        <v>0</v>
      </c>
      <c r="BV526" s="64">
        <f>COUNTIF($G526:$BP526,"NL")</f>
        <v>0</v>
      </c>
      <c r="BW526" s="64">
        <f>COUNTIF($G526:$BP526,"hh")+COUNTIF(G526:BP526,"H5,D5")/2</f>
        <v>0</v>
      </c>
      <c r="BX526" s="64">
        <f>COUNTIF($G526:$BP526,"nt7")</f>
        <v>0</v>
      </c>
      <c r="BY526" s="64">
        <f>COUNTIF($G526:$BP526,"P")+COUNTIF($G526:$BP526,"p5,a5")/2+COUNTIF($G526:$BP526,"p5,b5")/2+COUNTIF($G526:$BP526,"p5,c5")/2+COUNTIF($G526:$BP526,"p5,d5")/2+COUNTIF($G526:$BP526,"R0,P5")/2</f>
        <v>0</v>
      </c>
      <c r="BZ526" s="65">
        <f>SUBTOTAL(9,BQ526:BY526)</f>
        <v>27</v>
      </c>
      <c r="CA526" s="66">
        <f t="shared" si="734"/>
        <v>104</v>
      </c>
      <c r="CB526" s="67">
        <f t="shared" si="735"/>
        <v>0</v>
      </c>
      <c r="CC526" s="67">
        <v>0</v>
      </c>
      <c r="CD526" s="68">
        <f t="shared" si="736"/>
        <v>2</v>
      </c>
      <c r="CE526" s="69">
        <f t="shared" si="737"/>
        <v>26</v>
      </c>
      <c r="CF526" s="68">
        <f t="shared" si="738"/>
        <v>140</v>
      </c>
      <c r="CG526" s="70">
        <f t="shared" si="739"/>
        <v>2</v>
      </c>
      <c r="CH526" s="68">
        <f t="shared" si="740"/>
        <v>416</v>
      </c>
      <c r="CI526" s="71">
        <f>VLOOKUP(A526,[5]DATA!$A$6:$Q$660,17,0)</f>
        <v>70</v>
      </c>
      <c r="CJ526" s="71">
        <f t="shared" si="741"/>
        <v>104</v>
      </c>
      <c r="CK526" s="72">
        <f t="shared" si="742"/>
        <v>0</v>
      </c>
      <c r="CL526" s="73">
        <f t="shared" si="743"/>
        <v>0</v>
      </c>
      <c r="CM526" s="72">
        <f t="shared" si="744"/>
        <v>0</v>
      </c>
      <c r="CN526" s="74">
        <f>BQ526+BR526+BS526+BT526+BU526+BY526+BX526</f>
        <v>27</v>
      </c>
    </row>
    <row r="527" spans="1:92" s="77" customFormat="1" ht="24.75" customHeight="1" outlineLevel="2" x14ac:dyDescent="0.25">
      <c r="A527" s="55" t="s">
        <v>1062</v>
      </c>
      <c r="B527" s="56" t="s">
        <v>1063</v>
      </c>
      <c r="C527" s="57" t="s">
        <v>982</v>
      </c>
      <c r="D527" s="58">
        <v>10</v>
      </c>
      <c r="E527" s="59">
        <v>44581</v>
      </c>
      <c r="F527" s="60">
        <f>IFERROR(VLOOKUP(A527,'[5]PHEP NAM 2022'!$D$9:$AP$628,32,0),0)</f>
        <v>1</v>
      </c>
      <c r="G527" s="61" t="s">
        <v>9</v>
      </c>
      <c r="H527" s="62">
        <v>4</v>
      </c>
      <c r="I527" s="61" t="s">
        <v>9</v>
      </c>
      <c r="J527" s="62">
        <v>4</v>
      </c>
      <c r="K527" s="61" t="s">
        <v>9</v>
      </c>
      <c r="L527" s="62">
        <v>4</v>
      </c>
      <c r="M527" s="61" t="s">
        <v>9</v>
      </c>
      <c r="N527" s="62">
        <v>4</v>
      </c>
      <c r="O527" s="61" t="s">
        <v>9</v>
      </c>
      <c r="P527" s="62">
        <v>4</v>
      </c>
      <c r="Q527" s="63"/>
      <c r="R527" s="63">
        <v>16</v>
      </c>
      <c r="S527" s="61" t="s">
        <v>12</v>
      </c>
      <c r="T527" s="62">
        <v>4</v>
      </c>
      <c r="U527" s="61" t="s">
        <v>12</v>
      </c>
      <c r="V527" s="62">
        <v>4</v>
      </c>
      <c r="W527" s="61" t="s">
        <v>12</v>
      </c>
      <c r="X527" s="62">
        <v>4</v>
      </c>
      <c r="Y527" s="61" t="s">
        <v>12</v>
      </c>
      <c r="Z527" s="62">
        <v>4</v>
      </c>
      <c r="AA527" s="61" t="s">
        <v>52</v>
      </c>
      <c r="AB527" s="62"/>
      <c r="AC527" s="61" t="s">
        <v>12</v>
      </c>
      <c r="AD527" s="62">
        <v>4</v>
      </c>
      <c r="AE527" s="63"/>
      <c r="AF527" s="63"/>
      <c r="AG527" s="61" t="s">
        <v>9</v>
      </c>
      <c r="AH527" s="62">
        <v>4</v>
      </c>
      <c r="AI527" s="61" t="s">
        <v>9</v>
      </c>
      <c r="AJ527" s="62">
        <v>4</v>
      </c>
      <c r="AK527" s="61" t="s">
        <v>9</v>
      </c>
      <c r="AL527" s="62">
        <v>4</v>
      </c>
      <c r="AM527" s="61" t="s">
        <v>9</v>
      </c>
      <c r="AN527" s="62">
        <v>4</v>
      </c>
      <c r="AO527" s="61" t="s">
        <v>9</v>
      </c>
      <c r="AP527" s="62">
        <v>4</v>
      </c>
      <c r="AQ527" s="61" t="s">
        <v>9</v>
      </c>
      <c r="AR527" s="62">
        <v>4</v>
      </c>
      <c r="AS527" s="63"/>
      <c r="AT527" s="63"/>
      <c r="AU527" s="61" t="s">
        <v>12</v>
      </c>
      <c r="AV527" s="62">
        <v>4</v>
      </c>
      <c r="AW527" s="61" t="s">
        <v>12</v>
      </c>
      <c r="AX527" s="62">
        <v>4</v>
      </c>
      <c r="AY527" s="61" t="s">
        <v>12</v>
      </c>
      <c r="AZ527" s="62">
        <v>4</v>
      </c>
      <c r="BA527" s="61" t="s">
        <v>12</v>
      </c>
      <c r="BB527" s="62">
        <v>4</v>
      </c>
      <c r="BC527" s="61" t="s">
        <v>12</v>
      </c>
      <c r="BD527" s="62">
        <v>4</v>
      </c>
      <c r="BE527" s="61" t="s">
        <v>12</v>
      </c>
      <c r="BF527" s="62">
        <v>4</v>
      </c>
      <c r="BG527" s="63"/>
      <c r="BH527" s="63"/>
      <c r="BI527" s="61" t="s">
        <v>12</v>
      </c>
      <c r="BJ527" s="62">
        <v>4</v>
      </c>
      <c r="BK527" s="61" t="s">
        <v>12</v>
      </c>
      <c r="BL527" s="62">
        <v>4</v>
      </c>
      <c r="BM527" s="61" t="s">
        <v>12</v>
      </c>
      <c r="BN527" s="62">
        <v>4</v>
      </c>
      <c r="BO527" s="61" t="s">
        <v>12</v>
      </c>
      <c r="BP527" s="62">
        <v>4</v>
      </c>
      <c r="BQ527" s="64">
        <f>COUNTIF($G527:$BP527,"a")+COUNTIF($G527:$BP527,"r0,a5")/2+COUNTIF($G527:$BP527,"p5,a5")/2+COUNTIF($G527:$BP527,"Ro,p5")/2+COUNTIF($G527:$BP527,"H5,A5")/2+COUNTIF($G527:$BP527,"p0,a5")/2</f>
        <v>11</v>
      </c>
      <c r="BR527" s="64">
        <f>COUNTIF($G527:$BP527,"d")+COUNTIF($G527:$BP527,"r0,d5")/2+COUNTIF($G527:$BP527,"p5,d5")/2+COUNTIF($G527:$BP527,"Ro,P5")/2+COUNTIF($G527:$BP527,"H5,D5")/2+COUNTIF($G527:$BP527,"p0,d5")/2</f>
        <v>0</v>
      </c>
      <c r="BS527" s="64">
        <f>COUNTIF($G527:$BP527,"b")+COUNTIF($G527:$BP527,"r0,b5")/2+COUNTIF($G527:$BP527,"p5,b5")/2+COUNTIF($G527:$BP527,"Ro,P5")/2+COUNTIF($G527:$BP527,"H5,B5")/2+COUNTIF($G527:$BP527,"p0,b5")/2</f>
        <v>0</v>
      </c>
      <c r="BT527" s="64">
        <f>COUNTIF($G527:$BP527,"c")+COUNTIF($G527:$BP527,"r0,c5")/2+COUNTIF($G527:$BP527,"p5,c5")/2+COUNTIF($G527:$BP527,"Ro,P5")/2+COUNTIF($G527:$BP527,"H5,C5")/2+COUNTIF($G527:$BP527,"p0,c5")/2</f>
        <v>15</v>
      </c>
      <c r="BU527" s="64">
        <f>COUNTIF($G527:$BP527,"KH")+COUNTIF($G527:$BP527,"TL")+COUNTIF($G527:$BP527,"L")</f>
        <v>0</v>
      </c>
      <c r="BV527" s="64">
        <f>COUNTIF($G527:$BP527,"NL")</f>
        <v>0</v>
      </c>
      <c r="BW527" s="64">
        <f>COUNTIF($G527:$BP527,"hh")+COUNTIF(G527:BP527,"H5,D5")/2</f>
        <v>0</v>
      </c>
      <c r="BX527" s="64">
        <f>COUNTIF($G527:$BP527,"nt7")</f>
        <v>0</v>
      </c>
      <c r="BY527" s="64">
        <f>COUNTIF($G527:$BP527,"P")+COUNTIF($G527:$BP527,"p5,a5")/2+COUNTIF($G527:$BP527,"p5,b5")/2+COUNTIF($G527:$BP527,"p5,c5")/2+COUNTIF($G527:$BP527,"p5,d5")/2+COUNTIF($G527:$BP527,"R0,P5")/2</f>
        <v>1</v>
      </c>
      <c r="BZ527" s="65">
        <f t="shared" ref="BZ527" si="762">SUBTOTAL(9,BQ527:BY527)</f>
        <v>27</v>
      </c>
      <c r="CA527" s="66">
        <f t="shared" ref="CA527:CA560" si="763">SUM(H527,J527,L527,N527,P527,T527,V527,X527,Z527,AB527,AD527,AH527,AJ527,AL527,AN527,AP527,AR527,AV527,AX527,AZ527,BB527,BD527,BF527,BJ527,BL527,BN527,BP527)</f>
        <v>104</v>
      </c>
      <c r="CB527" s="67">
        <f t="shared" ref="CB527:CB560" si="764">SUM(R527,AF527,AT527,BH527)</f>
        <v>16</v>
      </c>
      <c r="CC527" s="67">
        <v>0</v>
      </c>
      <c r="CD527" s="68">
        <f t="shared" ref="CD527:CD558" si="765">IF(BZ527&gt;=25,4,IF(BZ527&gt;=18,3,IF(BZ527&gt;=12,2,IF(BZ527&gt;=4,1,0))))-BX527-2</f>
        <v>2</v>
      </c>
      <c r="CE527" s="69">
        <f t="shared" ref="CE527:CE560" si="766">COUNTIF(G527:P527,"&gt;=4")+COUNTIF(S527:AD527,"&gt;=4")+COUNTIF(AG527:AR527,"&gt;=4")+COUNTIF(AU527:BF527,"&gt;=4")+COUNTIF(BI527:BP527,"&gt;=4")+ROUND(IF(R527&gt;=12,1,0)+IF(AF527&gt;=12,1,0)+IF(AT527&gt;=12,1,0)+IF(BH527&gt;=12,1,0),0)</f>
        <v>27</v>
      </c>
      <c r="CF527" s="68">
        <f t="shared" ref="CF527:CF560" si="767">CD527*CI527</f>
        <v>140</v>
      </c>
      <c r="CG527" s="70">
        <f t="shared" ref="CG527:CG560" si="768">F527-BY527</f>
        <v>0</v>
      </c>
      <c r="CH527" s="68">
        <f t="shared" ref="CH527:CH560" si="769">CE527*16</f>
        <v>432</v>
      </c>
      <c r="CI527" s="71">
        <f>VLOOKUP(A527,[5]DATA!$A$6:$Q$660,17,0)</f>
        <v>70</v>
      </c>
      <c r="CJ527" s="71">
        <f t="shared" ref="CJ527:CJ560" si="770">SUM(CA527:CC527)</f>
        <v>120</v>
      </c>
      <c r="CK527" s="72">
        <f t="shared" ref="CK527:CK560" si="771">(SUM(IF(H527&gt;4,H527-4,0),IF(J527&gt;4,J527-4,0),IF(L527&gt;4,L527-4,0),IF(N527&gt;4,N527-4,0),IF(P527&gt;4,P527-4,0),IF(T527&gt;4,T527-4,0),IF(V527&gt;4,V527-4,0),IF(X527&gt;4,X527-4,0),IF(Z527&gt;4,Z527-4,0),IF(AB527&gt;4,AB527-4,0),IF(AD527&gt;4,AD527-4,0),IF(AH527&gt;4,AH527-4,0),IF(AJ527&gt;4,AJ527-4,0),IF(AL527&gt;4,AL527-4,0),IF(AN527&gt;4,AN527-4,0),IF(AP527&gt;4,AP527-4,0),IF(AR527&gt;4,AR527-4,0),IF(AV527&gt;4,AV527-4,0),IF(AX527&gt;4,AX527-4,0),IF(AZ527&gt;4,AZ527-4,0),IF(BB527&gt;4,BB527-4,0),IF(BD527&gt;4,BD527-4,0),IF(BF527&gt;4,BF527-4,0),IF(BJ527&gt;4,BJ527-4,0),IF(BL527&gt;4,BL527-4,0),IF(BN527&gt;4,BN527-4,0),IF(BP527&gt;4,BP527-4,0))+CB527+CC527)</f>
        <v>16</v>
      </c>
      <c r="CL527" s="73">
        <f t="shared" ref="CL527:CL560" si="772">CK527/CJ527</f>
        <v>0.13333333333333333</v>
      </c>
      <c r="CM527" s="72">
        <f t="shared" ref="CM527:CM560" si="773">(SUM(IF(H527&gt;4,H527-4,0),IF(J527&gt;4,J527-4,0),IF(L527&gt;4,L527-4,0),IF(N527&gt;4,N527-4,0),IF(P527&gt;4,P527-4,0),IF(T527&gt;4,T527-4,0),IF(V527&gt;4,V527-4,0),IF(X527&gt;4,X527-4,0),IF(Z527&gt;4,Z527-4,0),IF(AB527&gt;4,AB527-4,0),IF(AD527&gt;4,AD527-4,0),IF(AH527&gt;4,AH527-4,0),IF(AJ527&gt;4,AJ527-4,0),IF(AL527&gt;4,AL527-4,0),IF(AN527&gt;4,AN527-4,0),IF(AP527&gt;4,AP527-4,0),IF(AR527&gt;4,AR527-4,0),IF(AV527&gt;4,AV527-4,0),IF(AX527&gt;4,AX527-4,0),IF(AZ527&gt;4,AZ527-4,0),IF(BB527&gt;4,BB527-4,0),IF(BD527&gt;4,BD527-4,0),IF(BF527&gt;4,BF527-4,0),IF(BJ527&gt;4,BJ527-4,0),IF(BL527&gt;4,BL527-4,0),IF(BN527&gt;4,BN527-4,0),IF(BP527&gt;4,BP527-4,0))+CC527)</f>
        <v>0</v>
      </c>
      <c r="CN527" s="74">
        <f t="shared" ref="CN527" si="774">BQ527+BR527+BS527+BT527+BU527+BY527+BX527</f>
        <v>27</v>
      </c>
    </row>
    <row r="528" spans="1:92" s="76" customFormat="1" ht="24.75" customHeight="1" outlineLevel="2" x14ac:dyDescent="0.25">
      <c r="A528" s="55" t="s">
        <v>1064</v>
      </c>
      <c r="B528" s="56" t="s">
        <v>1065</v>
      </c>
      <c r="C528" s="57" t="s">
        <v>982</v>
      </c>
      <c r="D528" s="58">
        <v>6</v>
      </c>
      <c r="E528" s="59">
        <v>44014</v>
      </c>
      <c r="F528" s="60">
        <f>IFERROR(VLOOKUP(A528,'[5]PHEP NAM 2022'!$D$9:$AP$628,32,0),0)</f>
        <v>4</v>
      </c>
      <c r="G528" s="61" t="s">
        <v>12</v>
      </c>
      <c r="H528" s="62">
        <v>4</v>
      </c>
      <c r="I528" s="61" t="s">
        <v>12</v>
      </c>
      <c r="J528" s="62">
        <v>4</v>
      </c>
      <c r="K528" s="61" t="s">
        <v>52</v>
      </c>
      <c r="L528" s="62"/>
      <c r="M528" s="61" t="s">
        <v>12</v>
      </c>
      <c r="N528" s="62">
        <v>4</v>
      </c>
      <c r="O528" s="61" t="s">
        <v>12</v>
      </c>
      <c r="P528" s="62">
        <v>4</v>
      </c>
      <c r="Q528" s="63"/>
      <c r="R528" s="63"/>
      <c r="S528" s="61" t="s">
        <v>9</v>
      </c>
      <c r="T528" s="62">
        <v>4</v>
      </c>
      <c r="U528" s="61" t="s">
        <v>9</v>
      </c>
      <c r="V528" s="62">
        <v>4</v>
      </c>
      <c r="W528" s="61" t="s">
        <v>9</v>
      </c>
      <c r="X528" s="62">
        <v>4</v>
      </c>
      <c r="Y528" s="61" t="s">
        <v>9</v>
      </c>
      <c r="Z528" s="62">
        <v>4</v>
      </c>
      <c r="AA528" s="61" t="s">
        <v>9</v>
      </c>
      <c r="AB528" s="62">
        <v>4</v>
      </c>
      <c r="AC528" s="61" t="s">
        <v>9</v>
      </c>
      <c r="AD528" s="62">
        <v>4</v>
      </c>
      <c r="AE528" s="63"/>
      <c r="AF528" s="95">
        <v>15.5</v>
      </c>
      <c r="AG528" s="61" t="s">
        <v>12</v>
      </c>
      <c r="AH528" s="62">
        <v>4</v>
      </c>
      <c r="AI528" s="61" t="s">
        <v>12</v>
      </c>
      <c r="AJ528" s="62">
        <v>4</v>
      </c>
      <c r="AK528" s="61" t="s">
        <v>12</v>
      </c>
      <c r="AL528" s="62">
        <v>4</v>
      </c>
      <c r="AM528" s="61" t="s">
        <v>12</v>
      </c>
      <c r="AN528" s="62">
        <v>4</v>
      </c>
      <c r="AO528" s="61" t="s">
        <v>12</v>
      </c>
      <c r="AP528" s="62">
        <v>4</v>
      </c>
      <c r="AQ528" s="61" t="s">
        <v>12</v>
      </c>
      <c r="AR528" s="62">
        <v>4</v>
      </c>
      <c r="AS528" s="63"/>
      <c r="AT528" s="63"/>
      <c r="AU528" s="61" t="s">
        <v>9</v>
      </c>
      <c r="AV528" s="62">
        <v>4</v>
      </c>
      <c r="AW528" s="61" t="s">
        <v>9</v>
      </c>
      <c r="AX528" s="62">
        <v>4</v>
      </c>
      <c r="AY528" s="61" t="s">
        <v>9</v>
      </c>
      <c r="AZ528" s="62">
        <v>4</v>
      </c>
      <c r="BA528" s="61" t="s">
        <v>124</v>
      </c>
      <c r="BB528" s="62"/>
      <c r="BC528" s="61" t="s">
        <v>9</v>
      </c>
      <c r="BD528" s="62">
        <v>4</v>
      </c>
      <c r="BE528" s="61" t="s">
        <v>9</v>
      </c>
      <c r="BF528" s="62">
        <v>4</v>
      </c>
      <c r="BG528" s="63"/>
      <c r="BH528" s="63"/>
      <c r="BI528" s="61" t="s">
        <v>52</v>
      </c>
      <c r="BJ528" s="62"/>
      <c r="BK528" s="61" t="s">
        <v>52</v>
      </c>
      <c r="BL528" s="62"/>
      <c r="BM528" s="61" t="s">
        <v>12</v>
      </c>
      <c r="BN528" s="62">
        <v>4</v>
      </c>
      <c r="BO528" s="61" t="s">
        <v>12</v>
      </c>
      <c r="BP528" s="62">
        <v>4</v>
      </c>
      <c r="BQ528" s="64">
        <f>COUNTIF($G528:$BP528,"a")+COUNTIF($G528:$BP528,"r0,a5")/2+COUNTIF($G528:$BP528,"p5,a5")/2+COUNTIF($G528:$BP528,"Ro,p5")/2+COUNTIF($G528:$BP528,"H5,A5")/2+COUNTIF($G528:$BP528,"p0,a5")/2</f>
        <v>11</v>
      </c>
      <c r="BR528" s="64">
        <f>COUNTIF($G528:$BP528,"d")+COUNTIF($G528:$BP528,"r0,d5")/2+COUNTIF($G528:$BP528,"p5,d5")/2+COUNTIF($G528:$BP528,"Ro,P5")/2+COUNTIF($G528:$BP528,"H5,D5")/2+COUNTIF($G528:$BP528,"p0,d5")/2</f>
        <v>0</v>
      </c>
      <c r="BS528" s="64">
        <f>COUNTIF($G528:$BP528,"b")+COUNTIF($G528:$BP528,"r0,b5")/2+COUNTIF($G528:$BP528,"p5,b5")/2+COUNTIF($G528:$BP528,"Ro,P5")/2+COUNTIF($G528:$BP528,"H5,B5")/2+COUNTIF($G528:$BP528,"p0,b5")/2</f>
        <v>0</v>
      </c>
      <c r="BT528" s="64">
        <f>COUNTIF($G528:$BP528,"c")+COUNTIF($G528:$BP528,"r0,c5")/2+COUNTIF($G528:$BP528,"p5,c5")/2+COUNTIF($G528:$BP528,"Ro,P5")/2+COUNTIF($G528:$BP528,"H5,C5")/2+COUNTIF($G528:$BP528,"p0,c5")/2</f>
        <v>12</v>
      </c>
      <c r="BU528" s="64">
        <f>COUNTIF($G528:$BP528,"KH")+COUNTIF($G528:$BP528,"TL")+COUNTIF($G528:$BP528,"L")</f>
        <v>0</v>
      </c>
      <c r="BV528" s="64">
        <f>COUNTIF($G528:$BP528,"NL")</f>
        <v>0</v>
      </c>
      <c r="BW528" s="64">
        <f>COUNTIF($G528:$BP528,"hh")+COUNTIF(G528:BP528,"H5,D5")/2</f>
        <v>0</v>
      </c>
      <c r="BX528" s="64">
        <f>COUNTIF($G528:$BP528,"nt7")</f>
        <v>0</v>
      </c>
      <c r="BY528" s="64">
        <f>COUNTIF($G528:$BP528,"P")+COUNTIF($G528:$BP528,"p5,a5")/2+COUNTIF($G528:$BP528,"p5,b5")/2+COUNTIF($G528:$BP528,"p5,c5")/2+COUNTIF($G528:$BP528,"p5,d5")/2+COUNTIF($G528:$BP528,"R0,P5")/2</f>
        <v>3</v>
      </c>
      <c r="BZ528" s="65">
        <f>SUBTOTAL(9,BQ528:BY528)</f>
        <v>26</v>
      </c>
      <c r="CA528" s="66">
        <f t="shared" si="763"/>
        <v>92</v>
      </c>
      <c r="CB528" s="67">
        <f t="shared" si="764"/>
        <v>15.5</v>
      </c>
      <c r="CC528" s="67">
        <v>0</v>
      </c>
      <c r="CD528" s="68">
        <f>IF(BZ528&gt;=25,4,IF(BZ528&gt;=18,3,IF(BZ528&gt;=12,2,IF(BZ528&gt;=4,1,0))))-BX528-2</f>
        <v>2</v>
      </c>
      <c r="CE528" s="69">
        <f>COUNTIF(G528:P528,"&gt;=4")+COUNTIF(S528:AD528,"&gt;=4")+COUNTIF(AG528:AR528,"&gt;=4")+COUNTIF(AU528:BF528,"&gt;=4")+COUNTIF(BI528:BP528,"&gt;=4")+ROUND(IF(R528&gt;=12,1,0)+IF(AF528&gt;=12,1,0)+IF(AT528&gt;=12,1,0)+IF(BH528&gt;=12,1,0),0)</f>
        <v>24</v>
      </c>
      <c r="CF528" s="68">
        <f>CD528*CI528</f>
        <v>300</v>
      </c>
      <c r="CG528" s="70">
        <f>F528-BY528</f>
        <v>1</v>
      </c>
      <c r="CH528" s="68">
        <f>CE528*16</f>
        <v>384</v>
      </c>
      <c r="CI528" s="71">
        <f>VLOOKUP(A528,[5]DATA!$A$6:$Q$660,17,0)</f>
        <v>150</v>
      </c>
      <c r="CJ528" s="71">
        <f>SUM(CA528:CC528)</f>
        <v>107.5</v>
      </c>
      <c r="CK528" s="72">
        <f>(SUM(IF(H528&gt;4,H528-4,0),IF(J528&gt;4,J528-4,0),IF(L528&gt;4,L528-4,0),IF(N528&gt;4,N528-4,0),IF(P528&gt;4,P528-4,0),IF(T528&gt;4,T528-4,0),IF(V528&gt;4,V528-4,0),IF(X528&gt;4,X528-4,0),IF(Z528&gt;4,Z528-4,0),IF(AB528&gt;4,AB528-4,0),IF(AD528&gt;4,AD528-4,0),IF(AH528&gt;4,AH528-4,0),IF(AJ528&gt;4,AJ528-4,0),IF(AL528&gt;4,AL528-4,0),IF(AN528&gt;4,AN528-4,0),IF(AP528&gt;4,AP528-4,0),IF(AR528&gt;4,AR528-4,0),IF(AV528&gt;4,AV528-4,0),IF(AX528&gt;4,AX528-4,0),IF(AZ528&gt;4,AZ528-4,0),IF(BB528&gt;4,BB528-4,0),IF(BD528&gt;4,BD528-4,0),IF(BF528&gt;4,BF528-4,0),IF(BJ528&gt;4,BJ528-4,0),IF(BL528&gt;4,BL528-4,0),IF(BN528&gt;4,BN528-4,0),IF(BP528&gt;4,BP528-4,0))+CB528+CC528)</f>
        <v>15.5</v>
      </c>
      <c r="CL528" s="73">
        <f>CK528/CJ528</f>
        <v>0.14418604651162792</v>
      </c>
      <c r="CM528" s="72">
        <f>(SUM(IF(H528&gt;4,H528-4,0),IF(J528&gt;4,J528-4,0),IF(L528&gt;4,L528-4,0),IF(N528&gt;4,N528-4,0),IF(P528&gt;4,P528-4,0),IF(T528&gt;4,T528-4,0),IF(V528&gt;4,V528-4,0),IF(X528&gt;4,X528-4,0),IF(Z528&gt;4,Z528-4,0),IF(AB528&gt;4,AB528-4,0),IF(AD528&gt;4,AD528-4,0),IF(AH528&gt;4,AH528-4,0),IF(AJ528&gt;4,AJ528-4,0),IF(AL528&gt;4,AL528-4,0),IF(AN528&gt;4,AN528-4,0),IF(AP528&gt;4,AP528-4,0),IF(AR528&gt;4,AR528-4,0),IF(AV528&gt;4,AV528-4,0),IF(AX528&gt;4,AX528-4,0),IF(AZ528&gt;4,AZ528-4,0),IF(BB528&gt;4,BB528-4,0),IF(BD528&gt;4,BD528-4,0),IF(BF528&gt;4,BF528-4,0),IF(BJ528&gt;4,BJ528-4,0),IF(BL528&gt;4,BL528-4,0),IF(BN528&gt;4,BN528-4,0),IF(BP528&gt;4,BP528-4,0))+CC528)</f>
        <v>0</v>
      </c>
      <c r="CN528" s="74">
        <f>BQ528+BR528+BS528+BT528+BU528+BY528+BX528</f>
        <v>26</v>
      </c>
    </row>
    <row r="529" spans="1:92" s="77" customFormat="1" ht="24.75" customHeight="1" outlineLevel="2" x14ac:dyDescent="0.25">
      <c r="A529" s="55" t="s">
        <v>1066</v>
      </c>
      <c r="B529" s="56" t="s">
        <v>1067</v>
      </c>
      <c r="C529" s="57" t="s">
        <v>982</v>
      </c>
      <c r="D529" s="58">
        <v>10</v>
      </c>
      <c r="E529" s="59">
        <v>44602</v>
      </c>
      <c r="F529" s="60">
        <f>IFERROR(VLOOKUP(A529,'[5]PHEP NAM 2022'!$D$9:$AP$628,32,0),0)</f>
        <v>2</v>
      </c>
      <c r="G529" s="61" t="s">
        <v>12</v>
      </c>
      <c r="H529" s="62">
        <v>4</v>
      </c>
      <c r="I529" s="61" t="s">
        <v>12</v>
      </c>
      <c r="J529" s="62">
        <v>4</v>
      </c>
      <c r="K529" s="61" t="s">
        <v>12</v>
      </c>
      <c r="L529" s="62">
        <v>4</v>
      </c>
      <c r="M529" s="61" t="s">
        <v>12</v>
      </c>
      <c r="N529" s="62">
        <v>4</v>
      </c>
      <c r="O529" s="61" t="s">
        <v>12</v>
      </c>
      <c r="P529" s="62">
        <v>4</v>
      </c>
      <c r="Q529" s="63"/>
      <c r="R529" s="63"/>
      <c r="S529" s="61" t="s">
        <v>9</v>
      </c>
      <c r="T529" s="62">
        <v>4</v>
      </c>
      <c r="U529" s="61" t="s">
        <v>9</v>
      </c>
      <c r="V529" s="62"/>
      <c r="W529" s="61" t="s">
        <v>9</v>
      </c>
      <c r="X529" s="62">
        <v>4</v>
      </c>
      <c r="Y529" s="61" t="s">
        <v>9</v>
      </c>
      <c r="Z529" s="62"/>
      <c r="AA529" s="61" t="s">
        <v>9</v>
      </c>
      <c r="AB529" s="62">
        <v>4</v>
      </c>
      <c r="AC529" s="61" t="s">
        <v>9</v>
      </c>
      <c r="AD529" s="62">
        <v>4</v>
      </c>
      <c r="AE529" s="63"/>
      <c r="AF529" s="63">
        <v>16</v>
      </c>
      <c r="AG529" s="61" t="s">
        <v>12</v>
      </c>
      <c r="AH529" s="62">
        <v>4</v>
      </c>
      <c r="AI529" s="61" t="s">
        <v>12</v>
      </c>
      <c r="AJ529" s="62">
        <v>4</v>
      </c>
      <c r="AK529" s="61" t="s">
        <v>12</v>
      </c>
      <c r="AL529" s="62">
        <v>4</v>
      </c>
      <c r="AM529" s="61" t="s">
        <v>12</v>
      </c>
      <c r="AN529" s="62">
        <v>4</v>
      </c>
      <c r="AO529" s="61" t="s">
        <v>12</v>
      </c>
      <c r="AP529" s="62">
        <v>4</v>
      </c>
      <c r="AQ529" s="61" t="s">
        <v>12</v>
      </c>
      <c r="AR529" s="62">
        <v>4</v>
      </c>
      <c r="AS529" s="63"/>
      <c r="AT529" s="63"/>
      <c r="AU529" s="61" t="s">
        <v>9</v>
      </c>
      <c r="AV529" s="62">
        <v>4</v>
      </c>
      <c r="AW529" s="61" t="s">
        <v>9</v>
      </c>
      <c r="AX529" s="62">
        <v>4</v>
      </c>
      <c r="AY529" s="61" t="s">
        <v>9</v>
      </c>
      <c r="AZ529" s="62">
        <v>4</v>
      </c>
      <c r="BA529" s="61" t="s">
        <v>9</v>
      </c>
      <c r="BB529" s="62"/>
      <c r="BC529" s="61" t="s">
        <v>9</v>
      </c>
      <c r="BD529" s="62">
        <v>4</v>
      </c>
      <c r="BE529" s="61" t="s">
        <v>9</v>
      </c>
      <c r="BF529" s="62">
        <v>4</v>
      </c>
      <c r="BG529" s="63"/>
      <c r="BH529" s="63"/>
      <c r="BI529" s="61" t="s">
        <v>12</v>
      </c>
      <c r="BJ529" s="62">
        <v>4</v>
      </c>
      <c r="BK529" s="61" t="s">
        <v>12</v>
      </c>
      <c r="BL529" s="62">
        <v>4</v>
      </c>
      <c r="BM529" s="61" t="s">
        <v>12</v>
      </c>
      <c r="BN529" s="62">
        <v>4</v>
      </c>
      <c r="BO529" s="61" t="s">
        <v>12</v>
      </c>
      <c r="BP529" s="62">
        <v>4</v>
      </c>
      <c r="BQ529" s="64">
        <f t="shared" ref="BQ529:BQ560" si="775">COUNTIF($G529:$BP529,"a")+COUNTIF($G529:$BP529,"r0,a5")/2+COUNTIF($G529:$BP529,"p5,a5")/2+COUNTIF($G529:$BP529,"Ro,p5")/2+COUNTIF($G529:$BP529,"H5,A5")/2+COUNTIF($G529:$BP529,"p0,a5")/2</f>
        <v>12</v>
      </c>
      <c r="BR529" s="64">
        <f t="shared" ref="BR529:BR560" si="776">COUNTIF($G529:$BP529,"d")+COUNTIF($G529:$BP529,"r0,d5")/2+COUNTIF($G529:$BP529,"p5,d5")/2+COUNTIF($G529:$BP529,"Ro,P5")/2+COUNTIF($G529:$BP529,"H5,D5")/2+COUNTIF($G529:$BP529,"p0,d5")/2</f>
        <v>0</v>
      </c>
      <c r="BS529" s="64">
        <f t="shared" ref="BS529:BS560" si="777">COUNTIF($G529:$BP529,"b")+COUNTIF($G529:$BP529,"r0,b5")/2+COUNTIF($G529:$BP529,"p5,b5")/2+COUNTIF($G529:$BP529,"Ro,P5")/2+COUNTIF($G529:$BP529,"H5,B5")/2+COUNTIF($G529:$BP529,"p0,b5")/2</f>
        <v>0</v>
      </c>
      <c r="BT529" s="64">
        <f t="shared" ref="BT529:BT560" si="778">COUNTIF($G529:$BP529,"c")+COUNTIF($G529:$BP529,"r0,c5")/2+COUNTIF($G529:$BP529,"p5,c5")/2+COUNTIF($G529:$BP529,"Ro,P5")/2+COUNTIF($G529:$BP529,"H5,C5")/2+COUNTIF($G529:$BP529,"p0,c5")/2</f>
        <v>15</v>
      </c>
      <c r="BU529" s="64">
        <f t="shared" ref="BU529:BU560" si="779">COUNTIF($G529:$BP529,"KH")+COUNTIF($G529:$BP529,"TL")+COUNTIF($G529:$BP529,"L")</f>
        <v>0</v>
      </c>
      <c r="BV529" s="64">
        <f t="shared" ref="BV529:BV560" si="780">COUNTIF($G529:$BP529,"NL")</f>
        <v>0</v>
      </c>
      <c r="BW529" s="64">
        <f t="shared" ref="BW529:BW560" si="781">COUNTIF($G529:$BP529,"hh")+COUNTIF(G529:BP529,"H5,D5")/2</f>
        <v>0</v>
      </c>
      <c r="BX529" s="64">
        <f t="shared" ref="BX529:BX560" si="782">COUNTIF($G529:$BP529,"nt7")</f>
        <v>0</v>
      </c>
      <c r="BY529" s="64">
        <f t="shared" ref="BY529:BY560" si="783">COUNTIF($G529:$BP529,"P")+COUNTIF($G529:$BP529,"p5,a5")/2+COUNTIF($G529:$BP529,"p5,b5")/2+COUNTIF($G529:$BP529,"p5,c5")/2+COUNTIF($G529:$BP529,"p5,d5")/2+COUNTIF($G529:$BP529,"R0,P5")/2</f>
        <v>0</v>
      </c>
      <c r="BZ529" s="65">
        <f t="shared" ref="BZ529:BZ560" si="784">SUBTOTAL(9,BQ529:BY529)</f>
        <v>27</v>
      </c>
      <c r="CA529" s="66">
        <f t="shared" si="763"/>
        <v>96</v>
      </c>
      <c r="CB529" s="67">
        <f t="shared" si="764"/>
        <v>16</v>
      </c>
      <c r="CC529" s="67">
        <v>0</v>
      </c>
      <c r="CD529" s="68">
        <f t="shared" ref="CD529:CD547" si="785">IF(BZ529&gt;=25,4,IF(BZ529&gt;=18,3,IF(BZ529&gt;=12,2,IF(BZ529&gt;=4,1,0))))-BX529-2</f>
        <v>2</v>
      </c>
      <c r="CE529" s="69">
        <f t="shared" ref="CE529:CE547" si="786">COUNTIF(G529:P529,"&gt;=4")+COUNTIF(S529:AD529,"&gt;=4")+COUNTIF(AG529:AR529,"&gt;=4")+COUNTIF(AU529:BF529,"&gt;=4")+COUNTIF(BI529:BP529,"&gt;=4")+ROUND(IF(R529&gt;=12,1,0)+IF(AF529&gt;=12,1,0)+IF(AT529&gt;=12,1,0)+IF(BH529&gt;=12,1,0),0)</f>
        <v>25</v>
      </c>
      <c r="CF529" s="68">
        <f t="shared" ref="CF529:CF547" si="787">CD529*CI529</f>
        <v>140</v>
      </c>
      <c r="CG529" s="70">
        <f t="shared" ref="CG529:CG547" si="788">F529-BY529</f>
        <v>2</v>
      </c>
      <c r="CH529" s="68">
        <f t="shared" ref="CH529:CH547" si="789">CE529*16</f>
        <v>400</v>
      </c>
      <c r="CI529" s="71">
        <f>VLOOKUP(A529,[5]DATA!$A$6:$Q$660,17,0)</f>
        <v>70</v>
      </c>
      <c r="CJ529" s="71">
        <f t="shared" ref="CJ529:CJ547" si="790">SUM(CA529:CC529)</f>
        <v>112</v>
      </c>
      <c r="CK529" s="72">
        <f t="shared" ref="CK529:CK547" si="791">(SUM(IF(H529&gt;4,H529-4,0),IF(J529&gt;4,J529-4,0),IF(L529&gt;4,L529-4,0),IF(N529&gt;4,N529-4,0),IF(P529&gt;4,P529-4,0),IF(T529&gt;4,T529-4,0),IF(V529&gt;4,V529-4,0),IF(X529&gt;4,X529-4,0),IF(Z529&gt;4,Z529-4,0),IF(AB529&gt;4,AB529-4,0),IF(AD529&gt;4,AD529-4,0),IF(AH529&gt;4,AH529-4,0),IF(AJ529&gt;4,AJ529-4,0),IF(AL529&gt;4,AL529-4,0),IF(AN529&gt;4,AN529-4,0),IF(AP529&gt;4,AP529-4,0),IF(AR529&gt;4,AR529-4,0),IF(AV529&gt;4,AV529-4,0),IF(AX529&gt;4,AX529-4,0),IF(AZ529&gt;4,AZ529-4,0),IF(BB529&gt;4,BB529-4,0),IF(BD529&gt;4,BD529-4,0),IF(BF529&gt;4,BF529-4,0),IF(BJ529&gt;4,BJ529-4,0),IF(BL529&gt;4,BL529-4,0),IF(BN529&gt;4,BN529-4,0),IF(BP529&gt;4,BP529-4,0))+CB529+CC529)</f>
        <v>16</v>
      </c>
      <c r="CL529" s="73">
        <f t="shared" ref="CL529:CL547" si="792">CK529/CJ529</f>
        <v>0.14285714285714285</v>
      </c>
      <c r="CM529" s="72">
        <f t="shared" ref="CM529:CM547" si="793">(SUM(IF(H529&gt;4,H529-4,0),IF(J529&gt;4,J529-4,0),IF(L529&gt;4,L529-4,0),IF(N529&gt;4,N529-4,0),IF(P529&gt;4,P529-4,0),IF(T529&gt;4,T529-4,0),IF(V529&gt;4,V529-4,0),IF(X529&gt;4,X529-4,0),IF(Z529&gt;4,Z529-4,0),IF(AB529&gt;4,AB529-4,0),IF(AD529&gt;4,AD529-4,0),IF(AH529&gt;4,AH529-4,0),IF(AJ529&gt;4,AJ529-4,0),IF(AL529&gt;4,AL529-4,0),IF(AN529&gt;4,AN529-4,0),IF(AP529&gt;4,AP529-4,0),IF(AR529&gt;4,AR529-4,0),IF(AV529&gt;4,AV529-4,0),IF(AX529&gt;4,AX529-4,0),IF(AZ529&gt;4,AZ529-4,0),IF(BB529&gt;4,BB529-4,0),IF(BD529&gt;4,BD529-4,0),IF(BF529&gt;4,BF529-4,0),IF(BJ529&gt;4,BJ529-4,0),IF(BL529&gt;4,BL529-4,0),IF(BN529&gt;4,BN529-4,0),IF(BP529&gt;4,BP529-4,0))+CC529)</f>
        <v>0</v>
      </c>
      <c r="CN529" s="74">
        <f t="shared" ref="CN529:CN560" si="794">BQ529+BR529+BS529+BT529+BU529+BY529+BX529</f>
        <v>27</v>
      </c>
    </row>
    <row r="530" spans="1:92" s="77" customFormat="1" ht="24.75" customHeight="1" outlineLevel="2" x14ac:dyDescent="0.25">
      <c r="A530" s="55" t="s">
        <v>1068</v>
      </c>
      <c r="B530" s="56" t="s">
        <v>1069</v>
      </c>
      <c r="C530" s="57" t="s">
        <v>982</v>
      </c>
      <c r="D530" s="58">
        <v>10</v>
      </c>
      <c r="E530" s="59">
        <v>44602</v>
      </c>
      <c r="F530" s="60">
        <f>IFERROR(VLOOKUP(A530,'[5]PHEP NAM 2022'!$D$9:$AP$628,32,0),0)</f>
        <v>2</v>
      </c>
      <c r="G530" s="61" t="s">
        <v>12</v>
      </c>
      <c r="H530" s="62">
        <v>4</v>
      </c>
      <c r="I530" s="61" t="s">
        <v>12</v>
      </c>
      <c r="J530" s="62">
        <v>4</v>
      </c>
      <c r="K530" s="61" t="s">
        <v>12</v>
      </c>
      <c r="L530" s="62">
        <v>4</v>
      </c>
      <c r="M530" s="61" t="s">
        <v>12</v>
      </c>
      <c r="N530" s="62">
        <v>4</v>
      </c>
      <c r="O530" s="61" t="s">
        <v>12</v>
      </c>
      <c r="P530" s="62">
        <v>4</v>
      </c>
      <c r="Q530" s="63"/>
      <c r="R530" s="63"/>
      <c r="S530" s="61" t="s">
        <v>9</v>
      </c>
      <c r="T530" s="62">
        <v>4</v>
      </c>
      <c r="U530" s="61" t="s">
        <v>9</v>
      </c>
      <c r="V530" s="62">
        <v>4</v>
      </c>
      <c r="W530" s="61" t="s">
        <v>9</v>
      </c>
      <c r="X530" s="62">
        <v>4</v>
      </c>
      <c r="Y530" s="61" t="s">
        <v>9</v>
      </c>
      <c r="Z530" s="62">
        <v>4</v>
      </c>
      <c r="AA530" s="61" t="s">
        <v>9</v>
      </c>
      <c r="AB530" s="62">
        <v>4</v>
      </c>
      <c r="AC530" s="61" t="s">
        <v>52</v>
      </c>
      <c r="AD530" s="62"/>
      <c r="AE530" s="63"/>
      <c r="AF530" s="63"/>
      <c r="AG530" s="61" t="s">
        <v>12</v>
      </c>
      <c r="AH530" s="62">
        <v>4</v>
      </c>
      <c r="AI530" s="61" t="s">
        <v>12</v>
      </c>
      <c r="AJ530" s="62">
        <v>4</v>
      </c>
      <c r="AK530" s="61" t="s">
        <v>12</v>
      </c>
      <c r="AL530" s="62">
        <v>4</v>
      </c>
      <c r="AM530" s="61" t="s">
        <v>12</v>
      </c>
      <c r="AN530" s="62">
        <v>4</v>
      </c>
      <c r="AO530" s="61" t="s">
        <v>12</v>
      </c>
      <c r="AP530" s="62">
        <v>4</v>
      </c>
      <c r="AQ530" s="61" t="s">
        <v>52</v>
      </c>
      <c r="AR530" s="62"/>
      <c r="AS530" s="63"/>
      <c r="AT530" s="63"/>
      <c r="AU530" s="61" t="s">
        <v>9</v>
      </c>
      <c r="AV530" s="62">
        <v>4</v>
      </c>
      <c r="AW530" s="61" t="s">
        <v>9</v>
      </c>
      <c r="AX530" s="62">
        <v>4</v>
      </c>
      <c r="AY530" s="61" t="s">
        <v>9</v>
      </c>
      <c r="AZ530" s="62">
        <v>3.5</v>
      </c>
      <c r="BA530" s="61" t="s">
        <v>9</v>
      </c>
      <c r="BB530" s="62">
        <v>4</v>
      </c>
      <c r="BC530" s="61" t="s">
        <v>9</v>
      </c>
      <c r="BD530" s="62">
        <v>4</v>
      </c>
      <c r="BE530" s="61" t="s">
        <v>9</v>
      </c>
      <c r="BF530" s="62">
        <v>4</v>
      </c>
      <c r="BG530" s="63"/>
      <c r="BH530" s="63"/>
      <c r="BI530" s="61" t="s">
        <v>12</v>
      </c>
      <c r="BJ530" s="62">
        <v>4</v>
      </c>
      <c r="BK530" s="61" t="s">
        <v>12</v>
      </c>
      <c r="BL530" s="62">
        <v>4</v>
      </c>
      <c r="BM530" s="61" t="s">
        <v>12</v>
      </c>
      <c r="BN530" s="62">
        <v>4</v>
      </c>
      <c r="BO530" s="61" t="s">
        <v>12</v>
      </c>
      <c r="BP530" s="62">
        <v>4</v>
      </c>
      <c r="BQ530" s="64">
        <f t="shared" si="775"/>
        <v>11</v>
      </c>
      <c r="BR530" s="64">
        <f t="shared" si="776"/>
        <v>0</v>
      </c>
      <c r="BS530" s="64">
        <f t="shared" si="777"/>
        <v>0</v>
      </c>
      <c r="BT530" s="64">
        <f t="shared" si="778"/>
        <v>14</v>
      </c>
      <c r="BU530" s="64">
        <f t="shared" si="779"/>
        <v>0</v>
      </c>
      <c r="BV530" s="64">
        <f t="shared" si="780"/>
        <v>0</v>
      </c>
      <c r="BW530" s="64">
        <f t="shared" si="781"/>
        <v>0</v>
      </c>
      <c r="BX530" s="64">
        <f t="shared" si="782"/>
        <v>0</v>
      </c>
      <c r="BY530" s="64">
        <f t="shared" si="783"/>
        <v>2</v>
      </c>
      <c r="BZ530" s="65">
        <f t="shared" si="784"/>
        <v>27</v>
      </c>
      <c r="CA530" s="66">
        <f t="shared" si="763"/>
        <v>99.5</v>
      </c>
      <c r="CB530" s="67">
        <f t="shared" si="764"/>
        <v>0</v>
      </c>
      <c r="CC530" s="67">
        <v>0</v>
      </c>
      <c r="CD530" s="68">
        <f t="shared" si="785"/>
        <v>2</v>
      </c>
      <c r="CE530" s="69">
        <f t="shared" si="786"/>
        <v>24</v>
      </c>
      <c r="CF530" s="68">
        <f t="shared" si="787"/>
        <v>140</v>
      </c>
      <c r="CG530" s="70">
        <f t="shared" si="788"/>
        <v>0</v>
      </c>
      <c r="CH530" s="68">
        <f t="shared" si="789"/>
        <v>384</v>
      </c>
      <c r="CI530" s="71">
        <f>VLOOKUP(A530,[5]DATA!$A$6:$Q$660,17,0)</f>
        <v>70</v>
      </c>
      <c r="CJ530" s="71">
        <f t="shared" si="790"/>
        <v>99.5</v>
      </c>
      <c r="CK530" s="72">
        <f t="shared" si="791"/>
        <v>0</v>
      </c>
      <c r="CL530" s="73">
        <f t="shared" si="792"/>
        <v>0</v>
      </c>
      <c r="CM530" s="72">
        <f t="shared" si="793"/>
        <v>0</v>
      </c>
      <c r="CN530" s="74">
        <f t="shared" si="794"/>
        <v>27</v>
      </c>
    </row>
    <row r="531" spans="1:92" s="77" customFormat="1" ht="24.75" customHeight="1" outlineLevel="2" x14ac:dyDescent="0.25">
      <c r="A531" s="55" t="s">
        <v>1070</v>
      </c>
      <c r="B531" s="56" t="s">
        <v>1071</v>
      </c>
      <c r="C531" s="57" t="s">
        <v>982</v>
      </c>
      <c r="D531" s="58">
        <v>10</v>
      </c>
      <c r="E531" s="59">
        <v>44602</v>
      </c>
      <c r="F531" s="60">
        <f>IFERROR(VLOOKUP(A531,'[5]PHEP NAM 2022'!$D$9:$AP$628,32,0),0)</f>
        <v>2</v>
      </c>
      <c r="G531" s="61" t="s">
        <v>12</v>
      </c>
      <c r="H531" s="62">
        <v>4</v>
      </c>
      <c r="I531" s="61" t="s">
        <v>12</v>
      </c>
      <c r="J531" s="62">
        <v>4</v>
      </c>
      <c r="K531" s="61" t="s">
        <v>12</v>
      </c>
      <c r="L531" s="62">
        <v>4</v>
      </c>
      <c r="M531" s="61" t="s">
        <v>12</v>
      </c>
      <c r="N531" s="62">
        <v>4</v>
      </c>
      <c r="O531" s="61" t="s">
        <v>12</v>
      </c>
      <c r="P531" s="62">
        <v>4</v>
      </c>
      <c r="Q531" s="63"/>
      <c r="R531" s="63"/>
      <c r="S531" s="61" t="s">
        <v>9</v>
      </c>
      <c r="T531" s="62">
        <v>4</v>
      </c>
      <c r="U531" s="61" t="s">
        <v>9</v>
      </c>
      <c r="V531" s="62">
        <v>3</v>
      </c>
      <c r="W531" s="61" t="s">
        <v>9</v>
      </c>
      <c r="X531" s="62">
        <v>4</v>
      </c>
      <c r="Y531" s="61" t="s">
        <v>9</v>
      </c>
      <c r="Z531" s="62">
        <v>4</v>
      </c>
      <c r="AA531" s="61" t="s">
        <v>9</v>
      </c>
      <c r="AB531" s="62">
        <v>4</v>
      </c>
      <c r="AC531" s="61" t="s">
        <v>9</v>
      </c>
      <c r="AD531" s="62">
        <v>4</v>
      </c>
      <c r="AE531" s="63"/>
      <c r="AF531" s="63">
        <v>16</v>
      </c>
      <c r="AG531" s="61" t="s">
        <v>12</v>
      </c>
      <c r="AH531" s="62">
        <v>4</v>
      </c>
      <c r="AI531" s="61" t="s">
        <v>12</v>
      </c>
      <c r="AJ531" s="62">
        <v>4</v>
      </c>
      <c r="AK531" s="61" t="s">
        <v>12</v>
      </c>
      <c r="AL531" s="62">
        <v>4</v>
      </c>
      <c r="AM531" s="61" t="s">
        <v>12</v>
      </c>
      <c r="AN531" s="62">
        <v>4</v>
      </c>
      <c r="AO531" s="61" t="s">
        <v>12</v>
      </c>
      <c r="AP531" s="62">
        <v>4</v>
      </c>
      <c r="AQ531" s="61" t="s">
        <v>12</v>
      </c>
      <c r="AR531" s="62">
        <v>4</v>
      </c>
      <c r="AS531" s="63"/>
      <c r="AT531" s="63"/>
      <c r="AU531" s="61" t="s">
        <v>9</v>
      </c>
      <c r="AV531" s="62">
        <v>4</v>
      </c>
      <c r="AW531" s="61" t="s">
        <v>9</v>
      </c>
      <c r="AX531" s="62">
        <v>4</v>
      </c>
      <c r="AY531" s="61" t="s">
        <v>9</v>
      </c>
      <c r="AZ531" s="62">
        <v>4</v>
      </c>
      <c r="BA531" s="61" t="s">
        <v>52</v>
      </c>
      <c r="BB531" s="62"/>
      <c r="BC531" s="61" t="s">
        <v>9</v>
      </c>
      <c r="BD531" s="62">
        <v>4</v>
      </c>
      <c r="BE531" s="61" t="s">
        <v>9</v>
      </c>
      <c r="BF531" s="62"/>
      <c r="BG531" s="63"/>
      <c r="BH531" s="63"/>
      <c r="BI531" s="61" t="s">
        <v>12</v>
      </c>
      <c r="BJ531" s="62">
        <v>4</v>
      </c>
      <c r="BK531" s="61" t="s">
        <v>12</v>
      </c>
      <c r="BL531" s="62">
        <v>4</v>
      </c>
      <c r="BM531" s="61" t="s">
        <v>12</v>
      </c>
      <c r="BN531" s="62">
        <v>4</v>
      </c>
      <c r="BO531" s="61" t="s">
        <v>12</v>
      </c>
      <c r="BP531" s="62">
        <v>4</v>
      </c>
      <c r="BQ531" s="64">
        <f t="shared" si="775"/>
        <v>11</v>
      </c>
      <c r="BR531" s="64">
        <f t="shared" si="776"/>
        <v>0</v>
      </c>
      <c r="BS531" s="64">
        <f t="shared" si="777"/>
        <v>0</v>
      </c>
      <c r="BT531" s="64">
        <f t="shared" si="778"/>
        <v>15</v>
      </c>
      <c r="BU531" s="64">
        <f t="shared" si="779"/>
        <v>0</v>
      </c>
      <c r="BV531" s="64">
        <f t="shared" si="780"/>
        <v>0</v>
      </c>
      <c r="BW531" s="64">
        <f t="shared" si="781"/>
        <v>0</v>
      </c>
      <c r="BX531" s="64">
        <f t="shared" si="782"/>
        <v>0</v>
      </c>
      <c r="BY531" s="64">
        <f t="shared" si="783"/>
        <v>1</v>
      </c>
      <c r="BZ531" s="65">
        <f t="shared" si="784"/>
        <v>27</v>
      </c>
      <c r="CA531" s="66">
        <f t="shared" si="763"/>
        <v>99</v>
      </c>
      <c r="CB531" s="67">
        <f t="shared" si="764"/>
        <v>16</v>
      </c>
      <c r="CC531" s="67">
        <v>0</v>
      </c>
      <c r="CD531" s="68">
        <f t="shared" si="785"/>
        <v>2</v>
      </c>
      <c r="CE531" s="69">
        <f t="shared" si="786"/>
        <v>25</v>
      </c>
      <c r="CF531" s="68">
        <f t="shared" si="787"/>
        <v>140</v>
      </c>
      <c r="CG531" s="70">
        <f t="shared" si="788"/>
        <v>1</v>
      </c>
      <c r="CH531" s="68">
        <f t="shared" si="789"/>
        <v>400</v>
      </c>
      <c r="CI531" s="71">
        <f>VLOOKUP(A531,[5]DATA!$A$6:$Q$660,17,0)</f>
        <v>70</v>
      </c>
      <c r="CJ531" s="71">
        <f t="shared" si="790"/>
        <v>115</v>
      </c>
      <c r="CK531" s="72">
        <f t="shared" si="791"/>
        <v>16</v>
      </c>
      <c r="CL531" s="73">
        <f t="shared" si="792"/>
        <v>0.1391304347826087</v>
      </c>
      <c r="CM531" s="72">
        <f t="shared" si="793"/>
        <v>0</v>
      </c>
      <c r="CN531" s="74">
        <f t="shared" si="794"/>
        <v>27</v>
      </c>
    </row>
    <row r="532" spans="1:92" s="77" customFormat="1" ht="24.75" customHeight="1" outlineLevel="2" x14ac:dyDescent="0.25">
      <c r="A532" s="55" t="s">
        <v>1072</v>
      </c>
      <c r="B532" s="56" t="s">
        <v>1073</v>
      </c>
      <c r="C532" s="57" t="s">
        <v>982</v>
      </c>
      <c r="D532" s="58">
        <v>7</v>
      </c>
      <c r="E532" s="59">
        <v>44606</v>
      </c>
      <c r="F532" s="60">
        <f>IFERROR(VLOOKUP(A532,'[5]PHEP NAM 2022'!$D$9:$AP$628,32,0),0)</f>
        <v>2</v>
      </c>
      <c r="G532" s="61" t="s">
        <v>9</v>
      </c>
      <c r="H532" s="62">
        <v>4</v>
      </c>
      <c r="I532" s="61" t="s">
        <v>9</v>
      </c>
      <c r="J532" s="62">
        <v>4</v>
      </c>
      <c r="K532" s="61" t="s">
        <v>9</v>
      </c>
      <c r="L532" s="62">
        <v>4</v>
      </c>
      <c r="M532" s="61" t="s">
        <v>9</v>
      </c>
      <c r="N532" s="62">
        <v>4</v>
      </c>
      <c r="O532" s="61" t="s">
        <v>9</v>
      </c>
      <c r="P532" s="62">
        <v>4</v>
      </c>
      <c r="Q532" s="63"/>
      <c r="R532" s="63">
        <v>12</v>
      </c>
      <c r="S532" s="61" t="s">
        <v>9</v>
      </c>
      <c r="T532" s="62">
        <v>4</v>
      </c>
      <c r="U532" s="61" t="s">
        <v>9</v>
      </c>
      <c r="V532" s="62">
        <v>4</v>
      </c>
      <c r="W532" s="61" t="s">
        <v>9</v>
      </c>
      <c r="X532" s="62">
        <v>4</v>
      </c>
      <c r="Y532" s="61" t="s">
        <v>9</v>
      </c>
      <c r="Z532" s="62">
        <v>4</v>
      </c>
      <c r="AA532" s="61" t="s">
        <v>9</v>
      </c>
      <c r="AB532" s="62">
        <v>4</v>
      </c>
      <c r="AC532" s="61" t="s">
        <v>9</v>
      </c>
      <c r="AD532" s="62">
        <v>4</v>
      </c>
      <c r="AE532" s="63"/>
      <c r="AF532" s="63">
        <v>12</v>
      </c>
      <c r="AG532" s="61" t="s">
        <v>12</v>
      </c>
      <c r="AH532" s="62">
        <v>4</v>
      </c>
      <c r="AI532" s="61" t="s">
        <v>12</v>
      </c>
      <c r="AJ532" s="62">
        <v>4</v>
      </c>
      <c r="AK532" s="61" t="s">
        <v>12</v>
      </c>
      <c r="AL532" s="62">
        <v>4</v>
      </c>
      <c r="AM532" s="61" t="s">
        <v>12</v>
      </c>
      <c r="AN532" s="62">
        <v>4</v>
      </c>
      <c r="AO532" s="61" t="s">
        <v>12</v>
      </c>
      <c r="AP532" s="62">
        <v>4</v>
      </c>
      <c r="AQ532" s="61" t="s">
        <v>12</v>
      </c>
      <c r="AR532" s="62">
        <v>4</v>
      </c>
      <c r="AS532" s="63"/>
      <c r="AT532" s="63"/>
      <c r="AU532" s="61" t="s">
        <v>9</v>
      </c>
      <c r="AV532" s="62">
        <v>4</v>
      </c>
      <c r="AW532" s="61" t="s">
        <v>9</v>
      </c>
      <c r="AX532" s="62">
        <v>4</v>
      </c>
      <c r="AY532" s="61" t="s">
        <v>9</v>
      </c>
      <c r="AZ532" s="62">
        <v>4</v>
      </c>
      <c r="BA532" s="61" t="s">
        <v>9</v>
      </c>
      <c r="BB532" s="62">
        <v>4</v>
      </c>
      <c r="BC532" s="61" t="s">
        <v>9</v>
      </c>
      <c r="BD532" s="62">
        <v>4</v>
      </c>
      <c r="BE532" s="61" t="s">
        <v>9</v>
      </c>
      <c r="BF532" s="62">
        <v>4</v>
      </c>
      <c r="BG532" s="63"/>
      <c r="BH532" s="63">
        <v>12</v>
      </c>
      <c r="BI532" s="61" t="s">
        <v>12</v>
      </c>
      <c r="BJ532" s="62">
        <v>4</v>
      </c>
      <c r="BK532" s="61" t="s">
        <v>12</v>
      </c>
      <c r="BL532" s="62">
        <v>4</v>
      </c>
      <c r="BM532" s="61" t="s">
        <v>52</v>
      </c>
      <c r="BN532" s="62"/>
      <c r="BO532" s="61" t="s">
        <v>12</v>
      </c>
      <c r="BP532" s="62">
        <v>4</v>
      </c>
      <c r="BQ532" s="64">
        <f t="shared" si="775"/>
        <v>17</v>
      </c>
      <c r="BR532" s="64">
        <f t="shared" si="776"/>
        <v>0</v>
      </c>
      <c r="BS532" s="64">
        <f t="shared" si="777"/>
        <v>0</v>
      </c>
      <c r="BT532" s="64">
        <f t="shared" si="778"/>
        <v>9</v>
      </c>
      <c r="BU532" s="64">
        <f t="shared" si="779"/>
        <v>0</v>
      </c>
      <c r="BV532" s="64">
        <f t="shared" si="780"/>
        <v>0</v>
      </c>
      <c r="BW532" s="64">
        <f t="shared" si="781"/>
        <v>0</v>
      </c>
      <c r="BX532" s="64">
        <f t="shared" si="782"/>
        <v>0</v>
      </c>
      <c r="BY532" s="64">
        <f t="shared" si="783"/>
        <v>1</v>
      </c>
      <c r="BZ532" s="65">
        <f t="shared" si="784"/>
        <v>27</v>
      </c>
      <c r="CA532" s="66">
        <f t="shared" si="763"/>
        <v>104</v>
      </c>
      <c r="CB532" s="67">
        <f t="shared" si="764"/>
        <v>36</v>
      </c>
      <c r="CC532" s="67">
        <v>0</v>
      </c>
      <c r="CD532" s="68">
        <f t="shared" si="785"/>
        <v>2</v>
      </c>
      <c r="CE532" s="69">
        <f t="shared" si="786"/>
        <v>29</v>
      </c>
      <c r="CF532" s="68">
        <f t="shared" si="787"/>
        <v>300</v>
      </c>
      <c r="CG532" s="70">
        <f t="shared" si="788"/>
        <v>1</v>
      </c>
      <c r="CH532" s="68">
        <f t="shared" si="789"/>
        <v>464</v>
      </c>
      <c r="CI532" s="71">
        <f>VLOOKUP(A532,[5]DATA!$A$6:$Q$660,17,0)</f>
        <v>150</v>
      </c>
      <c r="CJ532" s="71">
        <f t="shared" si="790"/>
        <v>140</v>
      </c>
      <c r="CK532" s="72">
        <f t="shared" si="791"/>
        <v>36</v>
      </c>
      <c r="CL532" s="73">
        <f t="shared" si="792"/>
        <v>0.25714285714285712</v>
      </c>
      <c r="CM532" s="72">
        <f t="shared" si="793"/>
        <v>0</v>
      </c>
      <c r="CN532" s="74">
        <f t="shared" si="794"/>
        <v>27</v>
      </c>
    </row>
    <row r="533" spans="1:92" s="77" customFormat="1" ht="24.75" customHeight="1" outlineLevel="2" x14ac:dyDescent="0.25">
      <c r="A533" s="55" t="s">
        <v>1074</v>
      </c>
      <c r="B533" s="56" t="s">
        <v>1075</v>
      </c>
      <c r="C533" s="57" t="s">
        <v>982</v>
      </c>
      <c r="D533" s="58">
        <v>10</v>
      </c>
      <c r="E533" s="59">
        <v>44606</v>
      </c>
      <c r="F533" s="60">
        <f>IFERROR(VLOOKUP(A533,'[5]PHEP NAM 2022'!$D$9:$AP$628,32,0),0)</f>
        <v>2</v>
      </c>
      <c r="G533" s="61" t="s">
        <v>9</v>
      </c>
      <c r="H533" s="62">
        <v>4</v>
      </c>
      <c r="I533" s="61" t="s">
        <v>9</v>
      </c>
      <c r="J533" s="62">
        <v>4</v>
      </c>
      <c r="K533" s="61" t="s">
        <v>9</v>
      </c>
      <c r="L533" s="62">
        <v>4</v>
      </c>
      <c r="M533" s="61" t="s">
        <v>9</v>
      </c>
      <c r="N533" s="62">
        <v>4</v>
      </c>
      <c r="O533" s="61" t="s">
        <v>9</v>
      </c>
      <c r="P533" s="62">
        <v>4</v>
      </c>
      <c r="Q533" s="63"/>
      <c r="R533" s="63"/>
      <c r="S533" s="61" t="s">
        <v>12</v>
      </c>
      <c r="T533" s="62">
        <v>4</v>
      </c>
      <c r="U533" s="61" t="s">
        <v>12</v>
      </c>
      <c r="V533" s="62">
        <v>4</v>
      </c>
      <c r="W533" s="61" t="s">
        <v>12</v>
      </c>
      <c r="X533" s="62">
        <v>4</v>
      </c>
      <c r="Y533" s="61" t="s">
        <v>12</v>
      </c>
      <c r="Z533" s="62">
        <v>4</v>
      </c>
      <c r="AA533" s="61" t="s">
        <v>12</v>
      </c>
      <c r="AB533" s="62">
        <v>4</v>
      </c>
      <c r="AC533" s="61" t="s">
        <v>12</v>
      </c>
      <c r="AD533" s="62">
        <v>4</v>
      </c>
      <c r="AE533" s="63"/>
      <c r="AF533" s="63"/>
      <c r="AG533" s="61" t="s">
        <v>9</v>
      </c>
      <c r="AH533" s="62">
        <v>4</v>
      </c>
      <c r="AI533" s="61" t="s">
        <v>124</v>
      </c>
      <c r="AJ533" s="62"/>
      <c r="AK533" s="61" t="s">
        <v>9</v>
      </c>
      <c r="AL533" s="62">
        <v>4</v>
      </c>
      <c r="AM533" s="61" t="s">
        <v>9</v>
      </c>
      <c r="AN533" s="62">
        <v>4</v>
      </c>
      <c r="AO533" s="61" t="s">
        <v>9</v>
      </c>
      <c r="AP533" s="62">
        <v>4</v>
      </c>
      <c r="AQ533" s="61" t="s">
        <v>9</v>
      </c>
      <c r="AR533" s="62">
        <v>4</v>
      </c>
      <c r="AS533" s="63"/>
      <c r="AT533" s="63"/>
      <c r="AU533" s="61" t="s">
        <v>12</v>
      </c>
      <c r="AV533" s="62">
        <v>4</v>
      </c>
      <c r="AW533" s="61" t="s">
        <v>12</v>
      </c>
      <c r="AX533" s="62">
        <v>4</v>
      </c>
      <c r="AY533" s="61" t="s">
        <v>12</v>
      </c>
      <c r="AZ533" s="62">
        <v>4</v>
      </c>
      <c r="BA533" s="61" t="s">
        <v>12</v>
      </c>
      <c r="BB533" s="62">
        <v>4</v>
      </c>
      <c r="BC533" s="61" t="s">
        <v>12</v>
      </c>
      <c r="BD533" s="62">
        <v>4</v>
      </c>
      <c r="BE533" s="61" t="s">
        <v>12</v>
      </c>
      <c r="BF533" s="62">
        <v>4</v>
      </c>
      <c r="BG533" s="63"/>
      <c r="BH533" s="63"/>
      <c r="BI533" s="61" t="s">
        <v>9</v>
      </c>
      <c r="BJ533" s="62">
        <v>4</v>
      </c>
      <c r="BK533" s="61" t="s">
        <v>9</v>
      </c>
      <c r="BL533" s="62">
        <v>4</v>
      </c>
      <c r="BM533" s="61" t="s">
        <v>9</v>
      </c>
      <c r="BN533" s="62">
        <v>4</v>
      </c>
      <c r="BO533" s="61" t="s">
        <v>52</v>
      </c>
      <c r="BP533" s="62"/>
      <c r="BQ533" s="64">
        <f t="shared" si="775"/>
        <v>13</v>
      </c>
      <c r="BR533" s="64">
        <f t="shared" si="776"/>
        <v>0</v>
      </c>
      <c r="BS533" s="64">
        <f t="shared" si="777"/>
        <v>0</v>
      </c>
      <c r="BT533" s="64">
        <f t="shared" si="778"/>
        <v>12</v>
      </c>
      <c r="BU533" s="64">
        <f t="shared" si="779"/>
        <v>0</v>
      </c>
      <c r="BV533" s="64">
        <f t="shared" si="780"/>
        <v>0</v>
      </c>
      <c r="BW533" s="64">
        <f t="shared" si="781"/>
        <v>0</v>
      </c>
      <c r="BX533" s="64">
        <f t="shared" si="782"/>
        <v>0</v>
      </c>
      <c r="BY533" s="64">
        <f t="shared" si="783"/>
        <v>1</v>
      </c>
      <c r="BZ533" s="65">
        <f t="shared" si="784"/>
        <v>26</v>
      </c>
      <c r="CA533" s="66">
        <f t="shared" si="763"/>
        <v>100</v>
      </c>
      <c r="CB533" s="67">
        <f t="shared" si="764"/>
        <v>0</v>
      </c>
      <c r="CC533" s="67">
        <v>0</v>
      </c>
      <c r="CD533" s="68">
        <f t="shared" si="785"/>
        <v>2</v>
      </c>
      <c r="CE533" s="69">
        <f t="shared" si="786"/>
        <v>25</v>
      </c>
      <c r="CF533" s="68">
        <f t="shared" si="787"/>
        <v>140</v>
      </c>
      <c r="CG533" s="70">
        <f t="shared" si="788"/>
        <v>1</v>
      </c>
      <c r="CH533" s="68">
        <f t="shared" si="789"/>
        <v>400</v>
      </c>
      <c r="CI533" s="71">
        <f>VLOOKUP(A533,[5]DATA!$A$6:$Q$660,17,0)</f>
        <v>70</v>
      </c>
      <c r="CJ533" s="71">
        <f t="shared" si="790"/>
        <v>100</v>
      </c>
      <c r="CK533" s="72">
        <f t="shared" si="791"/>
        <v>0</v>
      </c>
      <c r="CL533" s="73">
        <f t="shared" si="792"/>
        <v>0</v>
      </c>
      <c r="CM533" s="72">
        <f t="shared" si="793"/>
        <v>0</v>
      </c>
      <c r="CN533" s="74">
        <f t="shared" si="794"/>
        <v>26</v>
      </c>
    </row>
    <row r="534" spans="1:92" s="77" customFormat="1" ht="24.75" customHeight="1" outlineLevel="2" x14ac:dyDescent="0.25">
      <c r="A534" s="55" t="s">
        <v>1076</v>
      </c>
      <c r="B534" s="56" t="s">
        <v>1077</v>
      </c>
      <c r="C534" s="57" t="s">
        <v>982</v>
      </c>
      <c r="D534" s="58">
        <v>10</v>
      </c>
      <c r="E534" s="59">
        <v>44606</v>
      </c>
      <c r="F534" s="60">
        <f>IFERROR(VLOOKUP(A534,'[5]PHEP NAM 2022'!$D$9:$AP$628,32,0),0)</f>
        <v>2</v>
      </c>
      <c r="G534" s="61" t="s">
        <v>9</v>
      </c>
      <c r="H534" s="62">
        <v>4</v>
      </c>
      <c r="I534" s="61" t="s">
        <v>9</v>
      </c>
      <c r="J534" s="62">
        <v>4</v>
      </c>
      <c r="K534" s="61" t="s">
        <v>9</v>
      </c>
      <c r="L534" s="62">
        <v>4</v>
      </c>
      <c r="M534" s="61" t="s">
        <v>9</v>
      </c>
      <c r="N534" s="62">
        <v>4</v>
      </c>
      <c r="O534" s="61" t="s">
        <v>9</v>
      </c>
      <c r="P534" s="62">
        <v>4</v>
      </c>
      <c r="Q534" s="63"/>
      <c r="R534" s="63">
        <v>16</v>
      </c>
      <c r="S534" s="61" t="s">
        <v>12</v>
      </c>
      <c r="T534" s="62">
        <v>4</v>
      </c>
      <c r="U534" s="61" t="s">
        <v>12</v>
      </c>
      <c r="V534" s="62">
        <v>4</v>
      </c>
      <c r="W534" s="61" t="s">
        <v>12</v>
      </c>
      <c r="X534" s="62">
        <v>4</v>
      </c>
      <c r="Y534" s="61" t="s">
        <v>12</v>
      </c>
      <c r="Z534" s="62">
        <v>4</v>
      </c>
      <c r="AA534" s="61" t="s">
        <v>12</v>
      </c>
      <c r="AB534" s="62">
        <v>4</v>
      </c>
      <c r="AC534" s="61" t="s">
        <v>12</v>
      </c>
      <c r="AD534" s="62">
        <v>4</v>
      </c>
      <c r="AE534" s="63"/>
      <c r="AF534" s="63"/>
      <c r="AG534" s="61" t="s">
        <v>9</v>
      </c>
      <c r="AH534" s="62">
        <v>4</v>
      </c>
      <c r="AI534" s="61" t="s">
        <v>124</v>
      </c>
      <c r="AJ534" s="62"/>
      <c r="AK534" s="61" t="s">
        <v>124</v>
      </c>
      <c r="AL534" s="62"/>
      <c r="AM534" s="61" t="s">
        <v>124</v>
      </c>
      <c r="AN534" s="62"/>
      <c r="AO534" s="61" t="s">
        <v>124</v>
      </c>
      <c r="AP534" s="62"/>
      <c r="AQ534" s="61" t="s">
        <v>124</v>
      </c>
      <c r="AR534" s="62"/>
      <c r="AS534" s="63"/>
      <c r="AT534" s="63"/>
      <c r="AU534" s="61" t="s">
        <v>12</v>
      </c>
      <c r="AV534" s="62">
        <v>4</v>
      </c>
      <c r="AW534" s="61" t="s">
        <v>12</v>
      </c>
      <c r="AX534" s="62">
        <v>4</v>
      </c>
      <c r="AY534" s="61" t="s">
        <v>12</v>
      </c>
      <c r="AZ534" s="62">
        <v>4</v>
      </c>
      <c r="BA534" s="61" t="s">
        <v>12</v>
      </c>
      <c r="BB534" s="62">
        <v>4</v>
      </c>
      <c r="BC534" s="61" t="s">
        <v>12</v>
      </c>
      <c r="BD534" s="62">
        <v>4</v>
      </c>
      <c r="BE534" s="61" t="s">
        <v>12</v>
      </c>
      <c r="BF534" s="62">
        <v>4</v>
      </c>
      <c r="BG534" s="63"/>
      <c r="BH534" s="63"/>
      <c r="BI534" s="61" t="s">
        <v>9</v>
      </c>
      <c r="BJ534" s="62">
        <v>4</v>
      </c>
      <c r="BK534" s="61" t="s">
        <v>9</v>
      </c>
      <c r="BL534" s="62">
        <v>4</v>
      </c>
      <c r="BM534" s="61" t="s">
        <v>9</v>
      </c>
      <c r="BN534" s="62">
        <v>4</v>
      </c>
      <c r="BO534" s="61" t="s">
        <v>9</v>
      </c>
      <c r="BP534" s="62">
        <v>4</v>
      </c>
      <c r="BQ534" s="64">
        <f t="shared" si="775"/>
        <v>10</v>
      </c>
      <c r="BR534" s="64">
        <f t="shared" si="776"/>
        <v>0</v>
      </c>
      <c r="BS534" s="64">
        <f t="shared" si="777"/>
        <v>0</v>
      </c>
      <c r="BT534" s="64">
        <f t="shared" si="778"/>
        <v>12</v>
      </c>
      <c r="BU534" s="64">
        <f t="shared" si="779"/>
        <v>0</v>
      </c>
      <c r="BV534" s="64">
        <f t="shared" si="780"/>
        <v>0</v>
      </c>
      <c r="BW534" s="64">
        <f t="shared" si="781"/>
        <v>0</v>
      </c>
      <c r="BX534" s="64">
        <f t="shared" si="782"/>
        <v>0</v>
      </c>
      <c r="BY534" s="64">
        <f t="shared" si="783"/>
        <v>0</v>
      </c>
      <c r="BZ534" s="65">
        <f t="shared" si="784"/>
        <v>22</v>
      </c>
      <c r="CA534" s="66">
        <f t="shared" si="763"/>
        <v>88</v>
      </c>
      <c r="CB534" s="67">
        <f t="shared" si="764"/>
        <v>16</v>
      </c>
      <c r="CC534" s="67">
        <v>0</v>
      </c>
      <c r="CD534" s="68">
        <f t="shared" si="785"/>
        <v>1</v>
      </c>
      <c r="CE534" s="69">
        <f t="shared" si="786"/>
        <v>23</v>
      </c>
      <c r="CF534" s="68">
        <f t="shared" si="787"/>
        <v>70</v>
      </c>
      <c r="CG534" s="70">
        <f t="shared" si="788"/>
        <v>2</v>
      </c>
      <c r="CH534" s="68">
        <f t="shared" si="789"/>
        <v>368</v>
      </c>
      <c r="CI534" s="71">
        <f>VLOOKUP(A534,[5]DATA!$A$6:$Q$660,17,0)</f>
        <v>70</v>
      </c>
      <c r="CJ534" s="71">
        <f t="shared" si="790"/>
        <v>104</v>
      </c>
      <c r="CK534" s="72">
        <f t="shared" si="791"/>
        <v>16</v>
      </c>
      <c r="CL534" s="73">
        <f t="shared" si="792"/>
        <v>0.15384615384615385</v>
      </c>
      <c r="CM534" s="72">
        <f t="shared" si="793"/>
        <v>0</v>
      </c>
      <c r="CN534" s="74">
        <f t="shared" si="794"/>
        <v>22</v>
      </c>
    </row>
    <row r="535" spans="1:92" s="77" customFormat="1" ht="24.75" customHeight="1" outlineLevel="2" x14ac:dyDescent="0.25">
      <c r="A535" s="55" t="s">
        <v>1078</v>
      </c>
      <c r="B535" s="56" t="s">
        <v>1079</v>
      </c>
      <c r="C535" s="57" t="s">
        <v>982</v>
      </c>
      <c r="D535" s="58">
        <v>10</v>
      </c>
      <c r="E535" s="59">
        <v>44606</v>
      </c>
      <c r="F535" s="60">
        <f>IFERROR(VLOOKUP(A535,'[5]PHEP NAM 2022'!$D$9:$AP$628,32,0),0)</f>
        <v>2</v>
      </c>
      <c r="G535" s="61" t="s">
        <v>9</v>
      </c>
      <c r="H535" s="62">
        <v>4</v>
      </c>
      <c r="I535" s="61" t="s">
        <v>9</v>
      </c>
      <c r="J535" s="62">
        <v>4</v>
      </c>
      <c r="K535" s="61" t="s">
        <v>9</v>
      </c>
      <c r="L535" s="62">
        <v>4</v>
      </c>
      <c r="M535" s="61" t="s">
        <v>9</v>
      </c>
      <c r="N535" s="62">
        <v>4</v>
      </c>
      <c r="O535" s="61" t="s">
        <v>9</v>
      </c>
      <c r="P535" s="62">
        <v>4</v>
      </c>
      <c r="Q535" s="63"/>
      <c r="R535" s="63">
        <v>16</v>
      </c>
      <c r="S535" s="61" t="s">
        <v>12</v>
      </c>
      <c r="T535" s="62">
        <v>4</v>
      </c>
      <c r="U535" s="61" t="s">
        <v>12</v>
      </c>
      <c r="V535" s="62">
        <v>4</v>
      </c>
      <c r="W535" s="61" t="s">
        <v>12</v>
      </c>
      <c r="X535" s="62">
        <v>4</v>
      </c>
      <c r="Y535" s="61" t="s">
        <v>12</v>
      </c>
      <c r="Z535" s="62">
        <v>4</v>
      </c>
      <c r="AA535" s="61" t="s">
        <v>12</v>
      </c>
      <c r="AB535" s="62">
        <v>4</v>
      </c>
      <c r="AC535" s="61" t="s">
        <v>12</v>
      </c>
      <c r="AD535" s="62">
        <v>4</v>
      </c>
      <c r="AE535" s="63"/>
      <c r="AF535" s="63"/>
      <c r="AG535" s="61" t="s">
        <v>9</v>
      </c>
      <c r="AH535" s="62">
        <v>4</v>
      </c>
      <c r="AI535" s="61" t="s">
        <v>9</v>
      </c>
      <c r="AJ535" s="62">
        <v>4</v>
      </c>
      <c r="AK535" s="61" t="s">
        <v>9</v>
      </c>
      <c r="AL535" s="62">
        <v>4</v>
      </c>
      <c r="AM535" s="61" t="s">
        <v>9</v>
      </c>
      <c r="AN535" s="62">
        <v>4</v>
      </c>
      <c r="AO535" s="61" t="s">
        <v>9</v>
      </c>
      <c r="AP535" s="62"/>
      <c r="AQ535" s="61" t="s">
        <v>9</v>
      </c>
      <c r="AR535" s="62">
        <v>4</v>
      </c>
      <c r="AS535" s="63"/>
      <c r="AT535" s="63">
        <v>16</v>
      </c>
      <c r="AU535" s="61" t="s">
        <v>12</v>
      </c>
      <c r="AV535" s="62">
        <v>4</v>
      </c>
      <c r="AW535" s="61" t="s">
        <v>12</v>
      </c>
      <c r="AX535" s="62">
        <v>4</v>
      </c>
      <c r="AY535" s="61" t="s">
        <v>12</v>
      </c>
      <c r="AZ535" s="62">
        <v>4</v>
      </c>
      <c r="BA535" s="61" t="s">
        <v>12</v>
      </c>
      <c r="BB535" s="62">
        <v>4</v>
      </c>
      <c r="BC535" s="61" t="s">
        <v>12</v>
      </c>
      <c r="BD535" s="62">
        <v>4</v>
      </c>
      <c r="BE535" s="61" t="s">
        <v>12</v>
      </c>
      <c r="BF535" s="62">
        <v>4</v>
      </c>
      <c r="BG535" s="63"/>
      <c r="BH535" s="63"/>
      <c r="BI535" s="61" t="s">
        <v>9</v>
      </c>
      <c r="BJ535" s="62">
        <v>4</v>
      </c>
      <c r="BK535" s="61" t="s">
        <v>9</v>
      </c>
      <c r="BL535" s="62">
        <v>4</v>
      </c>
      <c r="BM535" s="61" t="s">
        <v>9</v>
      </c>
      <c r="BN535" s="62">
        <v>4</v>
      </c>
      <c r="BO535" s="61" t="s">
        <v>9</v>
      </c>
      <c r="BP535" s="62">
        <v>4</v>
      </c>
      <c r="BQ535" s="64">
        <f t="shared" si="775"/>
        <v>15</v>
      </c>
      <c r="BR535" s="64">
        <f t="shared" si="776"/>
        <v>0</v>
      </c>
      <c r="BS535" s="64">
        <f t="shared" si="777"/>
        <v>0</v>
      </c>
      <c r="BT535" s="64">
        <f t="shared" si="778"/>
        <v>12</v>
      </c>
      <c r="BU535" s="64">
        <f t="shared" si="779"/>
        <v>0</v>
      </c>
      <c r="BV535" s="64">
        <f t="shared" si="780"/>
        <v>0</v>
      </c>
      <c r="BW535" s="64">
        <f t="shared" si="781"/>
        <v>0</v>
      </c>
      <c r="BX535" s="64">
        <f t="shared" si="782"/>
        <v>0</v>
      </c>
      <c r="BY535" s="64">
        <f t="shared" si="783"/>
        <v>0</v>
      </c>
      <c r="BZ535" s="65">
        <f t="shared" si="784"/>
        <v>27</v>
      </c>
      <c r="CA535" s="66">
        <f t="shared" si="763"/>
        <v>104</v>
      </c>
      <c r="CB535" s="67">
        <f t="shared" si="764"/>
        <v>32</v>
      </c>
      <c r="CC535" s="67">
        <v>0</v>
      </c>
      <c r="CD535" s="68">
        <f t="shared" si="785"/>
        <v>2</v>
      </c>
      <c r="CE535" s="69">
        <f t="shared" si="786"/>
        <v>28</v>
      </c>
      <c r="CF535" s="68">
        <f t="shared" si="787"/>
        <v>140</v>
      </c>
      <c r="CG535" s="70">
        <f t="shared" si="788"/>
        <v>2</v>
      </c>
      <c r="CH535" s="68">
        <f t="shared" si="789"/>
        <v>448</v>
      </c>
      <c r="CI535" s="71">
        <f>VLOOKUP(A535,[5]DATA!$A$6:$Q$660,17,0)</f>
        <v>70</v>
      </c>
      <c r="CJ535" s="71">
        <f t="shared" si="790"/>
        <v>136</v>
      </c>
      <c r="CK535" s="72">
        <f t="shared" si="791"/>
        <v>32</v>
      </c>
      <c r="CL535" s="73">
        <f t="shared" si="792"/>
        <v>0.23529411764705882</v>
      </c>
      <c r="CM535" s="72">
        <f t="shared" si="793"/>
        <v>0</v>
      </c>
      <c r="CN535" s="74">
        <f t="shared" si="794"/>
        <v>27</v>
      </c>
    </row>
    <row r="536" spans="1:92" s="77" customFormat="1" ht="24.75" customHeight="1" outlineLevel="2" x14ac:dyDescent="0.25">
      <c r="A536" s="55" t="s">
        <v>1080</v>
      </c>
      <c r="B536" s="56" t="s">
        <v>1081</v>
      </c>
      <c r="C536" s="57" t="s">
        <v>982</v>
      </c>
      <c r="D536" s="58">
        <v>10</v>
      </c>
      <c r="E536" s="59">
        <v>44608</v>
      </c>
      <c r="F536" s="60">
        <f>IFERROR(VLOOKUP(A536,'[5]PHEP NAM 2022'!$D$9:$AP$628,32,0),0)</f>
        <v>1</v>
      </c>
      <c r="G536" s="61" t="s">
        <v>9</v>
      </c>
      <c r="H536" s="62">
        <v>4</v>
      </c>
      <c r="I536" s="61" t="s">
        <v>9</v>
      </c>
      <c r="J536" s="62">
        <v>4</v>
      </c>
      <c r="K536" s="61" t="s">
        <v>124</v>
      </c>
      <c r="L536" s="62"/>
      <c r="M536" s="61" t="s">
        <v>9</v>
      </c>
      <c r="N536" s="62">
        <v>4</v>
      </c>
      <c r="O536" s="61" t="s">
        <v>124</v>
      </c>
      <c r="P536" s="62"/>
      <c r="Q536" s="63"/>
      <c r="R536" s="63"/>
      <c r="S536" s="61" t="s">
        <v>12</v>
      </c>
      <c r="T536" s="62">
        <v>4</v>
      </c>
      <c r="U536" s="61" t="s">
        <v>12</v>
      </c>
      <c r="V536" s="62">
        <v>4</v>
      </c>
      <c r="W536" s="61" t="s">
        <v>12</v>
      </c>
      <c r="X536" s="62">
        <v>4</v>
      </c>
      <c r="Y536" s="61" t="s">
        <v>12</v>
      </c>
      <c r="Z536" s="62">
        <v>4</v>
      </c>
      <c r="AA536" s="61" t="s">
        <v>12</v>
      </c>
      <c r="AB536" s="62">
        <v>4</v>
      </c>
      <c r="AC536" s="61" t="s">
        <v>124</v>
      </c>
      <c r="AD536" s="62"/>
      <c r="AE536" s="63"/>
      <c r="AF536" s="63"/>
      <c r="AG536" s="61" t="s">
        <v>9</v>
      </c>
      <c r="AH536" s="62">
        <v>4</v>
      </c>
      <c r="AI536" s="61" t="s">
        <v>9</v>
      </c>
      <c r="AJ536" s="62"/>
      <c r="AK536" s="61" t="s">
        <v>124</v>
      </c>
      <c r="AL536" s="62"/>
      <c r="AM536" s="61" t="s">
        <v>9</v>
      </c>
      <c r="AN536" s="62">
        <v>4</v>
      </c>
      <c r="AO536" s="61" t="s">
        <v>9</v>
      </c>
      <c r="AP536" s="62">
        <v>4</v>
      </c>
      <c r="AQ536" s="61" t="s">
        <v>9</v>
      </c>
      <c r="AR536" s="62">
        <v>4</v>
      </c>
      <c r="AS536" s="63"/>
      <c r="AT536" s="63"/>
      <c r="AU536" s="61" t="s">
        <v>12</v>
      </c>
      <c r="AV536" s="62">
        <v>4</v>
      </c>
      <c r="AW536" s="61" t="s">
        <v>12</v>
      </c>
      <c r="AX536" s="62">
        <v>4</v>
      </c>
      <c r="AY536" s="61" t="s">
        <v>12</v>
      </c>
      <c r="AZ536" s="62">
        <v>4</v>
      </c>
      <c r="BA536" s="61" t="s">
        <v>124</v>
      </c>
      <c r="BB536" s="62"/>
      <c r="BC536" s="61" t="s">
        <v>124</v>
      </c>
      <c r="BD536" s="62"/>
      <c r="BE536" s="61" t="s">
        <v>124</v>
      </c>
      <c r="BF536" s="62"/>
      <c r="BG536" s="63"/>
      <c r="BH536" s="63"/>
      <c r="BI536" s="61" t="s">
        <v>9</v>
      </c>
      <c r="BJ536" s="62">
        <v>4</v>
      </c>
      <c r="BK536" s="61" t="s">
        <v>9</v>
      </c>
      <c r="BL536" s="62">
        <v>4</v>
      </c>
      <c r="BM536" s="61" t="s">
        <v>9</v>
      </c>
      <c r="BN536" s="62">
        <v>4</v>
      </c>
      <c r="BO536" s="61" t="s">
        <v>9</v>
      </c>
      <c r="BP536" s="62">
        <v>4</v>
      </c>
      <c r="BQ536" s="64">
        <f t="shared" si="775"/>
        <v>12</v>
      </c>
      <c r="BR536" s="64">
        <f t="shared" si="776"/>
        <v>0</v>
      </c>
      <c r="BS536" s="64">
        <f t="shared" si="777"/>
        <v>0</v>
      </c>
      <c r="BT536" s="64">
        <f t="shared" si="778"/>
        <v>8</v>
      </c>
      <c r="BU536" s="64">
        <f t="shared" si="779"/>
        <v>0</v>
      </c>
      <c r="BV536" s="64">
        <f t="shared" si="780"/>
        <v>0</v>
      </c>
      <c r="BW536" s="64">
        <f t="shared" si="781"/>
        <v>0</v>
      </c>
      <c r="BX536" s="64">
        <f t="shared" si="782"/>
        <v>0</v>
      </c>
      <c r="BY536" s="64">
        <f t="shared" si="783"/>
        <v>0</v>
      </c>
      <c r="BZ536" s="65">
        <f t="shared" si="784"/>
        <v>20</v>
      </c>
      <c r="CA536" s="66">
        <f t="shared" si="763"/>
        <v>76</v>
      </c>
      <c r="CB536" s="67">
        <f t="shared" si="764"/>
        <v>0</v>
      </c>
      <c r="CC536" s="67">
        <v>0</v>
      </c>
      <c r="CD536" s="68">
        <f t="shared" si="785"/>
        <v>1</v>
      </c>
      <c r="CE536" s="69">
        <f t="shared" si="786"/>
        <v>19</v>
      </c>
      <c r="CF536" s="68">
        <f t="shared" si="787"/>
        <v>70</v>
      </c>
      <c r="CG536" s="70">
        <f t="shared" si="788"/>
        <v>1</v>
      </c>
      <c r="CH536" s="68">
        <f t="shared" si="789"/>
        <v>304</v>
      </c>
      <c r="CI536" s="71">
        <f>VLOOKUP(A536,[5]DATA!$A$6:$Q$660,17,0)</f>
        <v>70</v>
      </c>
      <c r="CJ536" s="71">
        <f t="shared" si="790"/>
        <v>76</v>
      </c>
      <c r="CK536" s="72">
        <f t="shared" si="791"/>
        <v>0</v>
      </c>
      <c r="CL536" s="73">
        <f t="shared" si="792"/>
        <v>0</v>
      </c>
      <c r="CM536" s="72">
        <f t="shared" si="793"/>
        <v>0</v>
      </c>
      <c r="CN536" s="74">
        <f t="shared" si="794"/>
        <v>20</v>
      </c>
    </row>
    <row r="537" spans="1:92" s="77" customFormat="1" ht="24.75" customHeight="1" outlineLevel="2" x14ac:dyDescent="0.25">
      <c r="A537" s="55" t="s">
        <v>1082</v>
      </c>
      <c r="B537" s="56" t="s">
        <v>1083</v>
      </c>
      <c r="C537" s="57" t="s">
        <v>982</v>
      </c>
      <c r="D537" s="58">
        <v>10</v>
      </c>
      <c r="E537" s="59">
        <v>44608</v>
      </c>
      <c r="F537" s="60">
        <f>IFERROR(VLOOKUP(A537,'[5]PHEP NAM 2022'!$D$9:$AP$628,32,0),0)</f>
        <v>1</v>
      </c>
      <c r="G537" s="61" t="s">
        <v>12</v>
      </c>
      <c r="H537" s="62">
        <v>4</v>
      </c>
      <c r="I537" s="61" t="s">
        <v>12</v>
      </c>
      <c r="J537" s="62">
        <v>4</v>
      </c>
      <c r="K537" s="61" t="s">
        <v>12</v>
      </c>
      <c r="L537" s="62">
        <v>4</v>
      </c>
      <c r="M537" s="61" t="s">
        <v>12</v>
      </c>
      <c r="N537" s="62">
        <v>4</v>
      </c>
      <c r="O537" s="61" t="s">
        <v>12</v>
      </c>
      <c r="P537" s="62">
        <v>4</v>
      </c>
      <c r="Q537" s="63"/>
      <c r="R537" s="63"/>
      <c r="S537" s="61" t="s">
        <v>9</v>
      </c>
      <c r="T537" s="62">
        <v>4</v>
      </c>
      <c r="U537" s="61" t="s">
        <v>9</v>
      </c>
      <c r="V537" s="62">
        <v>4</v>
      </c>
      <c r="W537" s="61" t="s">
        <v>9</v>
      </c>
      <c r="X537" s="62">
        <v>4</v>
      </c>
      <c r="Y537" s="61" t="s">
        <v>9</v>
      </c>
      <c r="Z537" s="62">
        <v>4</v>
      </c>
      <c r="AA537" s="61" t="s">
        <v>9</v>
      </c>
      <c r="AB537" s="62">
        <v>4</v>
      </c>
      <c r="AC537" s="61" t="s">
        <v>9</v>
      </c>
      <c r="AD537" s="62">
        <v>4</v>
      </c>
      <c r="AE537" s="63"/>
      <c r="AF537" s="63"/>
      <c r="AG537" s="61" t="s">
        <v>12</v>
      </c>
      <c r="AH537" s="62">
        <v>4</v>
      </c>
      <c r="AI537" s="61" t="s">
        <v>12</v>
      </c>
      <c r="AJ537" s="62">
        <v>4</v>
      </c>
      <c r="AK537" s="61" t="s">
        <v>12</v>
      </c>
      <c r="AL537" s="62">
        <v>4</v>
      </c>
      <c r="AM537" s="61" t="s">
        <v>12</v>
      </c>
      <c r="AN537" s="62">
        <v>4</v>
      </c>
      <c r="AO537" s="61" t="s">
        <v>52</v>
      </c>
      <c r="AP537" s="62"/>
      <c r="AQ537" s="61" t="s">
        <v>12</v>
      </c>
      <c r="AR537" s="62">
        <v>4</v>
      </c>
      <c r="AS537" s="63"/>
      <c r="AT537" s="63"/>
      <c r="AU537" s="61" t="s">
        <v>9</v>
      </c>
      <c r="AV537" s="62">
        <v>4</v>
      </c>
      <c r="AW537" s="61" t="s">
        <v>9</v>
      </c>
      <c r="AX537" s="62">
        <v>4</v>
      </c>
      <c r="AY537" s="61" t="s">
        <v>9</v>
      </c>
      <c r="AZ537" s="62">
        <v>4</v>
      </c>
      <c r="BA537" s="61" t="s">
        <v>9</v>
      </c>
      <c r="BB537" s="62">
        <v>4</v>
      </c>
      <c r="BC537" s="61" t="s">
        <v>9</v>
      </c>
      <c r="BD537" s="62">
        <v>4</v>
      </c>
      <c r="BE537" s="61" t="s">
        <v>9</v>
      </c>
      <c r="BF537" s="62">
        <v>4</v>
      </c>
      <c r="BG537" s="63"/>
      <c r="BH537" s="63"/>
      <c r="BI537" s="61" t="s">
        <v>12</v>
      </c>
      <c r="BJ537" s="62">
        <v>4</v>
      </c>
      <c r="BK537" s="61" t="s">
        <v>12</v>
      </c>
      <c r="BL537" s="62">
        <v>4</v>
      </c>
      <c r="BM537" s="61" t="s">
        <v>12</v>
      </c>
      <c r="BN537" s="62">
        <v>4</v>
      </c>
      <c r="BO537" s="61" t="s">
        <v>12</v>
      </c>
      <c r="BP537" s="62">
        <v>4</v>
      </c>
      <c r="BQ537" s="64">
        <f t="shared" si="775"/>
        <v>12</v>
      </c>
      <c r="BR537" s="64">
        <f t="shared" si="776"/>
        <v>0</v>
      </c>
      <c r="BS537" s="64">
        <f t="shared" si="777"/>
        <v>0</v>
      </c>
      <c r="BT537" s="64">
        <f t="shared" si="778"/>
        <v>14</v>
      </c>
      <c r="BU537" s="64">
        <f t="shared" si="779"/>
        <v>0</v>
      </c>
      <c r="BV537" s="64">
        <f t="shared" si="780"/>
        <v>0</v>
      </c>
      <c r="BW537" s="64">
        <f t="shared" si="781"/>
        <v>0</v>
      </c>
      <c r="BX537" s="64">
        <f t="shared" si="782"/>
        <v>0</v>
      </c>
      <c r="BY537" s="64">
        <f t="shared" si="783"/>
        <v>1</v>
      </c>
      <c r="BZ537" s="65">
        <f t="shared" si="784"/>
        <v>27</v>
      </c>
      <c r="CA537" s="66">
        <f t="shared" si="763"/>
        <v>104</v>
      </c>
      <c r="CB537" s="67">
        <f t="shared" si="764"/>
        <v>0</v>
      </c>
      <c r="CC537" s="67">
        <v>0</v>
      </c>
      <c r="CD537" s="68">
        <f t="shared" si="785"/>
        <v>2</v>
      </c>
      <c r="CE537" s="69">
        <f t="shared" si="786"/>
        <v>26</v>
      </c>
      <c r="CF537" s="68">
        <f t="shared" si="787"/>
        <v>140</v>
      </c>
      <c r="CG537" s="70">
        <f t="shared" si="788"/>
        <v>0</v>
      </c>
      <c r="CH537" s="68">
        <f t="shared" si="789"/>
        <v>416</v>
      </c>
      <c r="CI537" s="71">
        <f>VLOOKUP(A537,[5]DATA!$A$6:$Q$660,17,0)</f>
        <v>70</v>
      </c>
      <c r="CJ537" s="71">
        <f t="shared" si="790"/>
        <v>104</v>
      </c>
      <c r="CK537" s="72">
        <f t="shared" si="791"/>
        <v>0</v>
      </c>
      <c r="CL537" s="73">
        <f t="shared" si="792"/>
        <v>0</v>
      </c>
      <c r="CM537" s="72">
        <f t="shared" si="793"/>
        <v>0</v>
      </c>
      <c r="CN537" s="74">
        <f t="shared" si="794"/>
        <v>27</v>
      </c>
    </row>
    <row r="538" spans="1:92" s="77" customFormat="1" ht="24.75" customHeight="1" outlineLevel="2" x14ac:dyDescent="0.25">
      <c r="A538" s="55" t="s">
        <v>1084</v>
      </c>
      <c r="B538" s="56" t="s">
        <v>1085</v>
      </c>
      <c r="C538" s="57" t="s">
        <v>982</v>
      </c>
      <c r="D538" s="58">
        <v>10</v>
      </c>
      <c r="E538" s="59">
        <v>44608</v>
      </c>
      <c r="F538" s="60">
        <f>IFERROR(VLOOKUP(A538,'[5]PHEP NAM 2022'!$D$9:$AP$628,32,0),0)</f>
        <v>1</v>
      </c>
      <c r="G538" s="61" t="s">
        <v>9</v>
      </c>
      <c r="H538" s="62">
        <v>4</v>
      </c>
      <c r="I538" s="61" t="s">
        <v>9</v>
      </c>
      <c r="J538" s="62">
        <v>4</v>
      </c>
      <c r="K538" s="61" t="s">
        <v>9</v>
      </c>
      <c r="L538" s="62"/>
      <c r="M538" s="61" t="s">
        <v>9</v>
      </c>
      <c r="N538" s="62">
        <v>4</v>
      </c>
      <c r="O538" s="61" t="s">
        <v>52</v>
      </c>
      <c r="P538" s="62"/>
      <c r="Q538" s="63"/>
      <c r="R538" s="63"/>
      <c r="S538" s="61" t="s">
        <v>12</v>
      </c>
      <c r="T538" s="62">
        <v>4</v>
      </c>
      <c r="U538" s="61" t="s">
        <v>12</v>
      </c>
      <c r="V538" s="62">
        <v>4</v>
      </c>
      <c r="W538" s="61" t="s">
        <v>12</v>
      </c>
      <c r="X538" s="62">
        <v>4</v>
      </c>
      <c r="Y538" s="61" t="s">
        <v>12</v>
      </c>
      <c r="Z538" s="62">
        <v>4</v>
      </c>
      <c r="AA538" s="61" t="s">
        <v>12</v>
      </c>
      <c r="AB538" s="62">
        <v>4</v>
      </c>
      <c r="AC538" s="61" t="s">
        <v>12</v>
      </c>
      <c r="AD538" s="62">
        <v>4</v>
      </c>
      <c r="AE538" s="63"/>
      <c r="AF538" s="63"/>
      <c r="AG538" s="61" t="s">
        <v>124</v>
      </c>
      <c r="AH538" s="62"/>
      <c r="AI538" s="61" t="s">
        <v>9</v>
      </c>
      <c r="AJ538" s="62">
        <v>4</v>
      </c>
      <c r="AK538" s="61" t="s">
        <v>9</v>
      </c>
      <c r="AL538" s="62">
        <v>4</v>
      </c>
      <c r="AM538" s="61" t="s">
        <v>9</v>
      </c>
      <c r="AN538" s="62">
        <v>4</v>
      </c>
      <c r="AO538" s="61" t="s">
        <v>9</v>
      </c>
      <c r="AP538" s="62">
        <v>4</v>
      </c>
      <c r="AQ538" s="61" t="s">
        <v>9</v>
      </c>
      <c r="AR538" s="62">
        <v>4</v>
      </c>
      <c r="AS538" s="63"/>
      <c r="AT538" s="63"/>
      <c r="AU538" s="61" t="s">
        <v>12</v>
      </c>
      <c r="AV538" s="62">
        <v>4</v>
      </c>
      <c r="AW538" s="61" t="s">
        <v>12</v>
      </c>
      <c r="AX538" s="62">
        <v>4</v>
      </c>
      <c r="AY538" s="61" t="s">
        <v>12</v>
      </c>
      <c r="AZ538" s="62">
        <v>4</v>
      </c>
      <c r="BA538" s="61" t="s">
        <v>124</v>
      </c>
      <c r="BB538" s="62"/>
      <c r="BC538" s="61" t="s">
        <v>12</v>
      </c>
      <c r="BD538" s="62">
        <v>4</v>
      </c>
      <c r="BE538" s="61" t="s">
        <v>124</v>
      </c>
      <c r="BF538" s="62"/>
      <c r="BG538" s="63"/>
      <c r="BH538" s="63"/>
      <c r="BI538" s="61" t="s">
        <v>124</v>
      </c>
      <c r="BJ538" s="62"/>
      <c r="BK538" s="61" t="s">
        <v>124</v>
      </c>
      <c r="BL538" s="62"/>
      <c r="BM538" s="61" t="s">
        <v>124</v>
      </c>
      <c r="BN538" s="62"/>
      <c r="BO538" s="61" t="s">
        <v>124</v>
      </c>
      <c r="BP538" s="62"/>
      <c r="BQ538" s="64">
        <f t="shared" si="775"/>
        <v>9</v>
      </c>
      <c r="BR538" s="64">
        <f t="shared" si="776"/>
        <v>0</v>
      </c>
      <c r="BS538" s="64">
        <f t="shared" si="777"/>
        <v>0</v>
      </c>
      <c r="BT538" s="64">
        <f t="shared" si="778"/>
        <v>10</v>
      </c>
      <c r="BU538" s="64">
        <f t="shared" si="779"/>
        <v>0</v>
      </c>
      <c r="BV538" s="64">
        <f t="shared" si="780"/>
        <v>0</v>
      </c>
      <c r="BW538" s="64">
        <f t="shared" si="781"/>
        <v>0</v>
      </c>
      <c r="BX538" s="64">
        <f t="shared" si="782"/>
        <v>0</v>
      </c>
      <c r="BY538" s="64">
        <f t="shared" si="783"/>
        <v>1</v>
      </c>
      <c r="BZ538" s="65">
        <f t="shared" si="784"/>
        <v>20</v>
      </c>
      <c r="CA538" s="66">
        <f t="shared" si="763"/>
        <v>72</v>
      </c>
      <c r="CB538" s="67">
        <f t="shared" si="764"/>
        <v>0</v>
      </c>
      <c r="CC538" s="67">
        <v>0</v>
      </c>
      <c r="CD538" s="68">
        <f t="shared" si="785"/>
        <v>1</v>
      </c>
      <c r="CE538" s="69">
        <f t="shared" si="786"/>
        <v>18</v>
      </c>
      <c r="CF538" s="68">
        <f t="shared" si="787"/>
        <v>70</v>
      </c>
      <c r="CG538" s="70">
        <f t="shared" si="788"/>
        <v>0</v>
      </c>
      <c r="CH538" s="68">
        <f t="shared" si="789"/>
        <v>288</v>
      </c>
      <c r="CI538" s="71">
        <f>VLOOKUP(A538,[5]DATA!$A$6:$Q$660,17,0)</f>
        <v>70</v>
      </c>
      <c r="CJ538" s="71">
        <f t="shared" si="790"/>
        <v>72</v>
      </c>
      <c r="CK538" s="72">
        <f t="shared" si="791"/>
        <v>0</v>
      </c>
      <c r="CL538" s="73">
        <f t="shared" si="792"/>
        <v>0</v>
      </c>
      <c r="CM538" s="72">
        <f t="shared" si="793"/>
        <v>0</v>
      </c>
      <c r="CN538" s="74">
        <f t="shared" si="794"/>
        <v>20</v>
      </c>
    </row>
    <row r="539" spans="1:92" s="77" customFormat="1" ht="24.75" customHeight="1" outlineLevel="2" x14ac:dyDescent="0.25">
      <c r="A539" s="55" t="s">
        <v>1086</v>
      </c>
      <c r="B539" s="56" t="s">
        <v>1087</v>
      </c>
      <c r="C539" s="57" t="s">
        <v>982</v>
      </c>
      <c r="D539" s="58">
        <v>10</v>
      </c>
      <c r="E539" s="59">
        <v>44608</v>
      </c>
      <c r="F539" s="60">
        <f>IFERROR(VLOOKUP(A539,'[5]PHEP NAM 2022'!$D$9:$AP$628,32,0),0)</f>
        <v>1</v>
      </c>
      <c r="G539" s="61" t="s">
        <v>9</v>
      </c>
      <c r="H539" s="62">
        <v>4</v>
      </c>
      <c r="I539" s="61" t="s">
        <v>9</v>
      </c>
      <c r="J539" s="62">
        <v>4</v>
      </c>
      <c r="K539" s="61" t="s">
        <v>9</v>
      </c>
      <c r="L539" s="62">
        <v>4</v>
      </c>
      <c r="M539" s="61" t="s">
        <v>9</v>
      </c>
      <c r="N539" s="62">
        <v>4</v>
      </c>
      <c r="O539" s="61" t="s">
        <v>9</v>
      </c>
      <c r="P539" s="62">
        <v>4</v>
      </c>
      <c r="Q539" s="63"/>
      <c r="R539" s="63">
        <v>16</v>
      </c>
      <c r="S539" s="61" t="s">
        <v>12</v>
      </c>
      <c r="T539" s="62">
        <v>4</v>
      </c>
      <c r="U539" s="61" t="s">
        <v>12</v>
      </c>
      <c r="V539" s="62">
        <v>4</v>
      </c>
      <c r="W539" s="61" t="s">
        <v>12</v>
      </c>
      <c r="X539" s="62">
        <v>4</v>
      </c>
      <c r="Y539" s="61" t="s">
        <v>52</v>
      </c>
      <c r="Z539" s="62"/>
      <c r="AA539" s="61" t="s">
        <v>12</v>
      </c>
      <c r="AB539" s="62">
        <v>4</v>
      </c>
      <c r="AC539" s="61" t="s">
        <v>12</v>
      </c>
      <c r="AD539" s="62">
        <v>4</v>
      </c>
      <c r="AE539" s="63"/>
      <c r="AF539" s="63"/>
      <c r="AG539" s="61" t="s">
        <v>9</v>
      </c>
      <c r="AH539" s="62">
        <v>4</v>
      </c>
      <c r="AI539" s="61" t="s">
        <v>9</v>
      </c>
      <c r="AJ539" s="62">
        <v>4</v>
      </c>
      <c r="AK539" s="61" t="s">
        <v>9</v>
      </c>
      <c r="AL539" s="62">
        <v>4</v>
      </c>
      <c r="AM539" s="61" t="s">
        <v>9</v>
      </c>
      <c r="AN539" s="62">
        <v>4</v>
      </c>
      <c r="AO539" s="61" t="s">
        <v>9</v>
      </c>
      <c r="AP539" s="62">
        <v>4</v>
      </c>
      <c r="AQ539" s="61" t="s">
        <v>9</v>
      </c>
      <c r="AR539" s="62">
        <v>4</v>
      </c>
      <c r="AS539" s="63"/>
      <c r="AT539" s="63">
        <v>16</v>
      </c>
      <c r="AU539" s="61" t="s">
        <v>12</v>
      </c>
      <c r="AV539" s="62">
        <v>4</v>
      </c>
      <c r="AW539" s="61" t="s">
        <v>12</v>
      </c>
      <c r="AX539" s="62">
        <v>4</v>
      </c>
      <c r="AY539" s="61" t="s">
        <v>12</v>
      </c>
      <c r="AZ539" s="62">
        <v>4</v>
      </c>
      <c r="BA539" s="61" t="s">
        <v>12</v>
      </c>
      <c r="BB539" s="62">
        <v>4</v>
      </c>
      <c r="BC539" s="61" t="s">
        <v>12</v>
      </c>
      <c r="BD539" s="62">
        <v>4</v>
      </c>
      <c r="BE539" s="61" t="s">
        <v>12</v>
      </c>
      <c r="BF539" s="62">
        <v>4</v>
      </c>
      <c r="BG539" s="63"/>
      <c r="BH539" s="63"/>
      <c r="BI539" s="61" t="s">
        <v>9</v>
      </c>
      <c r="BJ539" s="62">
        <v>4</v>
      </c>
      <c r="BK539" s="61" t="s">
        <v>9</v>
      </c>
      <c r="BL539" s="62">
        <v>4</v>
      </c>
      <c r="BM539" s="61" t="s">
        <v>9</v>
      </c>
      <c r="BN539" s="62">
        <v>4</v>
      </c>
      <c r="BO539" s="61" t="s">
        <v>9</v>
      </c>
      <c r="BP539" s="62">
        <v>4</v>
      </c>
      <c r="BQ539" s="64">
        <f t="shared" si="775"/>
        <v>15</v>
      </c>
      <c r="BR539" s="64">
        <f t="shared" si="776"/>
        <v>0</v>
      </c>
      <c r="BS539" s="64">
        <f t="shared" si="777"/>
        <v>0</v>
      </c>
      <c r="BT539" s="64">
        <f t="shared" si="778"/>
        <v>11</v>
      </c>
      <c r="BU539" s="64">
        <f t="shared" si="779"/>
        <v>0</v>
      </c>
      <c r="BV539" s="64">
        <f t="shared" si="780"/>
        <v>0</v>
      </c>
      <c r="BW539" s="64">
        <f t="shared" si="781"/>
        <v>0</v>
      </c>
      <c r="BX539" s="64">
        <f t="shared" si="782"/>
        <v>0</v>
      </c>
      <c r="BY539" s="64">
        <f t="shared" si="783"/>
        <v>1</v>
      </c>
      <c r="BZ539" s="65">
        <f t="shared" si="784"/>
        <v>27</v>
      </c>
      <c r="CA539" s="66">
        <f t="shared" si="763"/>
        <v>104</v>
      </c>
      <c r="CB539" s="67">
        <f t="shared" si="764"/>
        <v>32</v>
      </c>
      <c r="CC539" s="67">
        <v>0</v>
      </c>
      <c r="CD539" s="68">
        <f t="shared" si="785"/>
        <v>2</v>
      </c>
      <c r="CE539" s="69">
        <f t="shared" si="786"/>
        <v>28</v>
      </c>
      <c r="CF539" s="68">
        <f t="shared" si="787"/>
        <v>140</v>
      </c>
      <c r="CG539" s="70">
        <f t="shared" si="788"/>
        <v>0</v>
      </c>
      <c r="CH539" s="68">
        <f t="shared" si="789"/>
        <v>448</v>
      </c>
      <c r="CI539" s="71">
        <f>VLOOKUP(A539,[5]DATA!$A$6:$Q$660,17,0)</f>
        <v>70</v>
      </c>
      <c r="CJ539" s="71">
        <f t="shared" si="790"/>
        <v>136</v>
      </c>
      <c r="CK539" s="72">
        <f t="shared" si="791"/>
        <v>32</v>
      </c>
      <c r="CL539" s="73">
        <f t="shared" si="792"/>
        <v>0.23529411764705882</v>
      </c>
      <c r="CM539" s="72">
        <f t="shared" si="793"/>
        <v>0</v>
      </c>
      <c r="CN539" s="74">
        <f t="shared" si="794"/>
        <v>27</v>
      </c>
    </row>
    <row r="540" spans="1:92" s="77" customFormat="1" ht="24.75" customHeight="1" outlineLevel="2" x14ac:dyDescent="0.25">
      <c r="A540" s="55" t="s">
        <v>1088</v>
      </c>
      <c r="B540" s="56" t="s">
        <v>1089</v>
      </c>
      <c r="C540" s="57" t="s">
        <v>982</v>
      </c>
      <c r="D540" s="58">
        <v>10</v>
      </c>
      <c r="E540" s="59">
        <v>44608</v>
      </c>
      <c r="F540" s="60">
        <f>IFERROR(VLOOKUP(A540,'[5]PHEP NAM 2022'!$D$9:$AP$628,32,0),0)</f>
        <v>1</v>
      </c>
      <c r="G540" s="61" t="s">
        <v>9</v>
      </c>
      <c r="H540" s="62">
        <v>4</v>
      </c>
      <c r="I540" s="61" t="s">
        <v>9</v>
      </c>
      <c r="J540" s="62">
        <v>4</v>
      </c>
      <c r="K540" s="61" t="s">
        <v>9</v>
      </c>
      <c r="L540" s="62">
        <v>4</v>
      </c>
      <c r="M540" s="61" t="s">
        <v>9</v>
      </c>
      <c r="N540" s="62">
        <v>4</v>
      </c>
      <c r="O540" s="61" t="s">
        <v>9</v>
      </c>
      <c r="P540" s="62">
        <v>4</v>
      </c>
      <c r="Q540" s="63"/>
      <c r="R540" s="63"/>
      <c r="S540" s="61" t="s">
        <v>12</v>
      </c>
      <c r="T540" s="62">
        <v>4</v>
      </c>
      <c r="U540" s="61" t="s">
        <v>12</v>
      </c>
      <c r="V540" s="62">
        <v>4</v>
      </c>
      <c r="W540" s="61" t="s">
        <v>12</v>
      </c>
      <c r="X540" s="62">
        <v>4</v>
      </c>
      <c r="Y540" s="61" t="s">
        <v>12</v>
      </c>
      <c r="Z540" s="62">
        <v>4</v>
      </c>
      <c r="AA540" s="61" t="s">
        <v>12</v>
      </c>
      <c r="AB540" s="62">
        <v>4</v>
      </c>
      <c r="AC540" s="61" t="s">
        <v>12</v>
      </c>
      <c r="AD540" s="62">
        <v>4</v>
      </c>
      <c r="AE540" s="63"/>
      <c r="AF540" s="63"/>
      <c r="AG540" s="61" t="s">
        <v>9</v>
      </c>
      <c r="AH540" s="62">
        <v>4</v>
      </c>
      <c r="AI540" s="61" t="s">
        <v>9</v>
      </c>
      <c r="AJ540" s="62"/>
      <c r="AK540" s="61" t="s">
        <v>9</v>
      </c>
      <c r="AL540" s="62">
        <v>4</v>
      </c>
      <c r="AM540" s="61" t="s">
        <v>9</v>
      </c>
      <c r="AN540" s="62">
        <v>4</v>
      </c>
      <c r="AO540" s="61" t="s">
        <v>9</v>
      </c>
      <c r="AP540" s="62">
        <v>4</v>
      </c>
      <c r="AQ540" s="61" t="s">
        <v>9</v>
      </c>
      <c r="AR540" s="62">
        <v>4</v>
      </c>
      <c r="AS540" s="63"/>
      <c r="AT540" s="63"/>
      <c r="AU540" s="61" t="s">
        <v>12</v>
      </c>
      <c r="AV540" s="62">
        <v>4</v>
      </c>
      <c r="AW540" s="61" t="s">
        <v>12</v>
      </c>
      <c r="AX540" s="62">
        <v>4</v>
      </c>
      <c r="AY540" s="61" t="s">
        <v>52</v>
      </c>
      <c r="AZ540" s="62"/>
      <c r="BA540" s="61" t="s">
        <v>12</v>
      </c>
      <c r="BB540" s="62">
        <v>4</v>
      </c>
      <c r="BC540" s="61" t="s">
        <v>12</v>
      </c>
      <c r="BD540" s="62">
        <v>4</v>
      </c>
      <c r="BE540" s="61" t="s">
        <v>124</v>
      </c>
      <c r="BF540" s="62"/>
      <c r="BG540" s="63"/>
      <c r="BH540" s="63"/>
      <c r="BI540" s="61" t="s">
        <v>9</v>
      </c>
      <c r="BJ540" s="62">
        <v>4</v>
      </c>
      <c r="BK540" s="61" t="s">
        <v>9</v>
      </c>
      <c r="BL540" s="62">
        <v>4</v>
      </c>
      <c r="BM540" s="61" t="s">
        <v>9</v>
      </c>
      <c r="BN540" s="62">
        <v>4</v>
      </c>
      <c r="BO540" s="61" t="s">
        <v>124</v>
      </c>
      <c r="BP540" s="62"/>
      <c r="BQ540" s="64">
        <f t="shared" si="775"/>
        <v>14</v>
      </c>
      <c r="BR540" s="64">
        <f t="shared" si="776"/>
        <v>0</v>
      </c>
      <c r="BS540" s="64">
        <f t="shared" si="777"/>
        <v>0</v>
      </c>
      <c r="BT540" s="64">
        <f t="shared" si="778"/>
        <v>10</v>
      </c>
      <c r="BU540" s="64">
        <f t="shared" si="779"/>
        <v>0</v>
      </c>
      <c r="BV540" s="64">
        <f t="shared" si="780"/>
        <v>0</v>
      </c>
      <c r="BW540" s="64">
        <f t="shared" si="781"/>
        <v>0</v>
      </c>
      <c r="BX540" s="64">
        <f t="shared" si="782"/>
        <v>0</v>
      </c>
      <c r="BY540" s="64">
        <f t="shared" si="783"/>
        <v>1</v>
      </c>
      <c r="BZ540" s="65">
        <f t="shared" si="784"/>
        <v>25</v>
      </c>
      <c r="CA540" s="66">
        <f t="shared" si="763"/>
        <v>92</v>
      </c>
      <c r="CB540" s="67">
        <f t="shared" si="764"/>
        <v>0</v>
      </c>
      <c r="CC540" s="67">
        <v>0</v>
      </c>
      <c r="CD540" s="68">
        <f t="shared" si="785"/>
        <v>2</v>
      </c>
      <c r="CE540" s="69">
        <f t="shared" si="786"/>
        <v>23</v>
      </c>
      <c r="CF540" s="68">
        <f t="shared" si="787"/>
        <v>140</v>
      </c>
      <c r="CG540" s="70">
        <f t="shared" si="788"/>
        <v>0</v>
      </c>
      <c r="CH540" s="68">
        <f t="shared" si="789"/>
        <v>368</v>
      </c>
      <c r="CI540" s="71">
        <f>VLOOKUP(A540,[5]DATA!$A$6:$Q$660,17,0)</f>
        <v>70</v>
      </c>
      <c r="CJ540" s="71">
        <f t="shared" si="790"/>
        <v>92</v>
      </c>
      <c r="CK540" s="72">
        <f t="shared" si="791"/>
        <v>0</v>
      </c>
      <c r="CL540" s="73">
        <f t="shared" si="792"/>
        <v>0</v>
      </c>
      <c r="CM540" s="72">
        <f t="shared" si="793"/>
        <v>0</v>
      </c>
      <c r="CN540" s="74">
        <f t="shared" si="794"/>
        <v>25</v>
      </c>
    </row>
    <row r="541" spans="1:92" s="77" customFormat="1" ht="24.75" customHeight="1" outlineLevel="2" x14ac:dyDescent="0.25">
      <c r="A541" s="55" t="s">
        <v>1090</v>
      </c>
      <c r="B541" s="56" t="s">
        <v>1091</v>
      </c>
      <c r="C541" s="57" t="s">
        <v>982</v>
      </c>
      <c r="D541" s="58">
        <v>10</v>
      </c>
      <c r="E541" s="59">
        <v>44608</v>
      </c>
      <c r="F541" s="60">
        <f>IFERROR(VLOOKUP(A541,'[5]PHEP NAM 2022'!$D$9:$AP$628,32,0),0)</f>
        <v>1</v>
      </c>
      <c r="G541" s="61" t="s">
        <v>9</v>
      </c>
      <c r="H541" s="62">
        <v>4</v>
      </c>
      <c r="I541" s="61" t="s">
        <v>9</v>
      </c>
      <c r="J541" s="62">
        <v>4</v>
      </c>
      <c r="K541" s="61" t="s">
        <v>9</v>
      </c>
      <c r="L541" s="62">
        <v>4</v>
      </c>
      <c r="M541" s="61" t="s">
        <v>9</v>
      </c>
      <c r="N541" s="62">
        <v>4</v>
      </c>
      <c r="O541" s="61" t="s">
        <v>9</v>
      </c>
      <c r="P541" s="62">
        <v>4</v>
      </c>
      <c r="Q541" s="63"/>
      <c r="R541" s="63">
        <v>12</v>
      </c>
      <c r="S541" s="61" t="s">
        <v>9</v>
      </c>
      <c r="T541" s="62">
        <v>4</v>
      </c>
      <c r="U541" s="61" t="s">
        <v>9</v>
      </c>
      <c r="V541" s="62">
        <v>6</v>
      </c>
      <c r="W541" s="61" t="s">
        <v>9</v>
      </c>
      <c r="X541" s="62">
        <v>4</v>
      </c>
      <c r="Y541" s="61" t="s">
        <v>9</v>
      </c>
      <c r="Z541" s="62">
        <v>6</v>
      </c>
      <c r="AA541" s="61" t="s">
        <v>9</v>
      </c>
      <c r="AB541" s="62">
        <v>6</v>
      </c>
      <c r="AC541" s="61" t="s">
        <v>9</v>
      </c>
      <c r="AD541" s="62">
        <v>4</v>
      </c>
      <c r="AE541" s="63"/>
      <c r="AF541" s="63">
        <v>12</v>
      </c>
      <c r="AG541" s="61" t="s">
        <v>9</v>
      </c>
      <c r="AH541" s="62">
        <v>4</v>
      </c>
      <c r="AI541" s="61" t="s">
        <v>9</v>
      </c>
      <c r="AJ541" s="62">
        <v>4</v>
      </c>
      <c r="AK541" s="61" t="s">
        <v>9</v>
      </c>
      <c r="AL541" s="62">
        <v>4</v>
      </c>
      <c r="AM541" s="61" t="s">
        <v>9</v>
      </c>
      <c r="AN541" s="62">
        <v>4</v>
      </c>
      <c r="AO541" s="61" t="s">
        <v>9</v>
      </c>
      <c r="AP541" s="62">
        <v>4</v>
      </c>
      <c r="AQ541" s="61" t="s">
        <v>9</v>
      </c>
      <c r="AR541" s="62">
        <v>4</v>
      </c>
      <c r="AS541" s="63"/>
      <c r="AT541" s="63">
        <v>12</v>
      </c>
      <c r="AU541" s="61" t="s">
        <v>9</v>
      </c>
      <c r="AV541" s="62">
        <v>6</v>
      </c>
      <c r="AW541" s="61" t="s">
        <v>9</v>
      </c>
      <c r="AX541" s="62">
        <v>4</v>
      </c>
      <c r="AY541" s="61" t="s">
        <v>9</v>
      </c>
      <c r="AZ541" s="62">
        <v>4</v>
      </c>
      <c r="BA541" s="61" t="s">
        <v>9</v>
      </c>
      <c r="BB541" s="62">
        <v>4</v>
      </c>
      <c r="BC541" s="61" t="s">
        <v>9</v>
      </c>
      <c r="BD541" s="62">
        <v>4</v>
      </c>
      <c r="BE541" s="61" t="s">
        <v>9</v>
      </c>
      <c r="BF541" s="62">
        <v>4</v>
      </c>
      <c r="BG541" s="63"/>
      <c r="BH541" s="63">
        <v>12</v>
      </c>
      <c r="BI541" s="61" t="s">
        <v>9</v>
      </c>
      <c r="BJ541" s="62">
        <v>7</v>
      </c>
      <c r="BK541" s="61" t="s">
        <v>9</v>
      </c>
      <c r="BL541" s="62">
        <v>4</v>
      </c>
      <c r="BM541" s="61" t="s">
        <v>9</v>
      </c>
      <c r="BN541" s="62">
        <v>4</v>
      </c>
      <c r="BO541" s="61" t="s">
        <v>9</v>
      </c>
      <c r="BP541" s="62">
        <v>4</v>
      </c>
      <c r="BQ541" s="64">
        <f t="shared" si="775"/>
        <v>27</v>
      </c>
      <c r="BR541" s="64">
        <f t="shared" si="776"/>
        <v>0</v>
      </c>
      <c r="BS541" s="64">
        <f t="shared" si="777"/>
        <v>0</v>
      </c>
      <c r="BT541" s="64">
        <f t="shared" si="778"/>
        <v>0</v>
      </c>
      <c r="BU541" s="64">
        <f t="shared" si="779"/>
        <v>0</v>
      </c>
      <c r="BV541" s="64">
        <f t="shared" si="780"/>
        <v>0</v>
      </c>
      <c r="BW541" s="64">
        <f t="shared" si="781"/>
        <v>0</v>
      </c>
      <c r="BX541" s="64">
        <f t="shared" si="782"/>
        <v>0</v>
      </c>
      <c r="BY541" s="64">
        <f t="shared" si="783"/>
        <v>0</v>
      </c>
      <c r="BZ541" s="65">
        <f t="shared" si="784"/>
        <v>27</v>
      </c>
      <c r="CA541" s="66">
        <f t="shared" si="763"/>
        <v>119</v>
      </c>
      <c r="CB541" s="67">
        <f t="shared" si="764"/>
        <v>48</v>
      </c>
      <c r="CC541" s="67">
        <v>0</v>
      </c>
      <c r="CD541" s="68">
        <f t="shared" si="785"/>
        <v>2</v>
      </c>
      <c r="CE541" s="69">
        <f t="shared" si="786"/>
        <v>31</v>
      </c>
      <c r="CF541" s="68">
        <f t="shared" si="787"/>
        <v>140</v>
      </c>
      <c r="CG541" s="70">
        <f t="shared" si="788"/>
        <v>1</v>
      </c>
      <c r="CH541" s="68">
        <f t="shared" si="789"/>
        <v>496</v>
      </c>
      <c r="CI541" s="71">
        <f>VLOOKUP(A541,[5]DATA!$A$6:$Q$660,17,0)</f>
        <v>70</v>
      </c>
      <c r="CJ541" s="71">
        <f t="shared" si="790"/>
        <v>167</v>
      </c>
      <c r="CK541" s="72">
        <f t="shared" si="791"/>
        <v>59</v>
      </c>
      <c r="CL541" s="73">
        <f t="shared" si="792"/>
        <v>0.3532934131736527</v>
      </c>
      <c r="CM541" s="72">
        <f t="shared" si="793"/>
        <v>11</v>
      </c>
      <c r="CN541" s="74">
        <f t="shared" si="794"/>
        <v>27</v>
      </c>
    </row>
    <row r="542" spans="1:92" s="77" customFormat="1" ht="24.75" customHeight="1" outlineLevel="2" x14ac:dyDescent="0.25">
      <c r="A542" s="55" t="s">
        <v>1092</v>
      </c>
      <c r="B542" s="96" t="s">
        <v>1093</v>
      </c>
      <c r="C542" s="57" t="s">
        <v>982</v>
      </c>
      <c r="D542" s="58">
        <v>10</v>
      </c>
      <c r="E542" s="59">
        <v>44608</v>
      </c>
      <c r="F542" s="60">
        <f>IFERROR(VLOOKUP(A542,'[5]PHEP NAM 2022'!$D$9:$AP$628,32,0),0)</f>
        <v>1</v>
      </c>
      <c r="G542" s="61" t="s">
        <v>9</v>
      </c>
      <c r="H542" s="62">
        <v>4</v>
      </c>
      <c r="I542" s="61" t="s">
        <v>9</v>
      </c>
      <c r="J542" s="62">
        <v>4</v>
      </c>
      <c r="K542" s="61" t="s">
        <v>9</v>
      </c>
      <c r="L542" s="62">
        <v>4</v>
      </c>
      <c r="M542" s="61" t="s">
        <v>9</v>
      </c>
      <c r="N542" s="62">
        <v>4</v>
      </c>
      <c r="O542" s="61" t="s">
        <v>124</v>
      </c>
      <c r="P542" s="62"/>
      <c r="Q542" s="63"/>
      <c r="R542" s="63"/>
      <c r="S542" s="61" t="s">
        <v>12</v>
      </c>
      <c r="T542" s="62">
        <v>4</v>
      </c>
      <c r="U542" s="61" t="s">
        <v>124</v>
      </c>
      <c r="V542" s="62"/>
      <c r="W542" s="61" t="s">
        <v>124</v>
      </c>
      <c r="X542" s="62"/>
      <c r="Y542" s="61" t="s">
        <v>12</v>
      </c>
      <c r="Z542" s="62">
        <v>4</v>
      </c>
      <c r="AA542" s="61" t="s">
        <v>124</v>
      </c>
      <c r="AB542" s="62"/>
      <c r="AC542" s="61" t="s">
        <v>124</v>
      </c>
      <c r="AD542" s="62"/>
      <c r="AE542" s="196" t="s">
        <v>223</v>
      </c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  <c r="AV542" s="197"/>
      <c r="AW542" s="197"/>
      <c r="AX542" s="197"/>
      <c r="AY542" s="197"/>
      <c r="AZ542" s="197"/>
      <c r="BA542" s="197"/>
      <c r="BB542" s="197"/>
      <c r="BC542" s="197"/>
      <c r="BD542" s="197"/>
      <c r="BE542" s="197"/>
      <c r="BF542" s="197"/>
      <c r="BG542" s="197"/>
      <c r="BH542" s="197"/>
      <c r="BI542" s="197"/>
      <c r="BJ542" s="197"/>
      <c r="BK542" s="197"/>
      <c r="BL542" s="197"/>
      <c r="BM542" s="197"/>
      <c r="BN542" s="197"/>
      <c r="BO542" s="197"/>
      <c r="BP542" s="198"/>
      <c r="BQ542" s="64">
        <f t="shared" si="775"/>
        <v>4</v>
      </c>
      <c r="BR542" s="64">
        <f t="shared" si="776"/>
        <v>0</v>
      </c>
      <c r="BS542" s="64">
        <f t="shared" si="777"/>
        <v>0</v>
      </c>
      <c r="BT542" s="64">
        <f t="shared" si="778"/>
        <v>2</v>
      </c>
      <c r="BU542" s="64">
        <f t="shared" si="779"/>
        <v>0</v>
      </c>
      <c r="BV542" s="64">
        <f t="shared" si="780"/>
        <v>0</v>
      </c>
      <c r="BW542" s="64">
        <f t="shared" si="781"/>
        <v>0</v>
      </c>
      <c r="BX542" s="64">
        <f t="shared" si="782"/>
        <v>0</v>
      </c>
      <c r="BY542" s="64">
        <f t="shared" si="783"/>
        <v>0</v>
      </c>
      <c r="BZ542" s="65">
        <f t="shared" si="784"/>
        <v>6</v>
      </c>
      <c r="CA542" s="66">
        <f t="shared" si="763"/>
        <v>24</v>
      </c>
      <c r="CB542" s="67">
        <f t="shared" si="764"/>
        <v>0</v>
      </c>
      <c r="CC542" s="67">
        <v>0</v>
      </c>
      <c r="CD542" s="68">
        <f>IF(BZ542&gt;=25,4,IF(BZ542&gt;=18,3,IF(BZ542&gt;=12,2,IF(BZ542&gt;=4,1,0))))-BX542-2+1</f>
        <v>0</v>
      </c>
      <c r="CE542" s="69">
        <f t="shared" si="786"/>
        <v>6</v>
      </c>
      <c r="CF542" s="68">
        <f t="shared" si="787"/>
        <v>0</v>
      </c>
      <c r="CG542" s="70">
        <f t="shared" si="788"/>
        <v>1</v>
      </c>
      <c r="CH542" s="68">
        <f t="shared" si="789"/>
        <v>96</v>
      </c>
      <c r="CI542" s="71">
        <f>VLOOKUP(A542,[5]DATA!$A$6:$Q$660,17,0)</f>
        <v>70</v>
      </c>
      <c r="CJ542" s="71">
        <f t="shared" si="790"/>
        <v>24</v>
      </c>
      <c r="CK542" s="72">
        <f t="shared" si="791"/>
        <v>0</v>
      </c>
      <c r="CL542" s="73">
        <f t="shared" si="792"/>
        <v>0</v>
      </c>
      <c r="CM542" s="72">
        <f t="shared" si="793"/>
        <v>0</v>
      </c>
      <c r="CN542" s="74">
        <f t="shared" si="794"/>
        <v>6</v>
      </c>
    </row>
    <row r="543" spans="1:92" s="77" customFormat="1" ht="24.75" customHeight="1" outlineLevel="2" x14ac:dyDescent="0.25">
      <c r="A543" s="55" t="s">
        <v>1094</v>
      </c>
      <c r="B543" s="56" t="s">
        <v>1095</v>
      </c>
      <c r="C543" s="57" t="s">
        <v>982</v>
      </c>
      <c r="D543" s="58">
        <v>10</v>
      </c>
      <c r="E543" s="59">
        <v>44608</v>
      </c>
      <c r="F543" s="60">
        <f>IFERROR(VLOOKUP(A543,'[5]PHEP NAM 2022'!$D$9:$AP$628,32,0),0)</f>
        <v>1</v>
      </c>
      <c r="G543" s="61" t="s">
        <v>52</v>
      </c>
      <c r="H543" s="62"/>
      <c r="I543" s="61" t="s">
        <v>9</v>
      </c>
      <c r="J543" s="62">
        <v>4</v>
      </c>
      <c r="K543" s="61" t="s">
        <v>9</v>
      </c>
      <c r="L543" s="62">
        <v>4</v>
      </c>
      <c r="M543" s="61" t="s">
        <v>9</v>
      </c>
      <c r="N543" s="62">
        <v>4</v>
      </c>
      <c r="O543" s="61" t="s">
        <v>9</v>
      </c>
      <c r="P543" s="62">
        <v>4</v>
      </c>
      <c r="Q543" s="63"/>
      <c r="R543" s="63"/>
      <c r="S543" s="61" t="s">
        <v>12</v>
      </c>
      <c r="T543" s="62">
        <v>4</v>
      </c>
      <c r="U543" s="61" t="s">
        <v>12</v>
      </c>
      <c r="V543" s="62">
        <v>4</v>
      </c>
      <c r="W543" s="61" t="s">
        <v>12</v>
      </c>
      <c r="X543" s="62">
        <v>4</v>
      </c>
      <c r="Y543" s="61" t="s">
        <v>12</v>
      </c>
      <c r="Z543" s="62">
        <v>4</v>
      </c>
      <c r="AA543" s="61" t="s">
        <v>12</v>
      </c>
      <c r="AB543" s="62">
        <v>4</v>
      </c>
      <c r="AC543" s="61" t="s">
        <v>12</v>
      </c>
      <c r="AD543" s="62">
        <v>4</v>
      </c>
      <c r="AE543" s="63"/>
      <c r="AF543" s="63"/>
      <c r="AG543" s="61" t="s">
        <v>124</v>
      </c>
      <c r="AH543" s="62"/>
      <c r="AI543" s="61" t="s">
        <v>9</v>
      </c>
      <c r="AJ543" s="62">
        <v>4</v>
      </c>
      <c r="AK543" s="61" t="s">
        <v>9</v>
      </c>
      <c r="AL543" s="62">
        <v>4</v>
      </c>
      <c r="AM543" s="61" t="s">
        <v>9</v>
      </c>
      <c r="AN543" s="62">
        <v>4</v>
      </c>
      <c r="AO543" s="61" t="s">
        <v>9</v>
      </c>
      <c r="AP543" s="62">
        <v>4</v>
      </c>
      <c r="AQ543" s="61" t="s">
        <v>9</v>
      </c>
      <c r="AR543" s="62">
        <v>4</v>
      </c>
      <c r="AS543" s="63"/>
      <c r="AT543" s="63">
        <v>16</v>
      </c>
      <c r="AU543" s="61" t="s">
        <v>12</v>
      </c>
      <c r="AV543" s="62">
        <v>4</v>
      </c>
      <c r="AW543" s="61" t="s">
        <v>12</v>
      </c>
      <c r="AX543" s="62">
        <v>4</v>
      </c>
      <c r="AY543" s="61" t="s">
        <v>12</v>
      </c>
      <c r="AZ543" s="62">
        <v>4</v>
      </c>
      <c r="BA543" s="61" t="s">
        <v>12</v>
      </c>
      <c r="BB543" s="62">
        <v>4</v>
      </c>
      <c r="BC543" s="61" t="s">
        <v>12</v>
      </c>
      <c r="BD543" s="62">
        <v>4</v>
      </c>
      <c r="BE543" s="61" t="s">
        <v>12</v>
      </c>
      <c r="BF543" s="62">
        <v>4</v>
      </c>
      <c r="BG543" s="63"/>
      <c r="BH543" s="63"/>
      <c r="BI543" s="61" t="s">
        <v>9</v>
      </c>
      <c r="BJ543" s="62">
        <v>4</v>
      </c>
      <c r="BK543" s="61" t="s">
        <v>9</v>
      </c>
      <c r="BL543" s="62">
        <v>4</v>
      </c>
      <c r="BM543" s="61" t="s">
        <v>9</v>
      </c>
      <c r="BN543" s="62">
        <v>4</v>
      </c>
      <c r="BO543" s="61" t="s">
        <v>9</v>
      </c>
      <c r="BP543" s="62">
        <v>4</v>
      </c>
      <c r="BQ543" s="64">
        <f t="shared" si="775"/>
        <v>13</v>
      </c>
      <c r="BR543" s="64">
        <f t="shared" si="776"/>
        <v>0</v>
      </c>
      <c r="BS543" s="64">
        <f t="shared" si="777"/>
        <v>0</v>
      </c>
      <c r="BT543" s="64">
        <f t="shared" si="778"/>
        <v>12</v>
      </c>
      <c r="BU543" s="64">
        <f t="shared" si="779"/>
        <v>0</v>
      </c>
      <c r="BV543" s="64">
        <f t="shared" si="780"/>
        <v>0</v>
      </c>
      <c r="BW543" s="64">
        <f t="shared" si="781"/>
        <v>0</v>
      </c>
      <c r="BX543" s="64">
        <f t="shared" si="782"/>
        <v>0</v>
      </c>
      <c r="BY543" s="64">
        <f t="shared" si="783"/>
        <v>1</v>
      </c>
      <c r="BZ543" s="65">
        <f t="shared" si="784"/>
        <v>26</v>
      </c>
      <c r="CA543" s="66">
        <f t="shared" si="763"/>
        <v>100</v>
      </c>
      <c r="CB543" s="67">
        <f t="shared" si="764"/>
        <v>16</v>
      </c>
      <c r="CC543" s="67">
        <v>0</v>
      </c>
      <c r="CD543" s="68">
        <f t="shared" si="785"/>
        <v>2</v>
      </c>
      <c r="CE543" s="69">
        <f t="shared" si="786"/>
        <v>26</v>
      </c>
      <c r="CF543" s="68">
        <f t="shared" si="787"/>
        <v>140</v>
      </c>
      <c r="CG543" s="70">
        <f t="shared" si="788"/>
        <v>0</v>
      </c>
      <c r="CH543" s="68">
        <f t="shared" si="789"/>
        <v>416</v>
      </c>
      <c r="CI543" s="71">
        <f>VLOOKUP(A543,[5]DATA!$A$6:$Q$660,17,0)</f>
        <v>70</v>
      </c>
      <c r="CJ543" s="71">
        <f t="shared" si="790"/>
        <v>116</v>
      </c>
      <c r="CK543" s="72">
        <f t="shared" si="791"/>
        <v>16</v>
      </c>
      <c r="CL543" s="73">
        <f t="shared" si="792"/>
        <v>0.13793103448275862</v>
      </c>
      <c r="CM543" s="72">
        <f t="shared" si="793"/>
        <v>0</v>
      </c>
      <c r="CN543" s="74">
        <f t="shared" si="794"/>
        <v>26</v>
      </c>
    </row>
    <row r="544" spans="1:92" s="77" customFormat="1" ht="24.75" customHeight="1" outlineLevel="2" x14ac:dyDescent="0.25">
      <c r="A544" s="55" t="s">
        <v>1096</v>
      </c>
      <c r="B544" s="96" t="s">
        <v>1097</v>
      </c>
      <c r="C544" s="57" t="s">
        <v>982</v>
      </c>
      <c r="D544" s="58">
        <v>10</v>
      </c>
      <c r="E544" s="59">
        <v>44609</v>
      </c>
      <c r="F544" s="60">
        <f>IFERROR(VLOOKUP(A544,'[5]PHEP NAM 2022'!$D$9:$AP$628,32,0),0)</f>
        <v>1</v>
      </c>
      <c r="G544" s="61" t="s">
        <v>9</v>
      </c>
      <c r="H544" s="62">
        <v>4</v>
      </c>
      <c r="I544" s="61" t="s">
        <v>9</v>
      </c>
      <c r="J544" s="62">
        <v>4</v>
      </c>
      <c r="K544" s="61" t="s">
        <v>9</v>
      </c>
      <c r="L544" s="62">
        <v>4</v>
      </c>
      <c r="M544" s="61" t="s">
        <v>9</v>
      </c>
      <c r="N544" s="62">
        <v>4</v>
      </c>
      <c r="O544" s="61" t="s">
        <v>124</v>
      </c>
      <c r="P544" s="62"/>
      <c r="Q544" s="63"/>
      <c r="R544" s="63"/>
      <c r="S544" s="61" t="s">
        <v>12</v>
      </c>
      <c r="T544" s="62">
        <v>4</v>
      </c>
      <c r="U544" s="61" t="s">
        <v>12</v>
      </c>
      <c r="V544" s="62">
        <v>4</v>
      </c>
      <c r="W544" s="61" t="s">
        <v>12</v>
      </c>
      <c r="X544" s="62">
        <v>4</v>
      </c>
      <c r="Y544" s="61" t="s">
        <v>124</v>
      </c>
      <c r="Z544" s="62"/>
      <c r="AA544" s="61" t="s">
        <v>124</v>
      </c>
      <c r="AB544" s="62"/>
      <c r="AC544" s="61" t="s">
        <v>124</v>
      </c>
      <c r="AD544" s="62"/>
      <c r="AE544" s="196" t="s">
        <v>223</v>
      </c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  <c r="AV544" s="197"/>
      <c r="AW544" s="197"/>
      <c r="AX544" s="197"/>
      <c r="AY544" s="197"/>
      <c r="AZ544" s="197"/>
      <c r="BA544" s="197"/>
      <c r="BB544" s="197"/>
      <c r="BC544" s="197"/>
      <c r="BD544" s="197"/>
      <c r="BE544" s="197"/>
      <c r="BF544" s="197"/>
      <c r="BG544" s="197"/>
      <c r="BH544" s="197"/>
      <c r="BI544" s="197"/>
      <c r="BJ544" s="197"/>
      <c r="BK544" s="197"/>
      <c r="BL544" s="197"/>
      <c r="BM544" s="197"/>
      <c r="BN544" s="197"/>
      <c r="BO544" s="197"/>
      <c r="BP544" s="198"/>
      <c r="BQ544" s="64">
        <f t="shared" si="775"/>
        <v>4</v>
      </c>
      <c r="BR544" s="64">
        <f t="shared" si="776"/>
        <v>0</v>
      </c>
      <c r="BS544" s="64">
        <f t="shared" si="777"/>
        <v>0</v>
      </c>
      <c r="BT544" s="64">
        <f t="shared" si="778"/>
        <v>3</v>
      </c>
      <c r="BU544" s="64">
        <f t="shared" si="779"/>
        <v>0</v>
      </c>
      <c r="BV544" s="64">
        <f t="shared" si="780"/>
        <v>0</v>
      </c>
      <c r="BW544" s="64">
        <f t="shared" si="781"/>
        <v>0</v>
      </c>
      <c r="BX544" s="64">
        <f t="shared" si="782"/>
        <v>0</v>
      </c>
      <c r="BY544" s="64">
        <f t="shared" si="783"/>
        <v>0</v>
      </c>
      <c r="BZ544" s="65">
        <f t="shared" si="784"/>
        <v>7</v>
      </c>
      <c r="CA544" s="66">
        <f t="shared" si="763"/>
        <v>28</v>
      </c>
      <c r="CB544" s="67">
        <f t="shared" si="764"/>
        <v>0</v>
      </c>
      <c r="CC544" s="67">
        <v>0</v>
      </c>
      <c r="CD544" s="68">
        <f>IF(BZ544&gt;=25,4,IF(BZ544&gt;=18,3,IF(BZ544&gt;=12,2,IF(BZ544&gt;=4,1,0))))-BX544-2+1</f>
        <v>0</v>
      </c>
      <c r="CE544" s="69">
        <f t="shared" si="786"/>
        <v>7</v>
      </c>
      <c r="CF544" s="68">
        <f t="shared" si="787"/>
        <v>0</v>
      </c>
      <c r="CG544" s="70">
        <f t="shared" si="788"/>
        <v>1</v>
      </c>
      <c r="CH544" s="68">
        <f t="shared" si="789"/>
        <v>112</v>
      </c>
      <c r="CI544" s="71">
        <f>VLOOKUP(A544,[5]DATA!$A$6:$Q$660,17,0)</f>
        <v>70</v>
      </c>
      <c r="CJ544" s="71">
        <f t="shared" si="790"/>
        <v>28</v>
      </c>
      <c r="CK544" s="72">
        <f t="shared" si="791"/>
        <v>0</v>
      </c>
      <c r="CL544" s="73">
        <f t="shared" si="792"/>
        <v>0</v>
      </c>
      <c r="CM544" s="72">
        <f t="shared" si="793"/>
        <v>0</v>
      </c>
      <c r="CN544" s="74">
        <f t="shared" si="794"/>
        <v>7</v>
      </c>
    </row>
    <row r="545" spans="1:92" s="77" customFormat="1" ht="24.75" customHeight="1" outlineLevel="2" x14ac:dyDescent="0.25">
      <c r="A545" s="55" t="s">
        <v>1098</v>
      </c>
      <c r="B545" s="56" t="s">
        <v>1099</v>
      </c>
      <c r="C545" s="57" t="s">
        <v>982</v>
      </c>
      <c r="D545" s="58">
        <v>10</v>
      </c>
      <c r="E545" s="59">
        <v>44613</v>
      </c>
      <c r="F545" s="60">
        <f>IFERROR(VLOOKUP(A545,'[5]PHEP NAM 2022'!$D$9:$AP$628,32,0),0)</f>
        <v>1</v>
      </c>
      <c r="G545" s="61" t="s">
        <v>12</v>
      </c>
      <c r="H545" s="62">
        <v>4</v>
      </c>
      <c r="I545" s="61" t="s">
        <v>12</v>
      </c>
      <c r="J545" s="62">
        <v>4</v>
      </c>
      <c r="K545" s="61" t="s">
        <v>12</v>
      </c>
      <c r="L545" s="62">
        <v>4</v>
      </c>
      <c r="M545" s="61" t="s">
        <v>12</v>
      </c>
      <c r="N545" s="62">
        <v>4</v>
      </c>
      <c r="O545" s="61" t="s">
        <v>12</v>
      </c>
      <c r="P545" s="62">
        <v>4</v>
      </c>
      <c r="Q545" s="63"/>
      <c r="R545" s="63"/>
      <c r="S545" s="61" t="s">
        <v>9</v>
      </c>
      <c r="T545" s="62">
        <v>4</v>
      </c>
      <c r="U545" s="61" t="s">
        <v>9</v>
      </c>
      <c r="V545" s="62">
        <v>4</v>
      </c>
      <c r="W545" s="61" t="s">
        <v>9</v>
      </c>
      <c r="X545" s="62">
        <v>4</v>
      </c>
      <c r="Y545" s="61" t="s">
        <v>9</v>
      </c>
      <c r="Z545" s="62">
        <v>4</v>
      </c>
      <c r="AA545" s="61" t="s">
        <v>9</v>
      </c>
      <c r="AB545" s="62">
        <v>4</v>
      </c>
      <c r="AC545" s="61" t="s">
        <v>9</v>
      </c>
      <c r="AD545" s="62">
        <v>4</v>
      </c>
      <c r="AE545" s="63"/>
      <c r="AF545" s="63"/>
      <c r="AG545" s="61" t="s">
        <v>12</v>
      </c>
      <c r="AH545" s="62">
        <v>4</v>
      </c>
      <c r="AI545" s="61" t="s">
        <v>12</v>
      </c>
      <c r="AJ545" s="62">
        <v>4</v>
      </c>
      <c r="AK545" s="61" t="s">
        <v>12</v>
      </c>
      <c r="AL545" s="62">
        <v>4</v>
      </c>
      <c r="AM545" s="61" t="s">
        <v>12</v>
      </c>
      <c r="AN545" s="62">
        <v>4</v>
      </c>
      <c r="AO545" s="61" t="s">
        <v>12</v>
      </c>
      <c r="AP545" s="62">
        <v>4</v>
      </c>
      <c r="AQ545" s="61" t="s">
        <v>12</v>
      </c>
      <c r="AR545" s="62">
        <v>4</v>
      </c>
      <c r="AS545" s="63"/>
      <c r="AT545" s="63"/>
      <c r="AU545" s="61" t="s">
        <v>9</v>
      </c>
      <c r="AV545" s="62">
        <v>4</v>
      </c>
      <c r="AW545" s="61" t="s">
        <v>9</v>
      </c>
      <c r="AX545" s="62">
        <v>4</v>
      </c>
      <c r="AY545" s="61" t="s">
        <v>9</v>
      </c>
      <c r="AZ545" s="62">
        <v>4</v>
      </c>
      <c r="BA545" s="61" t="s">
        <v>9</v>
      </c>
      <c r="BB545" s="62">
        <v>4</v>
      </c>
      <c r="BC545" s="61" t="s">
        <v>9</v>
      </c>
      <c r="BD545" s="62">
        <v>4</v>
      </c>
      <c r="BE545" s="61" t="s">
        <v>9</v>
      </c>
      <c r="BF545" s="62">
        <v>4</v>
      </c>
      <c r="BG545" s="63"/>
      <c r="BH545" s="63"/>
      <c r="BI545" s="61" t="s">
        <v>12</v>
      </c>
      <c r="BJ545" s="62">
        <v>4</v>
      </c>
      <c r="BK545" s="61" t="s">
        <v>12</v>
      </c>
      <c r="BL545" s="62">
        <v>4</v>
      </c>
      <c r="BM545" s="61" t="s">
        <v>12</v>
      </c>
      <c r="BN545" s="62">
        <v>4</v>
      </c>
      <c r="BO545" s="61" t="s">
        <v>12</v>
      </c>
      <c r="BP545" s="62">
        <v>4</v>
      </c>
      <c r="BQ545" s="64">
        <f t="shared" si="775"/>
        <v>12</v>
      </c>
      <c r="BR545" s="64">
        <f t="shared" si="776"/>
        <v>0</v>
      </c>
      <c r="BS545" s="64">
        <f t="shared" si="777"/>
        <v>0</v>
      </c>
      <c r="BT545" s="64">
        <f t="shared" si="778"/>
        <v>15</v>
      </c>
      <c r="BU545" s="64">
        <f t="shared" si="779"/>
        <v>0</v>
      </c>
      <c r="BV545" s="64">
        <f t="shared" si="780"/>
        <v>0</v>
      </c>
      <c r="BW545" s="64">
        <f t="shared" si="781"/>
        <v>0</v>
      </c>
      <c r="BX545" s="64">
        <f t="shared" si="782"/>
        <v>0</v>
      </c>
      <c r="BY545" s="64">
        <f t="shared" si="783"/>
        <v>0</v>
      </c>
      <c r="BZ545" s="65">
        <f t="shared" si="784"/>
        <v>27</v>
      </c>
      <c r="CA545" s="66">
        <f t="shared" si="763"/>
        <v>108</v>
      </c>
      <c r="CB545" s="67">
        <f t="shared" si="764"/>
        <v>0</v>
      </c>
      <c r="CC545" s="67">
        <v>0</v>
      </c>
      <c r="CD545" s="68">
        <f t="shared" si="785"/>
        <v>2</v>
      </c>
      <c r="CE545" s="69">
        <f t="shared" si="786"/>
        <v>27</v>
      </c>
      <c r="CF545" s="68">
        <f t="shared" si="787"/>
        <v>140</v>
      </c>
      <c r="CG545" s="70">
        <f t="shared" si="788"/>
        <v>1</v>
      </c>
      <c r="CH545" s="68">
        <f t="shared" si="789"/>
        <v>432</v>
      </c>
      <c r="CI545" s="71">
        <f>VLOOKUP(A545,[5]DATA!$A$6:$Q$660,17,0)</f>
        <v>70</v>
      </c>
      <c r="CJ545" s="71">
        <f t="shared" si="790"/>
        <v>108</v>
      </c>
      <c r="CK545" s="72">
        <f t="shared" si="791"/>
        <v>0</v>
      </c>
      <c r="CL545" s="73">
        <f t="shared" si="792"/>
        <v>0</v>
      </c>
      <c r="CM545" s="72">
        <f t="shared" si="793"/>
        <v>0</v>
      </c>
      <c r="CN545" s="74">
        <f t="shared" si="794"/>
        <v>27</v>
      </c>
    </row>
    <row r="546" spans="1:92" s="77" customFormat="1" ht="24.75" customHeight="1" outlineLevel="2" x14ac:dyDescent="0.25">
      <c r="A546" s="55" t="s">
        <v>1100</v>
      </c>
      <c r="B546" s="56" t="s">
        <v>1101</v>
      </c>
      <c r="C546" s="57" t="s">
        <v>982</v>
      </c>
      <c r="D546" s="58">
        <v>10</v>
      </c>
      <c r="E546" s="59">
        <v>44613</v>
      </c>
      <c r="F546" s="60">
        <f>IFERROR(VLOOKUP(A546,'[5]PHEP NAM 2022'!$D$9:$AP$628,32,0),0)</f>
        <v>1</v>
      </c>
      <c r="G546" s="61" t="s">
        <v>12</v>
      </c>
      <c r="H546" s="62">
        <v>4</v>
      </c>
      <c r="I546" s="61" t="s">
        <v>12</v>
      </c>
      <c r="J546" s="62">
        <v>4</v>
      </c>
      <c r="K546" s="61" t="s">
        <v>12</v>
      </c>
      <c r="L546" s="62">
        <v>4</v>
      </c>
      <c r="M546" s="61" t="s">
        <v>12</v>
      </c>
      <c r="N546" s="62">
        <v>4</v>
      </c>
      <c r="O546" s="61" t="s">
        <v>12</v>
      </c>
      <c r="P546" s="62">
        <v>4</v>
      </c>
      <c r="Q546" s="63"/>
      <c r="R546" s="63">
        <v>8</v>
      </c>
      <c r="S546" s="61" t="s">
        <v>9</v>
      </c>
      <c r="T546" s="62">
        <v>4</v>
      </c>
      <c r="U546" s="61" t="s">
        <v>9</v>
      </c>
      <c r="V546" s="62">
        <v>4</v>
      </c>
      <c r="W546" s="61" t="s">
        <v>9</v>
      </c>
      <c r="X546" s="62">
        <v>4</v>
      </c>
      <c r="Y546" s="61" t="s">
        <v>9</v>
      </c>
      <c r="Z546" s="62">
        <v>4</v>
      </c>
      <c r="AA546" s="61" t="s">
        <v>9</v>
      </c>
      <c r="AB546" s="62">
        <v>4</v>
      </c>
      <c r="AC546" s="61" t="s">
        <v>124</v>
      </c>
      <c r="AD546" s="62"/>
      <c r="AE546" s="63"/>
      <c r="AF546" s="63"/>
      <c r="AG546" s="61" t="s">
        <v>124</v>
      </c>
      <c r="AH546" s="62"/>
      <c r="AI546" s="61" t="s">
        <v>124</v>
      </c>
      <c r="AJ546" s="62"/>
      <c r="AK546" s="61" t="s">
        <v>124</v>
      </c>
      <c r="AL546" s="62"/>
      <c r="AM546" s="61" t="s">
        <v>12</v>
      </c>
      <c r="AN546" s="62">
        <v>4</v>
      </c>
      <c r="AO546" s="61" t="s">
        <v>12</v>
      </c>
      <c r="AP546" s="62">
        <v>4</v>
      </c>
      <c r="AQ546" s="61" t="s">
        <v>12</v>
      </c>
      <c r="AR546" s="62">
        <v>4</v>
      </c>
      <c r="AS546" s="63"/>
      <c r="AT546" s="63"/>
      <c r="AU546" s="61" t="s">
        <v>9</v>
      </c>
      <c r="AV546" s="62">
        <v>4</v>
      </c>
      <c r="AW546" s="61" t="s">
        <v>9</v>
      </c>
      <c r="AX546" s="62">
        <v>4</v>
      </c>
      <c r="AY546" s="61" t="s">
        <v>9</v>
      </c>
      <c r="AZ546" s="62">
        <v>4</v>
      </c>
      <c r="BA546" s="61" t="s">
        <v>9</v>
      </c>
      <c r="BB546" s="62">
        <v>4</v>
      </c>
      <c r="BC546" s="61" t="s">
        <v>9</v>
      </c>
      <c r="BD546" s="62">
        <v>4</v>
      </c>
      <c r="BE546" s="61" t="s">
        <v>9</v>
      </c>
      <c r="BF546" s="62">
        <v>4</v>
      </c>
      <c r="BG546" s="63"/>
      <c r="BH546" s="63">
        <v>16</v>
      </c>
      <c r="BI546" s="61" t="s">
        <v>12</v>
      </c>
      <c r="BJ546" s="62">
        <v>4</v>
      </c>
      <c r="BK546" s="61" t="s">
        <v>12</v>
      </c>
      <c r="BL546" s="62">
        <v>4</v>
      </c>
      <c r="BM546" s="61" t="s">
        <v>12</v>
      </c>
      <c r="BN546" s="62">
        <v>4</v>
      </c>
      <c r="BO546" s="61" t="s">
        <v>12</v>
      </c>
      <c r="BP546" s="62">
        <v>4</v>
      </c>
      <c r="BQ546" s="64">
        <f t="shared" si="775"/>
        <v>11</v>
      </c>
      <c r="BR546" s="64">
        <f t="shared" si="776"/>
        <v>0</v>
      </c>
      <c r="BS546" s="64">
        <f t="shared" si="777"/>
        <v>0</v>
      </c>
      <c r="BT546" s="64">
        <f t="shared" si="778"/>
        <v>12</v>
      </c>
      <c r="BU546" s="64">
        <f t="shared" si="779"/>
        <v>0</v>
      </c>
      <c r="BV546" s="64">
        <f t="shared" si="780"/>
        <v>0</v>
      </c>
      <c r="BW546" s="64">
        <f t="shared" si="781"/>
        <v>0</v>
      </c>
      <c r="BX546" s="64">
        <f t="shared" si="782"/>
        <v>0</v>
      </c>
      <c r="BY546" s="64">
        <f t="shared" si="783"/>
        <v>0</v>
      </c>
      <c r="BZ546" s="65">
        <f t="shared" si="784"/>
        <v>23</v>
      </c>
      <c r="CA546" s="66">
        <f t="shared" si="763"/>
        <v>92</v>
      </c>
      <c r="CB546" s="67">
        <f t="shared" si="764"/>
        <v>24</v>
      </c>
      <c r="CC546" s="67">
        <v>0</v>
      </c>
      <c r="CD546" s="68">
        <f>IF(BZ546&gt;=25,4,IF(BZ546&gt;=18,3,IF(BZ546&gt;=12,2,IF(BZ546&gt;=4,1,0))))-BX546-2+1</f>
        <v>2</v>
      </c>
      <c r="CE546" s="69">
        <f t="shared" si="786"/>
        <v>24</v>
      </c>
      <c r="CF546" s="68">
        <f t="shared" si="787"/>
        <v>140</v>
      </c>
      <c r="CG546" s="70">
        <f t="shared" si="788"/>
        <v>1</v>
      </c>
      <c r="CH546" s="68">
        <f t="shared" si="789"/>
        <v>384</v>
      </c>
      <c r="CI546" s="71">
        <f>VLOOKUP(A546,[5]DATA!$A$6:$Q$660,17,0)</f>
        <v>70</v>
      </c>
      <c r="CJ546" s="71">
        <f t="shared" si="790"/>
        <v>116</v>
      </c>
      <c r="CK546" s="72">
        <f t="shared" si="791"/>
        <v>24</v>
      </c>
      <c r="CL546" s="73">
        <f t="shared" si="792"/>
        <v>0.20689655172413793</v>
      </c>
      <c r="CM546" s="72">
        <f t="shared" si="793"/>
        <v>0</v>
      </c>
      <c r="CN546" s="74">
        <f t="shared" si="794"/>
        <v>23</v>
      </c>
    </row>
    <row r="547" spans="1:92" s="77" customFormat="1" ht="24.75" customHeight="1" outlineLevel="2" x14ac:dyDescent="0.25">
      <c r="A547" s="55" t="s">
        <v>1102</v>
      </c>
      <c r="B547" s="56" t="s">
        <v>1103</v>
      </c>
      <c r="C547" s="57" t="s">
        <v>982</v>
      </c>
      <c r="D547" s="58">
        <v>10</v>
      </c>
      <c r="E547" s="59">
        <v>44614</v>
      </c>
      <c r="F547" s="60">
        <f>IFERROR(VLOOKUP(A547,'[5]PHEP NAM 2022'!$D$9:$AP$628,32,0),0)</f>
        <v>1</v>
      </c>
      <c r="G547" s="61" t="s">
        <v>12</v>
      </c>
      <c r="H547" s="62">
        <v>4</v>
      </c>
      <c r="I547" s="61" t="s">
        <v>12</v>
      </c>
      <c r="J547" s="62">
        <v>4</v>
      </c>
      <c r="K547" s="61" t="s">
        <v>12</v>
      </c>
      <c r="L547" s="62">
        <v>4</v>
      </c>
      <c r="M547" s="61" t="s">
        <v>12</v>
      </c>
      <c r="N547" s="62">
        <v>4</v>
      </c>
      <c r="O547" s="61" t="s">
        <v>12</v>
      </c>
      <c r="P547" s="62">
        <v>3</v>
      </c>
      <c r="Q547" s="63"/>
      <c r="R547" s="63"/>
      <c r="S547" s="61" t="s">
        <v>9</v>
      </c>
      <c r="T547" s="62">
        <v>4</v>
      </c>
      <c r="U547" s="61" t="s">
        <v>9</v>
      </c>
      <c r="V547" s="62">
        <v>4</v>
      </c>
      <c r="W547" s="61" t="s">
        <v>9</v>
      </c>
      <c r="X547" s="62">
        <v>4</v>
      </c>
      <c r="Y547" s="61" t="s">
        <v>9</v>
      </c>
      <c r="Z547" s="62">
        <v>4</v>
      </c>
      <c r="AA547" s="61" t="s">
        <v>9</v>
      </c>
      <c r="AB547" s="62">
        <v>4</v>
      </c>
      <c r="AC547" s="61" t="s">
        <v>9</v>
      </c>
      <c r="AD547" s="62">
        <v>4</v>
      </c>
      <c r="AE547" s="63"/>
      <c r="AF547" s="63"/>
      <c r="AG547" s="61" t="s">
        <v>12</v>
      </c>
      <c r="AH547" s="62">
        <v>4</v>
      </c>
      <c r="AI547" s="61" t="s">
        <v>12</v>
      </c>
      <c r="AJ547" s="62">
        <v>4</v>
      </c>
      <c r="AK547" s="61" t="s">
        <v>12</v>
      </c>
      <c r="AL547" s="62">
        <v>4</v>
      </c>
      <c r="AM547" s="61" t="s">
        <v>12</v>
      </c>
      <c r="AN547" s="62">
        <v>4</v>
      </c>
      <c r="AO547" s="61" t="s">
        <v>12</v>
      </c>
      <c r="AP547" s="62">
        <v>4</v>
      </c>
      <c r="AQ547" s="61" t="s">
        <v>12</v>
      </c>
      <c r="AR547" s="62">
        <v>4</v>
      </c>
      <c r="AS547" s="63"/>
      <c r="AT547" s="63"/>
      <c r="AU547" s="61" t="s">
        <v>9</v>
      </c>
      <c r="AV547" s="62">
        <v>4</v>
      </c>
      <c r="AW547" s="61" t="s">
        <v>9</v>
      </c>
      <c r="AX547" s="62">
        <v>4</v>
      </c>
      <c r="AY547" s="61" t="s">
        <v>9</v>
      </c>
      <c r="AZ547" s="62">
        <v>4</v>
      </c>
      <c r="BA547" s="61" t="s">
        <v>9</v>
      </c>
      <c r="BB547" s="62">
        <v>4</v>
      </c>
      <c r="BC547" s="61" t="s">
        <v>9</v>
      </c>
      <c r="BD547" s="62">
        <v>4</v>
      </c>
      <c r="BE547" s="61" t="s">
        <v>9</v>
      </c>
      <c r="BF547" s="62">
        <v>4</v>
      </c>
      <c r="BG547" s="63"/>
      <c r="BH547" s="63"/>
      <c r="BI547" s="61" t="s">
        <v>12</v>
      </c>
      <c r="BJ547" s="62">
        <v>4</v>
      </c>
      <c r="BK547" s="61" t="s">
        <v>12</v>
      </c>
      <c r="BL547" s="62">
        <v>4</v>
      </c>
      <c r="BM547" s="61" t="s">
        <v>52</v>
      </c>
      <c r="BN547" s="62"/>
      <c r="BO547" s="61" t="s">
        <v>12</v>
      </c>
      <c r="BP547" s="62">
        <v>4</v>
      </c>
      <c r="BQ547" s="64">
        <f t="shared" si="775"/>
        <v>12</v>
      </c>
      <c r="BR547" s="64">
        <f t="shared" si="776"/>
        <v>0</v>
      </c>
      <c r="BS547" s="64">
        <f t="shared" si="777"/>
        <v>0</v>
      </c>
      <c r="BT547" s="64">
        <f t="shared" si="778"/>
        <v>14</v>
      </c>
      <c r="BU547" s="64">
        <f t="shared" si="779"/>
        <v>0</v>
      </c>
      <c r="BV547" s="64">
        <f t="shared" si="780"/>
        <v>0</v>
      </c>
      <c r="BW547" s="64">
        <f t="shared" si="781"/>
        <v>0</v>
      </c>
      <c r="BX547" s="64">
        <f t="shared" si="782"/>
        <v>0</v>
      </c>
      <c r="BY547" s="64">
        <f t="shared" si="783"/>
        <v>1</v>
      </c>
      <c r="BZ547" s="65">
        <f t="shared" si="784"/>
        <v>27</v>
      </c>
      <c r="CA547" s="66">
        <f t="shared" si="763"/>
        <v>103</v>
      </c>
      <c r="CB547" s="67">
        <f t="shared" si="764"/>
        <v>0</v>
      </c>
      <c r="CC547" s="67">
        <v>0</v>
      </c>
      <c r="CD547" s="68">
        <f t="shared" si="785"/>
        <v>2</v>
      </c>
      <c r="CE547" s="69">
        <f t="shared" si="786"/>
        <v>25</v>
      </c>
      <c r="CF547" s="68">
        <f t="shared" si="787"/>
        <v>140</v>
      </c>
      <c r="CG547" s="70">
        <f t="shared" si="788"/>
        <v>0</v>
      </c>
      <c r="CH547" s="68">
        <f t="shared" si="789"/>
        <v>400</v>
      </c>
      <c r="CI547" s="71">
        <f>VLOOKUP(A547,[5]DATA!$A$6:$Q$660,17,0)</f>
        <v>70</v>
      </c>
      <c r="CJ547" s="71">
        <f t="shared" si="790"/>
        <v>103</v>
      </c>
      <c r="CK547" s="72">
        <f t="shared" si="791"/>
        <v>0</v>
      </c>
      <c r="CL547" s="73">
        <f t="shared" si="792"/>
        <v>0</v>
      </c>
      <c r="CM547" s="72">
        <f t="shared" si="793"/>
        <v>0</v>
      </c>
      <c r="CN547" s="74">
        <f t="shared" si="794"/>
        <v>27</v>
      </c>
    </row>
    <row r="548" spans="1:92" s="77" customFormat="1" ht="24.75" customHeight="1" outlineLevel="2" x14ac:dyDescent="0.25">
      <c r="A548" s="82" t="s">
        <v>1104</v>
      </c>
      <c r="B548" s="86" t="s">
        <v>1105</v>
      </c>
      <c r="C548" s="57" t="s">
        <v>982</v>
      </c>
      <c r="D548" s="58">
        <v>10</v>
      </c>
      <c r="E548" s="59">
        <v>44622</v>
      </c>
      <c r="F548" s="60">
        <f>IFERROR(VLOOKUP(A548,'[5]PHEP NAM 2022'!$D$9:$AP$628,32,0),0)</f>
        <v>0</v>
      </c>
      <c r="G548" s="84"/>
      <c r="H548" s="85"/>
      <c r="I548" s="61" t="s">
        <v>10</v>
      </c>
      <c r="J548" s="62"/>
      <c r="K548" s="61" t="s">
        <v>10</v>
      </c>
      <c r="L548" s="62"/>
      <c r="M548" s="61" t="s">
        <v>9</v>
      </c>
      <c r="N548" s="62">
        <v>4</v>
      </c>
      <c r="O548" s="61" t="s">
        <v>9</v>
      </c>
      <c r="P548" s="62">
        <v>4</v>
      </c>
      <c r="Q548" s="63"/>
      <c r="R548" s="63">
        <v>16</v>
      </c>
      <c r="S548" s="61" t="s">
        <v>12</v>
      </c>
      <c r="T548" s="62">
        <v>4</v>
      </c>
      <c r="U548" s="61" t="s">
        <v>12</v>
      </c>
      <c r="V548" s="62">
        <v>4</v>
      </c>
      <c r="W548" s="61" t="s">
        <v>12</v>
      </c>
      <c r="X548" s="62">
        <v>4</v>
      </c>
      <c r="Y548" s="61" t="s">
        <v>12</v>
      </c>
      <c r="Z548" s="62">
        <v>4</v>
      </c>
      <c r="AA548" s="61" t="s">
        <v>12</v>
      </c>
      <c r="AB548" s="62">
        <v>4</v>
      </c>
      <c r="AC548" s="61" t="s">
        <v>12</v>
      </c>
      <c r="AD548" s="62">
        <v>4</v>
      </c>
      <c r="AE548" s="63"/>
      <c r="AF548" s="63"/>
      <c r="AG548" s="61" t="s">
        <v>9</v>
      </c>
      <c r="AH548" s="62">
        <v>4</v>
      </c>
      <c r="AI548" s="61" t="s">
        <v>9</v>
      </c>
      <c r="AJ548" s="62">
        <v>4</v>
      </c>
      <c r="AK548" s="61" t="s">
        <v>9</v>
      </c>
      <c r="AL548" s="62">
        <v>4</v>
      </c>
      <c r="AM548" s="61" t="s">
        <v>9</v>
      </c>
      <c r="AN548" s="62">
        <v>4</v>
      </c>
      <c r="AO548" s="61" t="s">
        <v>9</v>
      </c>
      <c r="AP548" s="62">
        <v>4</v>
      </c>
      <c r="AQ548" s="61" t="s">
        <v>9</v>
      </c>
      <c r="AR548" s="62">
        <v>4</v>
      </c>
      <c r="AS548" s="63"/>
      <c r="AT548" s="63">
        <v>16</v>
      </c>
      <c r="AU548" s="61" t="s">
        <v>12</v>
      </c>
      <c r="AV548" s="62">
        <v>4</v>
      </c>
      <c r="AW548" s="61" t="s">
        <v>12</v>
      </c>
      <c r="AX548" s="62">
        <v>4</v>
      </c>
      <c r="AY548" s="61" t="s">
        <v>12</v>
      </c>
      <c r="AZ548" s="62">
        <v>4</v>
      </c>
      <c r="BA548" s="61" t="s">
        <v>12</v>
      </c>
      <c r="BB548" s="62">
        <v>4</v>
      </c>
      <c r="BC548" s="61" t="s">
        <v>12</v>
      </c>
      <c r="BD548" s="62">
        <v>4</v>
      </c>
      <c r="BE548" s="61" t="s">
        <v>12</v>
      </c>
      <c r="BF548" s="62">
        <v>4</v>
      </c>
      <c r="BG548" s="63"/>
      <c r="BH548" s="63"/>
      <c r="BI548" s="61" t="s">
        <v>9</v>
      </c>
      <c r="BJ548" s="62">
        <v>4</v>
      </c>
      <c r="BK548" s="61" t="s">
        <v>9</v>
      </c>
      <c r="BL548" s="62">
        <v>4</v>
      </c>
      <c r="BM548" s="61" t="s">
        <v>9</v>
      </c>
      <c r="BN548" s="62">
        <v>4</v>
      </c>
      <c r="BO548" s="61" t="s">
        <v>9</v>
      </c>
      <c r="BP548" s="62">
        <v>4</v>
      </c>
      <c r="BQ548" s="64">
        <f t="shared" si="775"/>
        <v>12</v>
      </c>
      <c r="BR548" s="64">
        <f t="shared" si="776"/>
        <v>2</v>
      </c>
      <c r="BS548" s="64">
        <f t="shared" si="777"/>
        <v>0</v>
      </c>
      <c r="BT548" s="64">
        <f t="shared" si="778"/>
        <v>12</v>
      </c>
      <c r="BU548" s="64">
        <f t="shared" si="779"/>
        <v>0</v>
      </c>
      <c r="BV548" s="64">
        <f t="shared" si="780"/>
        <v>0</v>
      </c>
      <c r="BW548" s="64">
        <f t="shared" si="781"/>
        <v>0</v>
      </c>
      <c r="BX548" s="64">
        <f t="shared" si="782"/>
        <v>0</v>
      </c>
      <c r="BY548" s="64">
        <f t="shared" si="783"/>
        <v>0</v>
      </c>
      <c r="BZ548" s="65">
        <f t="shared" si="784"/>
        <v>26</v>
      </c>
      <c r="CA548" s="66">
        <f t="shared" si="763"/>
        <v>96</v>
      </c>
      <c r="CB548" s="67">
        <f t="shared" si="764"/>
        <v>32</v>
      </c>
      <c r="CC548" s="67">
        <v>0</v>
      </c>
      <c r="CD548" s="68">
        <f t="shared" si="765"/>
        <v>2</v>
      </c>
      <c r="CE548" s="69">
        <f t="shared" si="766"/>
        <v>26</v>
      </c>
      <c r="CF548" s="68">
        <f t="shared" si="767"/>
        <v>140</v>
      </c>
      <c r="CG548" s="70">
        <f t="shared" si="768"/>
        <v>0</v>
      </c>
      <c r="CH548" s="68">
        <f t="shared" si="769"/>
        <v>416</v>
      </c>
      <c r="CI548" s="71">
        <f>VLOOKUP(A548,[5]DATA!$A$6:$Q$660,17,0)</f>
        <v>70</v>
      </c>
      <c r="CJ548" s="71">
        <f t="shared" si="770"/>
        <v>128</v>
      </c>
      <c r="CK548" s="72">
        <f t="shared" si="771"/>
        <v>32</v>
      </c>
      <c r="CL548" s="73">
        <f t="shared" si="772"/>
        <v>0.25</v>
      </c>
      <c r="CM548" s="72">
        <f t="shared" si="773"/>
        <v>0</v>
      </c>
      <c r="CN548" s="74">
        <f t="shared" si="794"/>
        <v>26</v>
      </c>
    </row>
    <row r="549" spans="1:92" s="77" customFormat="1" ht="24.75" customHeight="1" outlineLevel="2" x14ac:dyDescent="0.25">
      <c r="A549" s="82" t="s">
        <v>1106</v>
      </c>
      <c r="B549" s="86" t="s">
        <v>1107</v>
      </c>
      <c r="C549" s="57" t="s">
        <v>982</v>
      </c>
      <c r="D549" s="58">
        <v>10</v>
      </c>
      <c r="E549" s="59">
        <v>44622</v>
      </c>
      <c r="F549" s="60">
        <f>IFERROR(VLOOKUP(A549,'[5]PHEP NAM 2022'!$D$9:$AP$628,32,0),0)</f>
        <v>0</v>
      </c>
      <c r="G549" s="84"/>
      <c r="H549" s="85"/>
      <c r="I549" s="61" t="s">
        <v>10</v>
      </c>
      <c r="J549" s="62"/>
      <c r="K549" s="61" t="s">
        <v>10</v>
      </c>
      <c r="L549" s="62"/>
      <c r="M549" s="61" t="s">
        <v>9</v>
      </c>
      <c r="N549" s="62">
        <v>4</v>
      </c>
      <c r="O549" s="61" t="s">
        <v>9</v>
      </c>
      <c r="P549" s="62">
        <v>4</v>
      </c>
      <c r="Q549" s="63"/>
      <c r="R549" s="63"/>
      <c r="S549" s="61" t="s">
        <v>12</v>
      </c>
      <c r="T549" s="62">
        <v>4</v>
      </c>
      <c r="U549" s="61" t="s">
        <v>12</v>
      </c>
      <c r="V549" s="62">
        <v>4</v>
      </c>
      <c r="W549" s="61" t="s">
        <v>12</v>
      </c>
      <c r="X549" s="62">
        <v>4</v>
      </c>
      <c r="Y549" s="61" t="s">
        <v>12</v>
      </c>
      <c r="Z549" s="62">
        <v>4</v>
      </c>
      <c r="AA549" s="61" t="s">
        <v>12</v>
      </c>
      <c r="AB549" s="62">
        <v>4</v>
      </c>
      <c r="AC549" s="61" t="s">
        <v>12</v>
      </c>
      <c r="AD549" s="62">
        <v>4</v>
      </c>
      <c r="AE549" s="63"/>
      <c r="AF549" s="63"/>
      <c r="AG549" s="61" t="s">
        <v>9</v>
      </c>
      <c r="AH549" s="62">
        <v>4</v>
      </c>
      <c r="AI549" s="61" t="s">
        <v>9</v>
      </c>
      <c r="AJ549" s="62">
        <v>4</v>
      </c>
      <c r="AK549" s="61" t="s">
        <v>9</v>
      </c>
      <c r="AL549" s="62">
        <v>4</v>
      </c>
      <c r="AM549" s="61" t="s">
        <v>9</v>
      </c>
      <c r="AN549" s="62">
        <v>4</v>
      </c>
      <c r="AO549" s="61" t="s">
        <v>9</v>
      </c>
      <c r="AP549" s="62">
        <v>4</v>
      </c>
      <c r="AQ549" s="61" t="s">
        <v>9</v>
      </c>
      <c r="AR549" s="62">
        <v>4</v>
      </c>
      <c r="AS549" s="63"/>
      <c r="AT549" s="63"/>
      <c r="AU549" s="61" t="s">
        <v>12</v>
      </c>
      <c r="AV549" s="62">
        <v>4</v>
      </c>
      <c r="AW549" s="61" t="s">
        <v>12</v>
      </c>
      <c r="AX549" s="62">
        <v>4</v>
      </c>
      <c r="AY549" s="61" t="s">
        <v>12</v>
      </c>
      <c r="AZ549" s="62">
        <v>4</v>
      </c>
      <c r="BA549" s="61" t="s">
        <v>12</v>
      </c>
      <c r="BB549" s="62">
        <v>4</v>
      </c>
      <c r="BC549" s="61" t="s">
        <v>12</v>
      </c>
      <c r="BD549" s="62">
        <v>4</v>
      </c>
      <c r="BE549" s="61" t="s">
        <v>12</v>
      </c>
      <c r="BF549" s="62">
        <v>4</v>
      </c>
      <c r="BG549" s="63"/>
      <c r="BH549" s="63"/>
      <c r="BI549" s="61" t="s">
        <v>9</v>
      </c>
      <c r="BJ549" s="62">
        <v>4</v>
      </c>
      <c r="BK549" s="61" t="s">
        <v>9</v>
      </c>
      <c r="BL549" s="62">
        <v>4</v>
      </c>
      <c r="BM549" s="61" t="s">
        <v>9</v>
      </c>
      <c r="BN549" s="62">
        <v>4</v>
      </c>
      <c r="BO549" s="61" t="s">
        <v>9</v>
      </c>
      <c r="BP549" s="62">
        <v>4</v>
      </c>
      <c r="BQ549" s="64">
        <f t="shared" si="775"/>
        <v>12</v>
      </c>
      <c r="BR549" s="64">
        <f t="shared" si="776"/>
        <v>2</v>
      </c>
      <c r="BS549" s="64">
        <f t="shared" si="777"/>
        <v>0</v>
      </c>
      <c r="BT549" s="64">
        <f t="shared" si="778"/>
        <v>12</v>
      </c>
      <c r="BU549" s="64">
        <f t="shared" si="779"/>
        <v>0</v>
      </c>
      <c r="BV549" s="64">
        <f t="shared" si="780"/>
        <v>0</v>
      </c>
      <c r="BW549" s="64">
        <f t="shared" si="781"/>
        <v>0</v>
      </c>
      <c r="BX549" s="64">
        <f t="shared" si="782"/>
        <v>0</v>
      </c>
      <c r="BY549" s="64">
        <f t="shared" si="783"/>
        <v>0</v>
      </c>
      <c r="BZ549" s="65">
        <f t="shared" si="784"/>
        <v>26</v>
      </c>
      <c r="CA549" s="66">
        <f t="shared" si="763"/>
        <v>96</v>
      </c>
      <c r="CB549" s="67">
        <f t="shared" si="764"/>
        <v>0</v>
      </c>
      <c r="CC549" s="67">
        <v>0</v>
      </c>
      <c r="CD549" s="68">
        <f t="shared" si="765"/>
        <v>2</v>
      </c>
      <c r="CE549" s="69">
        <f t="shared" si="766"/>
        <v>24</v>
      </c>
      <c r="CF549" s="68">
        <f t="shared" si="767"/>
        <v>140</v>
      </c>
      <c r="CG549" s="70">
        <f t="shared" si="768"/>
        <v>0</v>
      </c>
      <c r="CH549" s="68">
        <f t="shared" si="769"/>
        <v>384</v>
      </c>
      <c r="CI549" s="71">
        <f>VLOOKUP(A549,[5]DATA!$A$6:$Q$660,17,0)</f>
        <v>70</v>
      </c>
      <c r="CJ549" s="71">
        <f t="shared" si="770"/>
        <v>96</v>
      </c>
      <c r="CK549" s="72">
        <f t="shared" si="771"/>
        <v>0</v>
      </c>
      <c r="CL549" s="73">
        <f t="shared" si="772"/>
        <v>0</v>
      </c>
      <c r="CM549" s="72">
        <f t="shared" si="773"/>
        <v>0</v>
      </c>
      <c r="CN549" s="74">
        <f t="shared" si="794"/>
        <v>26</v>
      </c>
    </row>
    <row r="550" spans="1:92" s="77" customFormat="1" ht="24.75" customHeight="1" outlineLevel="2" x14ac:dyDescent="0.25">
      <c r="A550" s="82" t="s">
        <v>1108</v>
      </c>
      <c r="B550" s="86" t="s">
        <v>1109</v>
      </c>
      <c r="C550" s="57" t="s">
        <v>982</v>
      </c>
      <c r="D550" s="58">
        <v>10</v>
      </c>
      <c r="E550" s="59">
        <v>44622</v>
      </c>
      <c r="F550" s="60">
        <f>IFERROR(VLOOKUP(A550,'[5]PHEP NAM 2022'!$D$9:$AP$628,32,0),0)</f>
        <v>0</v>
      </c>
      <c r="G550" s="84"/>
      <c r="H550" s="85"/>
      <c r="I550" s="61" t="s">
        <v>10</v>
      </c>
      <c r="J550" s="62"/>
      <c r="K550" s="61" t="s">
        <v>10</v>
      </c>
      <c r="L550" s="62"/>
      <c r="M550" s="61" t="s">
        <v>9</v>
      </c>
      <c r="N550" s="62">
        <v>4</v>
      </c>
      <c r="O550" s="61" t="s">
        <v>124</v>
      </c>
      <c r="P550" s="62"/>
      <c r="Q550" s="63"/>
      <c r="R550" s="63"/>
      <c r="S550" s="61" t="s">
        <v>124</v>
      </c>
      <c r="T550" s="62"/>
      <c r="U550" s="61" t="s">
        <v>12</v>
      </c>
      <c r="V550" s="62">
        <v>4</v>
      </c>
      <c r="W550" s="61" t="s">
        <v>12</v>
      </c>
      <c r="X550" s="62">
        <v>4</v>
      </c>
      <c r="Y550" s="61" t="s">
        <v>12</v>
      </c>
      <c r="Z550" s="62">
        <v>4</v>
      </c>
      <c r="AA550" s="61" t="s">
        <v>12</v>
      </c>
      <c r="AB550" s="62">
        <v>4</v>
      </c>
      <c r="AC550" s="61" t="s">
        <v>12</v>
      </c>
      <c r="AD550" s="62">
        <v>4</v>
      </c>
      <c r="AE550" s="63"/>
      <c r="AF550" s="63"/>
      <c r="AG550" s="61" t="s">
        <v>135</v>
      </c>
      <c r="AH550" s="62"/>
      <c r="AI550" s="61" t="s">
        <v>124</v>
      </c>
      <c r="AJ550" s="62"/>
      <c r="AK550" s="61" t="s">
        <v>9</v>
      </c>
      <c r="AL550" s="62">
        <v>4</v>
      </c>
      <c r="AM550" s="61" t="s">
        <v>9</v>
      </c>
      <c r="AN550" s="62">
        <v>4</v>
      </c>
      <c r="AO550" s="61" t="s">
        <v>9</v>
      </c>
      <c r="AP550" s="62">
        <v>4</v>
      </c>
      <c r="AQ550" s="61" t="s">
        <v>9</v>
      </c>
      <c r="AR550" s="62">
        <v>4</v>
      </c>
      <c r="AS550" s="63"/>
      <c r="AT550" s="63"/>
      <c r="AU550" s="61" t="s">
        <v>12</v>
      </c>
      <c r="AV550" s="62">
        <v>4</v>
      </c>
      <c r="AW550" s="61" t="s">
        <v>12</v>
      </c>
      <c r="AX550" s="62">
        <v>4</v>
      </c>
      <c r="AY550" s="61" t="s">
        <v>12</v>
      </c>
      <c r="AZ550" s="62">
        <v>4</v>
      </c>
      <c r="BA550" s="61" t="s">
        <v>12</v>
      </c>
      <c r="BB550" s="62">
        <v>4</v>
      </c>
      <c r="BC550" s="61" t="s">
        <v>12</v>
      </c>
      <c r="BD550" s="62">
        <v>4</v>
      </c>
      <c r="BE550" s="61" t="s">
        <v>12</v>
      </c>
      <c r="BF550" s="62">
        <v>4</v>
      </c>
      <c r="BG550" s="63"/>
      <c r="BH550" s="63"/>
      <c r="BI550" s="61" t="s">
        <v>9</v>
      </c>
      <c r="BJ550" s="62">
        <v>4</v>
      </c>
      <c r="BK550" s="61" t="s">
        <v>9</v>
      </c>
      <c r="BL550" s="62"/>
      <c r="BM550" s="61" t="s">
        <v>9</v>
      </c>
      <c r="BN550" s="62">
        <v>4</v>
      </c>
      <c r="BO550" s="61" t="s">
        <v>9</v>
      </c>
      <c r="BP550" s="62">
        <v>4</v>
      </c>
      <c r="BQ550" s="64">
        <f t="shared" si="775"/>
        <v>9</v>
      </c>
      <c r="BR550" s="64">
        <f t="shared" si="776"/>
        <v>2.5</v>
      </c>
      <c r="BS550" s="64">
        <f t="shared" si="777"/>
        <v>0</v>
      </c>
      <c r="BT550" s="64">
        <f t="shared" si="778"/>
        <v>11</v>
      </c>
      <c r="BU550" s="64">
        <f t="shared" si="779"/>
        <v>0</v>
      </c>
      <c r="BV550" s="64">
        <f t="shared" si="780"/>
        <v>0</v>
      </c>
      <c r="BW550" s="64">
        <f t="shared" si="781"/>
        <v>0</v>
      </c>
      <c r="BX550" s="64">
        <f t="shared" si="782"/>
        <v>0</v>
      </c>
      <c r="BY550" s="64">
        <f t="shared" si="783"/>
        <v>0</v>
      </c>
      <c r="BZ550" s="65">
        <f t="shared" si="784"/>
        <v>22.5</v>
      </c>
      <c r="CA550" s="66">
        <f t="shared" si="763"/>
        <v>76</v>
      </c>
      <c r="CB550" s="67">
        <f t="shared" si="764"/>
        <v>0</v>
      </c>
      <c r="CC550" s="67">
        <v>0</v>
      </c>
      <c r="CD550" s="68">
        <f t="shared" si="765"/>
        <v>1</v>
      </c>
      <c r="CE550" s="69">
        <f t="shared" si="766"/>
        <v>19</v>
      </c>
      <c r="CF550" s="68">
        <f t="shared" si="767"/>
        <v>70</v>
      </c>
      <c r="CG550" s="70">
        <f t="shared" si="768"/>
        <v>0</v>
      </c>
      <c r="CH550" s="68">
        <f t="shared" si="769"/>
        <v>304</v>
      </c>
      <c r="CI550" s="71">
        <f>VLOOKUP(A550,[5]DATA!$A$6:$Q$660,17,0)</f>
        <v>70</v>
      </c>
      <c r="CJ550" s="71">
        <f t="shared" si="770"/>
        <v>76</v>
      </c>
      <c r="CK550" s="72">
        <f t="shared" si="771"/>
        <v>0</v>
      </c>
      <c r="CL550" s="73">
        <f t="shared" si="772"/>
        <v>0</v>
      </c>
      <c r="CM550" s="72">
        <f t="shared" si="773"/>
        <v>0</v>
      </c>
      <c r="CN550" s="74">
        <f t="shared" si="794"/>
        <v>22.5</v>
      </c>
    </row>
    <row r="551" spans="1:92" s="77" customFormat="1" ht="24.75" customHeight="1" outlineLevel="2" x14ac:dyDescent="0.25">
      <c r="A551" s="82" t="s">
        <v>1110</v>
      </c>
      <c r="B551" s="83" t="s">
        <v>1111</v>
      </c>
      <c r="C551" s="57" t="s">
        <v>982</v>
      </c>
      <c r="D551" s="58">
        <v>10</v>
      </c>
      <c r="E551" s="59">
        <v>44624</v>
      </c>
      <c r="F551" s="60">
        <f>IFERROR(VLOOKUP(A551,'[5]PHEP NAM 2022'!$D$9:$AP$628,32,0),0)</f>
        <v>0</v>
      </c>
      <c r="G551" s="84"/>
      <c r="H551" s="85"/>
      <c r="I551" s="84"/>
      <c r="J551" s="85"/>
      <c r="K551" s="84"/>
      <c r="L551" s="85"/>
      <c r="M551" s="61" t="s">
        <v>10</v>
      </c>
      <c r="N551" s="62"/>
      <c r="O551" s="61" t="s">
        <v>10</v>
      </c>
      <c r="P551" s="62"/>
      <c r="Q551" s="63"/>
      <c r="R551" s="63"/>
      <c r="S551" s="61" t="s">
        <v>12</v>
      </c>
      <c r="T551" s="62">
        <v>4</v>
      </c>
      <c r="U551" s="196" t="s">
        <v>223</v>
      </c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  <c r="AV551" s="197"/>
      <c r="AW551" s="197"/>
      <c r="AX551" s="197"/>
      <c r="AY551" s="197"/>
      <c r="AZ551" s="197"/>
      <c r="BA551" s="197"/>
      <c r="BB551" s="197"/>
      <c r="BC551" s="197"/>
      <c r="BD551" s="197"/>
      <c r="BE551" s="197"/>
      <c r="BF551" s="197"/>
      <c r="BG551" s="197"/>
      <c r="BH551" s="197"/>
      <c r="BI551" s="197"/>
      <c r="BJ551" s="197"/>
      <c r="BK551" s="197"/>
      <c r="BL551" s="197"/>
      <c r="BM551" s="197"/>
      <c r="BN551" s="197"/>
      <c r="BO551" s="197"/>
      <c r="BP551" s="198"/>
      <c r="BQ551" s="64">
        <f t="shared" si="775"/>
        <v>0</v>
      </c>
      <c r="BR551" s="64">
        <f t="shared" si="776"/>
        <v>2</v>
      </c>
      <c r="BS551" s="64">
        <f t="shared" si="777"/>
        <v>0</v>
      </c>
      <c r="BT551" s="64">
        <f t="shared" si="778"/>
        <v>1</v>
      </c>
      <c r="BU551" s="64">
        <f t="shared" si="779"/>
        <v>0</v>
      </c>
      <c r="BV551" s="64">
        <f t="shared" si="780"/>
        <v>0</v>
      </c>
      <c r="BW551" s="64">
        <f t="shared" si="781"/>
        <v>0</v>
      </c>
      <c r="BX551" s="64">
        <f t="shared" si="782"/>
        <v>0</v>
      </c>
      <c r="BY551" s="64">
        <f t="shared" si="783"/>
        <v>0</v>
      </c>
      <c r="BZ551" s="65">
        <f t="shared" si="784"/>
        <v>3</v>
      </c>
      <c r="CA551" s="66">
        <f t="shared" si="763"/>
        <v>4</v>
      </c>
      <c r="CB551" s="67">
        <f t="shared" si="764"/>
        <v>0</v>
      </c>
      <c r="CC551" s="67">
        <v>0</v>
      </c>
      <c r="CD551" s="68">
        <f t="shared" ref="CD551:CD553" si="795">IF(BZ551&gt;=25,4,IF(BZ551&gt;=18,3,IF(BZ551&gt;=12,2,IF(BZ551&gt;=4,1,0))))-BX551-2+2</f>
        <v>0</v>
      </c>
      <c r="CE551" s="69">
        <f t="shared" si="766"/>
        <v>1</v>
      </c>
      <c r="CF551" s="68">
        <f t="shared" si="767"/>
        <v>0</v>
      </c>
      <c r="CG551" s="70">
        <f t="shared" si="768"/>
        <v>0</v>
      </c>
      <c r="CH551" s="68">
        <f t="shared" si="769"/>
        <v>16</v>
      </c>
      <c r="CI551" s="71">
        <f>VLOOKUP(A551,[5]DATA!$A$6:$Q$660,17,0)</f>
        <v>70</v>
      </c>
      <c r="CJ551" s="71">
        <f t="shared" si="770"/>
        <v>4</v>
      </c>
      <c r="CK551" s="72">
        <f t="shared" si="771"/>
        <v>0</v>
      </c>
      <c r="CL551" s="73">
        <f t="shared" si="772"/>
        <v>0</v>
      </c>
      <c r="CM551" s="72">
        <f t="shared" si="773"/>
        <v>0</v>
      </c>
      <c r="CN551" s="74">
        <f t="shared" si="794"/>
        <v>3</v>
      </c>
    </row>
    <row r="552" spans="1:92" s="77" customFormat="1" ht="24.75" customHeight="1" outlineLevel="2" x14ac:dyDescent="0.25">
      <c r="A552" s="82" t="s">
        <v>1112</v>
      </c>
      <c r="B552" s="86" t="s">
        <v>1113</v>
      </c>
      <c r="C552" s="57" t="s">
        <v>982</v>
      </c>
      <c r="D552" s="58">
        <v>10</v>
      </c>
      <c r="E552" s="59">
        <v>44624</v>
      </c>
      <c r="F552" s="60">
        <f>IFERROR(VLOOKUP(A552,'[5]PHEP NAM 2022'!$D$9:$AP$628,32,0),0)</f>
        <v>0</v>
      </c>
      <c r="G552" s="84"/>
      <c r="H552" s="85"/>
      <c r="I552" s="84"/>
      <c r="J552" s="85"/>
      <c r="K552" s="84"/>
      <c r="L552" s="85"/>
      <c r="M552" s="61"/>
      <c r="N552" s="62"/>
      <c r="O552" s="61"/>
      <c r="P552" s="62"/>
      <c r="Q552" s="63"/>
      <c r="R552" s="63"/>
      <c r="S552" s="61"/>
      <c r="T552" s="62"/>
      <c r="U552" s="61"/>
      <c r="V552" s="62"/>
      <c r="W552" s="61"/>
      <c r="X552" s="62"/>
      <c r="Y552" s="61"/>
      <c r="Z552" s="62"/>
      <c r="AA552" s="61"/>
      <c r="AB552" s="62"/>
      <c r="AC552" s="61"/>
      <c r="AD552" s="62"/>
      <c r="AE552" s="63"/>
      <c r="AF552" s="63"/>
      <c r="AG552" s="61"/>
      <c r="AH552" s="62"/>
      <c r="AI552" s="61"/>
      <c r="AJ552" s="62"/>
      <c r="AK552" s="61"/>
      <c r="AL552" s="62"/>
      <c r="AM552" s="61"/>
      <c r="AN552" s="62"/>
      <c r="AO552" s="61"/>
      <c r="AP552" s="62"/>
      <c r="AQ552" s="61"/>
      <c r="AR552" s="62"/>
      <c r="AS552" s="63"/>
      <c r="AT552" s="63">
        <v>16</v>
      </c>
      <c r="AU552" s="61"/>
      <c r="AV552" s="62"/>
      <c r="AW552" s="61"/>
      <c r="AX552" s="62"/>
      <c r="AY552" s="61"/>
      <c r="AZ552" s="62"/>
      <c r="BA552" s="61"/>
      <c r="BB552" s="62"/>
      <c r="BC552" s="61"/>
      <c r="BD552" s="62"/>
      <c r="BE552" s="61"/>
      <c r="BF552" s="62"/>
      <c r="BG552" s="63"/>
      <c r="BH552" s="63"/>
      <c r="BI552" s="61"/>
      <c r="BJ552" s="62"/>
      <c r="BK552" s="61"/>
      <c r="BL552" s="62"/>
      <c r="BM552" s="61"/>
      <c r="BN552" s="62"/>
      <c r="BO552" s="61"/>
      <c r="BP552" s="62"/>
      <c r="BQ552" s="64">
        <f t="shared" si="775"/>
        <v>0</v>
      </c>
      <c r="BR552" s="64">
        <f t="shared" si="776"/>
        <v>0</v>
      </c>
      <c r="BS552" s="64">
        <f t="shared" si="777"/>
        <v>0</v>
      </c>
      <c r="BT552" s="64">
        <f t="shared" si="778"/>
        <v>0</v>
      </c>
      <c r="BU552" s="64">
        <f t="shared" si="779"/>
        <v>0</v>
      </c>
      <c r="BV552" s="64">
        <f t="shared" si="780"/>
        <v>0</v>
      </c>
      <c r="BW552" s="64">
        <f t="shared" si="781"/>
        <v>0</v>
      </c>
      <c r="BX552" s="64">
        <f t="shared" si="782"/>
        <v>0</v>
      </c>
      <c r="BY552" s="64">
        <f t="shared" si="783"/>
        <v>0</v>
      </c>
      <c r="BZ552" s="65">
        <f t="shared" si="784"/>
        <v>0</v>
      </c>
      <c r="CA552" s="66">
        <f t="shared" si="763"/>
        <v>0</v>
      </c>
      <c r="CB552" s="67">
        <f t="shared" si="764"/>
        <v>16</v>
      </c>
      <c r="CC552" s="67">
        <v>0</v>
      </c>
      <c r="CD552" s="68">
        <f t="shared" si="795"/>
        <v>0</v>
      </c>
      <c r="CE552" s="69">
        <f t="shared" si="766"/>
        <v>1</v>
      </c>
      <c r="CF552" s="68">
        <f t="shared" si="767"/>
        <v>0</v>
      </c>
      <c r="CG552" s="70">
        <f t="shared" si="768"/>
        <v>0</v>
      </c>
      <c r="CH552" s="68">
        <f t="shared" si="769"/>
        <v>16</v>
      </c>
      <c r="CI552" s="71">
        <f>VLOOKUP(A552,[5]DATA!$A$6:$Q$660,17,0)</f>
        <v>70</v>
      </c>
      <c r="CJ552" s="71">
        <f t="shared" si="770"/>
        <v>16</v>
      </c>
      <c r="CK552" s="72">
        <f t="shared" si="771"/>
        <v>16</v>
      </c>
      <c r="CL552" s="73">
        <f t="shared" si="772"/>
        <v>1</v>
      </c>
      <c r="CM552" s="72">
        <f t="shared" si="773"/>
        <v>0</v>
      </c>
      <c r="CN552" s="74">
        <f t="shared" si="794"/>
        <v>0</v>
      </c>
    </row>
    <row r="553" spans="1:92" s="77" customFormat="1" ht="24.75" customHeight="1" outlineLevel="2" x14ac:dyDescent="0.25">
      <c r="A553" s="82" t="s">
        <v>1114</v>
      </c>
      <c r="B553" s="86" t="s">
        <v>1115</v>
      </c>
      <c r="C553" s="57" t="s">
        <v>982</v>
      </c>
      <c r="D553" s="58">
        <v>10</v>
      </c>
      <c r="E553" s="59">
        <v>44624</v>
      </c>
      <c r="F553" s="60">
        <f>IFERROR(VLOOKUP(A553,'[5]PHEP NAM 2022'!$D$9:$AP$628,32,0),0)</f>
        <v>0</v>
      </c>
      <c r="G553" s="84"/>
      <c r="H553" s="85"/>
      <c r="I553" s="84"/>
      <c r="J553" s="85"/>
      <c r="K553" s="84"/>
      <c r="L553" s="85"/>
      <c r="M553" s="61"/>
      <c r="N553" s="62"/>
      <c r="O553" s="61"/>
      <c r="P553" s="62"/>
      <c r="Q553" s="63"/>
      <c r="R553" s="63"/>
      <c r="S553" s="61"/>
      <c r="T553" s="62"/>
      <c r="U553" s="61"/>
      <c r="V553" s="62"/>
      <c r="W553" s="61"/>
      <c r="X553" s="62"/>
      <c r="Y553" s="61"/>
      <c r="Z553" s="62"/>
      <c r="AA553" s="61"/>
      <c r="AB553" s="62"/>
      <c r="AC553" s="61"/>
      <c r="AD553" s="62"/>
      <c r="AE553" s="63"/>
      <c r="AF553" s="63"/>
      <c r="AG553" s="61"/>
      <c r="AH553" s="62"/>
      <c r="AI553" s="61"/>
      <c r="AJ553" s="62"/>
      <c r="AK553" s="61"/>
      <c r="AL553" s="62"/>
      <c r="AM553" s="61"/>
      <c r="AN553" s="62"/>
      <c r="AO553" s="61"/>
      <c r="AP553" s="62"/>
      <c r="AQ553" s="61"/>
      <c r="AR553" s="62"/>
      <c r="AS553" s="63"/>
      <c r="AT553" s="63"/>
      <c r="AU553" s="61"/>
      <c r="AV553" s="62"/>
      <c r="AW553" s="61"/>
      <c r="AX553" s="62"/>
      <c r="AY553" s="61"/>
      <c r="AZ553" s="62"/>
      <c r="BA553" s="61"/>
      <c r="BB553" s="62"/>
      <c r="BC553" s="61"/>
      <c r="BD553" s="62"/>
      <c r="BE553" s="61"/>
      <c r="BF553" s="62"/>
      <c r="BG553" s="63"/>
      <c r="BH553" s="63"/>
      <c r="BI553" s="61"/>
      <c r="BJ553" s="62"/>
      <c r="BK553" s="61"/>
      <c r="BL553" s="62"/>
      <c r="BM553" s="61"/>
      <c r="BN553" s="62"/>
      <c r="BO553" s="61"/>
      <c r="BP553" s="62"/>
      <c r="BQ553" s="64">
        <f t="shared" si="775"/>
        <v>0</v>
      </c>
      <c r="BR553" s="64">
        <f t="shared" si="776"/>
        <v>0</v>
      </c>
      <c r="BS553" s="64">
        <f t="shared" si="777"/>
        <v>0</v>
      </c>
      <c r="BT553" s="64">
        <f t="shared" si="778"/>
        <v>0</v>
      </c>
      <c r="BU553" s="64">
        <f t="shared" si="779"/>
        <v>0</v>
      </c>
      <c r="BV553" s="64">
        <f t="shared" si="780"/>
        <v>0</v>
      </c>
      <c r="BW553" s="64">
        <f t="shared" si="781"/>
        <v>0</v>
      </c>
      <c r="BX553" s="64">
        <f t="shared" si="782"/>
        <v>0</v>
      </c>
      <c r="BY553" s="64">
        <f t="shared" si="783"/>
        <v>0</v>
      </c>
      <c r="BZ553" s="65">
        <f t="shared" si="784"/>
        <v>0</v>
      </c>
      <c r="CA553" s="66">
        <f t="shared" si="763"/>
        <v>0</v>
      </c>
      <c r="CB553" s="67">
        <f t="shared" si="764"/>
        <v>0</v>
      </c>
      <c r="CC553" s="67">
        <v>0</v>
      </c>
      <c r="CD553" s="68">
        <f t="shared" si="795"/>
        <v>0</v>
      </c>
      <c r="CE553" s="69">
        <f t="shared" si="766"/>
        <v>0</v>
      </c>
      <c r="CF553" s="68">
        <f t="shared" si="767"/>
        <v>0</v>
      </c>
      <c r="CG553" s="70">
        <f t="shared" si="768"/>
        <v>0</v>
      </c>
      <c r="CH553" s="68">
        <f t="shared" si="769"/>
        <v>0</v>
      </c>
      <c r="CI553" s="71">
        <f>VLOOKUP(A553,[5]DATA!$A$6:$Q$660,17,0)</f>
        <v>70</v>
      </c>
      <c r="CJ553" s="71">
        <f t="shared" si="770"/>
        <v>0</v>
      </c>
      <c r="CK553" s="72">
        <f t="shared" si="771"/>
        <v>0</v>
      </c>
      <c r="CL553" s="73" t="e">
        <f t="shared" si="772"/>
        <v>#DIV/0!</v>
      </c>
      <c r="CM553" s="72">
        <f t="shared" si="773"/>
        <v>0</v>
      </c>
      <c r="CN553" s="74">
        <f t="shared" si="794"/>
        <v>0</v>
      </c>
    </row>
    <row r="554" spans="1:92" s="77" customFormat="1" ht="24.75" customHeight="1" outlineLevel="2" x14ac:dyDescent="0.25">
      <c r="A554" s="82" t="s">
        <v>1116</v>
      </c>
      <c r="B554" s="86" t="s">
        <v>1117</v>
      </c>
      <c r="C554" s="57" t="s">
        <v>982</v>
      </c>
      <c r="D554" s="58">
        <v>10</v>
      </c>
      <c r="E554" s="59">
        <v>44627</v>
      </c>
      <c r="F554" s="60">
        <f>IFERROR(VLOOKUP(A554,'[5]PHEP NAM 2022'!$D$9:$AP$628,32,0),0)</f>
        <v>0</v>
      </c>
      <c r="G554" s="84"/>
      <c r="H554" s="85"/>
      <c r="I554" s="84"/>
      <c r="J554" s="85"/>
      <c r="K554" s="84"/>
      <c r="L554" s="85"/>
      <c r="M554" s="84"/>
      <c r="N554" s="85"/>
      <c r="O554" s="84"/>
      <c r="P554" s="85"/>
      <c r="Q554" s="87"/>
      <c r="R554" s="87"/>
      <c r="S554" s="61" t="s">
        <v>10</v>
      </c>
      <c r="T554" s="62">
        <v>2</v>
      </c>
      <c r="U554" s="61" t="s">
        <v>9</v>
      </c>
      <c r="V554" s="62">
        <v>4</v>
      </c>
      <c r="W554" s="61" t="s">
        <v>9</v>
      </c>
      <c r="X554" s="62">
        <v>4</v>
      </c>
      <c r="Y554" s="61" t="s">
        <v>9</v>
      </c>
      <c r="Z554" s="62">
        <v>4</v>
      </c>
      <c r="AA554" s="61" t="s">
        <v>9</v>
      </c>
      <c r="AB554" s="62">
        <v>4</v>
      </c>
      <c r="AC554" s="61" t="s">
        <v>9</v>
      </c>
      <c r="AD554" s="62">
        <v>4</v>
      </c>
      <c r="AE554" s="63"/>
      <c r="AF554" s="63"/>
      <c r="AG554" s="61" t="s">
        <v>12</v>
      </c>
      <c r="AH554" s="62">
        <v>4</v>
      </c>
      <c r="AI554" s="61" t="s">
        <v>124</v>
      </c>
      <c r="AJ554" s="62"/>
      <c r="AK554" s="61" t="s">
        <v>12</v>
      </c>
      <c r="AL554" s="62">
        <v>4</v>
      </c>
      <c r="AM554" s="61" t="s">
        <v>12</v>
      </c>
      <c r="AN554" s="62">
        <v>4</v>
      </c>
      <c r="AO554" s="61" t="s">
        <v>12</v>
      </c>
      <c r="AP554" s="62">
        <v>4</v>
      </c>
      <c r="AQ554" s="61" t="s">
        <v>12</v>
      </c>
      <c r="AR554" s="62">
        <v>4</v>
      </c>
      <c r="AS554" s="63"/>
      <c r="AT554" s="63"/>
      <c r="AU554" s="61" t="s">
        <v>9</v>
      </c>
      <c r="AV554" s="62">
        <v>4</v>
      </c>
      <c r="AW554" s="61" t="s">
        <v>9</v>
      </c>
      <c r="AX554" s="62">
        <v>4</v>
      </c>
      <c r="AY554" s="61" t="s">
        <v>9</v>
      </c>
      <c r="AZ554" s="62">
        <v>4</v>
      </c>
      <c r="BA554" s="61" t="s">
        <v>9</v>
      </c>
      <c r="BB554" s="62">
        <v>4</v>
      </c>
      <c r="BC554" s="61" t="s">
        <v>9</v>
      </c>
      <c r="BD554" s="62">
        <v>4</v>
      </c>
      <c r="BE554" s="61" t="s">
        <v>124</v>
      </c>
      <c r="BF554" s="62"/>
      <c r="BG554" s="63"/>
      <c r="BH554" s="63"/>
      <c r="BI554" s="61" t="s">
        <v>124</v>
      </c>
      <c r="BJ554" s="62"/>
      <c r="BK554" s="61" t="s">
        <v>124</v>
      </c>
      <c r="BL554" s="62"/>
      <c r="BM554" s="61" t="s">
        <v>124</v>
      </c>
      <c r="BN554" s="62"/>
      <c r="BO554" s="61" t="s">
        <v>124</v>
      </c>
      <c r="BP554" s="62"/>
      <c r="BQ554" s="64">
        <f t="shared" si="775"/>
        <v>10</v>
      </c>
      <c r="BR554" s="64">
        <f t="shared" si="776"/>
        <v>1</v>
      </c>
      <c r="BS554" s="64">
        <f t="shared" si="777"/>
        <v>0</v>
      </c>
      <c r="BT554" s="64">
        <f t="shared" si="778"/>
        <v>5</v>
      </c>
      <c r="BU554" s="64">
        <f t="shared" si="779"/>
        <v>0</v>
      </c>
      <c r="BV554" s="64">
        <f t="shared" si="780"/>
        <v>0</v>
      </c>
      <c r="BW554" s="64">
        <f t="shared" si="781"/>
        <v>0</v>
      </c>
      <c r="BX554" s="64">
        <f t="shared" si="782"/>
        <v>0</v>
      </c>
      <c r="BY554" s="64">
        <f t="shared" si="783"/>
        <v>0</v>
      </c>
      <c r="BZ554" s="65">
        <f t="shared" si="784"/>
        <v>16</v>
      </c>
      <c r="CA554" s="66">
        <f t="shared" si="763"/>
        <v>62</v>
      </c>
      <c r="CB554" s="67">
        <f t="shared" si="764"/>
        <v>0</v>
      </c>
      <c r="CC554" s="67">
        <v>0</v>
      </c>
      <c r="CD554" s="68">
        <f t="shared" si="765"/>
        <v>0</v>
      </c>
      <c r="CE554" s="69">
        <f t="shared" si="766"/>
        <v>15</v>
      </c>
      <c r="CF554" s="68">
        <f t="shared" si="767"/>
        <v>0</v>
      </c>
      <c r="CG554" s="70">
        <f t="shared" si="768"/>
        <v>0</v>
      </c>
      <c r="CH554" s="68">
        <f t="shared" si="769"/>
        <v>240</v>
      </c>
      <c r="CI554" s="71">
        <f>VLOOKUP(A554,[5]DATA!$A$6:$Q$660,17,0)</f>
        <v>70</v>
      </c>
      <c r="CJ554" s="71">
        <f t="shared" si="770"/>
        <v>62</v>
      </c>
      <c r="CK554" s="72">
        <f t="shared" si="771"/>
        <v>0</v>
      </c>
      <c r="CL554" s="73">
        <f t="shared" si="772"/>
        <v>0</v>
      </c>
      <c r="CM554" s="72">
        <f t="shared" si="773"/>
        <v>0</v>
      </c>
      <c r="CN554" s="74">
        <f t="shared" si="794"/>
        <v>16</v>
      </c>
    </row>
    <row r="555" spans="1:92" s="77" customFormat="1" ht="24.75" customHeight="1" outlineLevel="2" x14ac:dyDescent="0.25">
      <c r="A555" s="82" t="s">
        <v>1118</v>
      </c>
      <c r="B555" s="86" t="s">
        <v>1119</v>
      </c>
      <c r="C555" s="57" t="s">
        <v>982</v>
      </c>
      <c r="D555" s="58">
        <v>10</v>
      </c>
      <c r="E555" s="59">
        <v>44627</v>
      </c>
      <c r="F555" s="60">
        <f>IFERROR(VLOOKUP(A555,'[5]PHEP NAM 2022'!$D$9:$AP$628,32,0),0)</f>
        <v>1</v>
      </c>
      <c r="G555" s="84"/>
      <c r="H555" s="85"/>
      <c r="I555" s="84"/>
      <c r="J555" s="85"/>
      <c r="K555" s="84"/>
      <c r="L555" s="85"/>
      <c r="M555" s="84"/>
      <c r="N555" s="85"/>
      <c r="O555" s="84"/>
      <c r="P555" s="85"/>
      <c r="Q555" s="87"/>
      <c r="R555" s="87"/>
      <c r="S555" s="61" t="s">
        <v>10</v>
      </c>
      <c r="T555" s="62">
        <v>2</v>
      </c>
      <c r="U555" s="61" t="s">
        <v>9</v>
      </c>
      <c r="V555" s="62">
        <v>4</v>
      </c>
      <c r="W555" s="61" t="s">
        <v>9</v>
      </c>
      <c r="X555" s="62">
        <v>4</v>
      </c>
      <c r="Y555" s="61" t="s">
        <v>9</v>
      </c>
      <c r="Z555" s="62">
        <v>4</v>
      </c>
      <c r="AA555" s="61" t="s">
        <v>9</v>
      </c>
      <c r="AB555" s="62">
        <v>4</v>
      </c>
      <c r="AC555" s="61" t="s">
        <v>9</v>
      </c>
      <c r="AD555" s="62">
        <v>4</v>
      </c>
      <c r="AE555" s="63"/>
      <c r="AF555" s="63"/>
      <c r="AG555" s="61" t="s">
        <v>12</v>
      </c>
      <c r="AH555" s="62">
        <v>4</v>
      </c>
      <c r="AI555" s="61" t="s">
        <v>12</v>
      </c>
      <c r="AJ555" s="62">
        <v>4</v>
      </c>
      <c r="AK555" s="61" t="s">
        <v>12</v>
      </c>
      <c r="AL555" s="62">
        <v>4</v>
      </c>
      <c r="AM555" s="61" t="s">
        <v>12</v>
      </c>
      <c r="AN555" s="62">
        <v>4</v>
      </c>
      <c r="AO555" s="61" t="s">
        <v>12</v>
      </c>
      <c r="AP555" s="62">
        <v>4</v>
      </c>
      <c r="AQ555" s="61" t="s">
        <v>12</v>
      </c>
      <c r="AR555" s="62">
        <v>4</v>
      </c>
      <c r="AS555" s="63"/>
      <c r="AT555" s="63"/>
      <c r="AU555" s="61" t="s">
        <v>9</v>
      </c>
      <c r="AV555" s="62">
        <v>4</v>
      </c>
      <c r="AW555" s="61" t="s">
        <v>9</v>
      </c>
      <c r="AX555" s="62">
        <v>4</v>
      </c>
      <c r="AY555" s="61" t="s">
        <v>9</v>
      </c>
      <c r="AZ555" s="62">
        <v>4</v>
      </c>
      <c r="BA555" s="61" t="s">
        <v>9</v>
      </c>
      <c r="BB555" s="62">
        <v>4</v>
      </c>
      <c r="BC555" s="61" t="s">
        <v>9</v>
      </c>
      <c r="BD555" s="62">
        <v>4</v>
      </c>
      <c r="BE555" s="61" t="s">
        <v>9</v>
      </c>
      <c r="BF555" s="62">
        <v>4</v>
      </c>
      <c r="BG555" s="63"/>
      <c r="BH555" s="63"/>
      <c r="BI555" s="61" t="s">
        <v>12</v>
      </c>
      <c r="BJ555" s="62">
        <v>4</v>
      </c>
      <c r="BK555" s="61" t="s">
        <v>12</v>
      </c>
      <c r="BL555" s="62">
        <v>4</v>
      </c>
      <c r="BM555" s="61" t="s">
        <v>12</v>
      </c>
      <c r="BN555" s="62">
        <v>4</v>
      </c>
      <c r="BO555" s="61" t="s">
        <v>12</v>
      </c>
      <c r="BP555" s="62">
        <v>4</v>
      </c>
      <c r="BQ555" s="64">
        <f t="shared" si="775"/>
        <v>11</v>
      </c>
      <c r="BR555" s="64">
        <f t="shared" si="776"/>
        <v>1</v>
      </c>
      <c r="BS555" s="64">
        <f t="shared" si="777"/>
        <v>0</v>
      </c>
      <c r="BT555" s="64">
        <f t="shared" si="778"/>
        <v>10</v>
      </c>
      <c r="BU555" s="64">
        <f t="shared" si="779"/>
        <v>0</v>
      </c>
      <c r="BV555" s="64">
        <f t="shared" si="780"/>
        <v>0</v>
      </c>
      <c r="BW555" s="64">
        <f t="shared" si="781"/>
        <v>0</v>
      </c>
      <c r="BX555" s="64">
        <f t="shared" si="782"/>
        <v>0</v>
      </c>
      <c r="BY555" s="64">
        <f t="shared" si="783"/>
        <v>0</v>
      </c>
      <c r="BZ555" s="65">
        <f t="shared" si="784"/>
        <v>22</v>
      </c>
      <c r="CA555" s="66">
        <f t="shared" si="763"/>
        <v>86</v>
      </c>
      <c r="CB555" s="67">
        <f t="shared" si="764"/>
        <v>0</v>
      </c>
      <c r="CC555" s="67">
        <v>0</v>
      </c>
      <c r="CD555" s="68">
        <f t="shared" si="765"/>
        <v>1</v>
      </c>
      <c r="CE555" s="69">
        <f t="shared" si="766"/>
        <v>21</v>
      </c>
      <c r="CF555" s="68">
        <f t="shared" si="767"/>
        <v>70</v>
      </c>
      <c r="CG555" s="70">
        <f t="shared" si="768"/>
        <v>1</v>
      </c>
      <c r="CH555" s="68">
        <f t="shared" si="769"/>
        <v>336</v>
      </c>
      <c r="CI555" s="71">
        <f>VLOOKUP(A555,[5]DATA!$A$6:$Q$660,17,0)</f>
        <v>70</v>
      </c>
      <c r="CJ555" s="71">
        <f t="shared" si="770"/>
        <v>86</v>
      </c>
      <c r="CK555" s="72">
        <f t="shared" si="771"/>
        <v>0</v>
      </c>
      <c r="CL555" s="73">
        <f t="shared" si="772"/>
        <v>0</v>
      </c>
      <c r="CM555" s="72">
        <f t="shared" si="773"/>
        <v>0</v>
      </c>
      <c r="CN555" s="74">
        <f t="shared" si="794"/>
        <v>22</v>
      </c>
    </row>
    <row r="556" spans="1:92" s="77" customFormat="1" ht="24.75" customHeight="1" outlineLevel="2" x14ac:dyDescent="0.25">
      <c r="A556" s="82" t="s">
        <v>1120</v>
      </c>
      <c r="B556" s="86" t="s">
        <v>1121</v>
      </c>
      <c r="C556" s="57" t="s">
        <v>982</v>
      </c>
      <c r="D556" s="58">
        <v>10</v>
      </c>
      <c r="E556" s="59">
        <v>44629</v>
      </c>
      <c r="F556" s="60">
        <f>IFERROR(VLOOKUP(A556,'[5]PHEP NAM 2022'!$D$9:$AP$628,32,0),0)</f>
        <v>0</v>
      </c>
      <c r="G556" s="84"/>
      <c r="H556" s="85"/>
      <c r="I556" s="84"/>
      <c r="J556" s="85"/>
      <c r="K556" s="84"/>
      <c r="L556" s="85"/>
      <c r="M556" s="84"/>
      <c r="N556" s="85"/>
      <c r="O556" s="84"/>
      <c r="P556" s="85"/>
      <c r="Q556" s="87"/>
      <c r="R556" s="87"/>
      <c r="S556" s="61" t="s">
        <v>10</v>
      </c>
      <c r="T556" s="62"/>
      <c r="U556" s="61" t="s">
        <v>124</v>
      </c>
      <c r="V556" s="62"/>
      <c r="W556" s="61" t="s">
        <v>9</v>
      </c>
      <c r="X556" s="62">
        <v>4</v>
      </c>
      <c r="Y556" s="61" t="s">
        <v>9</v>
      </c>
      <c r="Z556" s="62">
        <v>4</v>
      </c>
      <c r="AA556" s="61" t="s">
        <v>9</v>
      </c>
      <c r="AB556" s="62">
        <v>4</v>
      </c>
      <c r="AC556" s="61" t="s">
        <v>9</v>
      </c>
      <c r="AD556" s="62">
        <v>4</v>
      </c>
      <c r="AE556" s="63"/>
      <c r="AF556" s="63"/>
      <c r="AG556" s="61" t="s">
        <v>12</v>
      </c>
      <c r="AH556" s="62">
        <v>4</v>
      </c>
      <c r="AI556" s="61" t="s">
        <v>12</v>
      </c>
      <c r="AJ556" s="62">
        <v>4</v>
      </c>
      <c r="AK556" s="61" t="s">
        <v>12</v>
      </c>
      <c r="AL556" s="62">
        <v>4</v>
      </c>
      <c r="AM556" s="61" t="s">
        <v>12</v>
      </c>
      <c r="AN556" s="62">
        <v>4</v>
      </c>
      <c r="AO556" s="61" t="s">
        <v>12</v>
      </c>
      <c r="AP556" s="62">
        <v>4</v>
      </c>
      <c r="AQ556" s="61" t="s">
        <v>12</v>
      </c>
      <c r="AR556" s="62">
        <v>4</v>
      </c>
      <c r="AS556" s="63"/>
      <c r="AT556" s="63"/>
      <c r="AU556" s="61" t="s">
        <v>9</v>
      </c>
      <c r="AV556" s="62">
        <v>4</v>
      </c>
      <c r="AW556" s="61" t="s">
        <v>9</v>
      </c>
      <c r="AX556" s="62">
        <v>4</v>
      </c>
      <c r="AY556" s="61" t="s">
        <v>9</v>
      </c>
      <c r="AZ556" s="62">
        <v>4</v>
      </c>
      <c r="BA556" s="61" t="s">
        <v>9</v>
      </c>
      <c r="BB556" s="62">
        <v>4</v>
      </c>
      <c r="BC556" s="61" t="s">
        <v>9</v>
      </c>
      <c r="BD556" s="62">
        <v>4</v>
      </c>
      <c r="BE556" s="61" t="s">
        <v>9</v>
      </c>
      <c r="BF556" s="62">
        <v>4</v>
      </c>
      <c r="BG556" s="63"/>
      <c r="BH556" s="63"/>
      <c r="BI556" s="61" t="s">
        <v>12</v>
      </c>
      <c r="BJ556" s="62">
        <v>4</v>
      </c>
      <c r="BK556" s="61" t="s">
        <v>12</v>
      </c>
      <c r="BL556" s="62">
        <v>4</v>
      </c>
      <c r="BM556" s="61" t="s">
        <v>12</v>
      </c>
      <c r="BN556" s="62">
        <v>4</v>
      </c>
      <c r="BO556" s="61" t="s">
        <v>12</v>
      </c>
      <c r="BP556" s="62">
        <v>4</v>
      </c>
      <c r="BQ556" s="64">
        <f t="shared" si="775"/>
        <v>10</v>
      </c>
      <c r="BR556" s="64">
        <f t="shared" si="776"/>
        <v>1</v>
      </c>
      <c r="BS556" s="64">
        <f t="shared" si="777"/>
        <v>0</v>
      </c>
      <c r="BT556" s="64">
        <f t="shared" si="778"/>
        <v>10</v>
      </c>
      <c r="BU556" s="64">
        <f t="shared" si="779"/>
        <v>0</v>
      </c>
      <c r="BV556" s="64">
        <f t="shared" si="780"/>
        <v>0</v>
      </c>
      <c r="BW556" s="64">
        <f t="shared" si="781"/>
        <v>0</v>
      </c>
      <c r="BX556" s="64">
        <f t="shared" si="782"/>
        <v>0</v>
      </c>
      <c r="BY556" s="64">
        <f t="shared" si="783"/>
        <v>0</v>
      </c>
      <c r="BZ556" s="65">
        <f t="shared" si="784"/>
        <v>21</v>
      </c>
      <c r="CA556" s="66">
        <f t="shared" si="763"/>
        <v>80</v>
      </c>
      <c r="CB556" s="67">
        <f t="shared" si="764"/>
        <v>0</v>
      </c>
      <c r="CC556" s="67">
        <v>0</v>
      </c>
      <c r="CD556" s="68">
        <f t="shared" si="765"/>
        <v>1</v>
      </c>
      <c r="CE556" s="69">
        <f t="shared" si="766"/>
        <v>20</v>
      </c>
      <c r="CF556" s="68">
        <f t="shared" si="767"/>
        <v>70</v>
      </c>
      <c r="CG556" s="70">
        <f t="shared" si="768"/>
        <v>0</v>
      </c>
      <c r="CH556" s="68">
        <f t="shared" si="769"/>
        <v>320</v>
      </c>
      <c r="CI556" s="71">
        <f>VLOOKUP(A556,[5]DATA!$A$6:$Q$660,17,0)</f>
        <v>70</v>
      </c>
      <c r="CJ556" s="71">
        <f t="shared" si="770"/>
        <v>80</v>
      </c>
      <c r="CK556" s="72">
        <f t="shared" si="771"/>
        <v>0</v>
      </c>
      <c r="CL556" s="73">
        <f t="shared" si="772"/>
        <v>0</v>
      </c>
      <c r="CM556" s="72">
        <f t="shared" si="773"/>
        <v>0</v>
      </c>
      <c r="CN556" s="74">
        <f t="shared" si="794"/>
        <v>21</v>
      </c>
    </row>
    <row r="557" spans="1:92" s="77" customFormat="1" ht="24.75" customHeight="1" outlineLevel="2" x14ac:dyDescent="0.25">
      <c r="A557" s="82" t="s">
        <v>1122</v>
      </c>
      <c r="B557" s="86" t="s">
        <v>1123</v>
      </c>
      <c r="C557" s="57" t="s">
        <v>982</v>
      </c>
      <c r="D557" s="58">
        <v>10</v>
      </c>
      <c r="E557" s="59">
        <v>44631</v>
      </c>
      <c r="F557" s="60">
        <f>IFERROR(VLOOKUP(A557,'[5]PHEP NAM 2022'!$D$9:$AP$628,32,0),0)</f>
        <v>0</v>
      </c>
      <c r="G557" s="84"/>
      <c r="H557" s="85"/>
      <c r="I557" s="84"/>
      <c r="J557" s="85"/>
      <c r="K557" s="84"/>
      <c r="L557" s="85"/>
      <c r="M557" s="84"/>
      <c r="N557" s="85"/>
      <c r="O557" s="84"/>
      <c r="P557" s="85"/>
      <c r="Q557" s="87"/>
      <c r="R557" s="87"/>
      <c r="S557" s="84"/>
      <c r="T557" s="85"/>
      <c r="U557" s="84"/>
      <c r="V557" s="85"/>
      <c r="W557" s="84"/>
      <c r="X557" s="85"/>
      <c r="Y557" s="84"/>
      <c r="Z557" s="85"/>
      <c r="AA557" s="61" t="s">
        <v>10</v>
      </c>
      <c r="AB557" s="62">
        <v>2</v>
      </c>
      <c r="AC557" s="61" t="s">
        <v>9</v>
      </c>
      <c r="AD557" s="62">
        <v>4</v>
      </c>
      <c r="AE557" s="63"/>
      <c r="AF557" s="63"/>
      <c r="AG557" s="61" t="s">
        <v>12</v>
      </c>
      <c r="AH557" s="62">
        <v>4</v>
      </c>
      <c r="AI557" s="61" t="s">
        <v>12</v>
      </c>
      <c r="AJ557" s="62">
        <v>4</v>
      </c>
      <c r="AK557" s="61" t="s">
        <v>12</v>
      </c>
      <c r="AL557" s="62">
        <v>4</v>
      </c>
      <c r="AM557" s="61" t="s">
        <v>12</v>
      </c>
      <c r="AN557" s="62">
        <v>4</v>
      </c>
      <c r="AO557" s="61" t="s">
        <v>12</v>
      </c>
      <c r="AP557" s="62">
        <v>4</v>
      </c>
      <c r="AQ557" s="61" t="s">
        <v>12</v>
      </c>
      <c r="AR557" s="62">
        <v>4</v>
      </c>
      <c r="AS557" s="63"/>
      <c r="AT557" s="63"/>
      <c r="AU557" s="61" t="s">
        <v>9</v>
      </c>
      <c r="AV557" s="62">
        <v>3.5</v>
      </c>
      <c r="AW557" s="61" t="s">
        <v>9</v>
      </c>
      <c r="AX557" s="62">
        <v>4</v>
      </c>
      <c r="AY557" s="61" t="s">
        <v>124</v>
      </c>
      <c r="AZ557" s="62"/>
      <c r="BA557" s="61" t="s">
        <v>9</v>
      </c>
      <c r="BB557" s="62">
        <v>4</v>
      </c>
      <c r="BC557" s="61" t="s">
        <v>9</v>
      </c>
      <c r="BD557" s="62">
        <v>4</v>
      </c>
      <c r="BE557" s="61" t="s">
        <v>9</v>
      </c>
      <c r="BF557" s="62">
        <v>4</v>
      </c>
      <c r="BG557" s="63"/>
      <c r="BH557" s="63"/>
      <c r="BI557" s="61" t="s">
        <v>12</v>
      </c>
      <c r="BJ557" s="62">
        <v>4</v>
      </c>
      <c r="BK557" s="61" t="s">
        <v>12</v>
      </c>
      <c r="BL557" s="62">
        <v>4</v>
      </c>
      <c r="BM557" s="61" t="s">
        <v>12</v>
      </c>
      <c r="BN557" s="62">
        <v>4</v>
      </c>
      <c r="BO557" s="61" t="s">
        <v>12</v>
      </c>
      <c r="BP557" s="62">
        <v>4</v>
      </c>
      <c r="BQ557" s="64">
        <f t="shared" si="775"/>
        <v>6</v>
      </c>
      <c r="BR557" s="64">
        <f t="shared" si="776"/>
        <v>1</v>
      </c>
      <c r="BS557" s="64">
        <f t="shared" si="777"/>
        <v>0</v>
      </c>
      <c r="BT557" s="64">
        <f t="shared" si="778"/>
        <v>10</v>
      </c>
      <c r="BU557" s="64">
        <f t="shared" si="779"/>
        <v>0</v>
      </c>
      <c r="BV557" s="64">
        <f t="shared" si="780"/>
        <v>0</v>
      </c>
      <c r="BW557" s="64">
        <f t="shared" si="781"/>
        <v>0</v>
      </c>
      <c r="BX557" s="64">
        <f t="shared" si="782"/>
        <v>0</v>
      </c>
      <c r="BY557" s="64">
        <f t="shared" si="783"/>
        <v>0</v>
      </c>
      <c r="BZ557" s="65">
        <f t="shared" si="784"/>
        <v>17</v>
      </c>
      <c r="CA557" s="66">
        <f t="shared" si="763"/>
        <v>65.5</v>
      </c>
      <c r="CB557" s="67">
        <f t="shared" si="764"/>
        <v>0</v>
      </c>
      <c r="CC557" s="67">
        <v>0</v>
      </c>
      <c r="CD557" s="68">
        <f t="shared" si="765"/>
        <v>0</v>
      </c>
      <c r="CE557" s="69">
        <f t="shared" si="766"/>
        <v>15</v>
      </c>
      <c r="CF557" s="68">
        <f t="shared" si="767"/>
        <v>0</v>
      </c>
      <c r="CG557" s="70">
        <f t="shared" si="768"/>
        <v>0</v>
      </c>
      <c r="CH557" s="68">
        <f t="shared" si="769"/>
        <v>240</v>
      </c>
      <c r="CI557" s="71">
        <f>VLOOKUP(A557,[5]DATA!$A$6:$Q$660,17,0)</f>
        <v>70</v>
      </c>
      <c r="CJ557" s="71">
        <f t="shared" si="770"/>
        <v>65.5</v>
      </c>
      <c r="CK557" s="72">
        <f t="shared" si="771"/>
        <v>0</v>
      </c>
      <c r="CL557" s="73">
        <f t="shared" si="772"/>
        <v>0</v>
      </c>
      <c r="CM557" s="72">
        <f t="shared" si="773"/>
        <v>0</v>
      </c>
      <c r="CN557" s="74">
        <f t="shared" si="794"/>
        <v>17</v>
      </c>
    </row>
    <row r="558" spans="1:92" s="77" customFormat="1" ht="24.75" customHeight="1" outlineLevel="2" x14ac:dyDescent="0.25">
      <c r="A558" s="82" t="s">
        <v>1124</v>
      </c>
      <c r="B558" s="86" t="s">
        <v>1125</v>
      </c>
      <c r="C558" s="57" t="s">
        <v>982</v>
      </c>
      <c r="D558" s="58">
        <v>10</v>
      </c>
      <c r="E558" s="59">
        <v>44634</v>
      </c>
      <c r="F558" s="60">
        <f>IFERROR(VLOOKUP(A558,'[5]PHEP NAM 2022'!$D$9:$AP$628,32,0),0)</f>
        <v>0</v>
      </c>
      <c r="G558" s="84"/>
      <c r="H558" s="85"/>
      <c r="I558" s="84"/>
      <c r="J558" s="85"/>
      <c r="K558" s="84"/>
      <c r="L558" s="85"/>
      <c r="M558" s="84"/>
      <c r="N558" s="85"/>
      <c r="O558" s="84"/>
      <c r="P558" s="85"/>
      <c r="Q558" s="87"/>
      <c r="R558" s="87"/>
      <c r="S558" s="84"/>
      <c r="T558" s="85"/>
      <c r="U558" s="84"/>
      <c r="V558" s="85"/>
      <c r="W558" s="84"/>
      <c r="X558" s="85"/>
      <c r="Y558" s="84"/>
      <c r="Z558" s="85"/>
      <c r="AA558" s="84"/>
      <c r="AB558" s="85"/>
      <c r="AC558" s="84"/>
      <c r="AD558" s="85"/>
      <c r="AE558" s="87"/>
      <c r="AF558" s="87"/>
      <c r="AG558" s="61" t="s">
        <v>10</v>
      </c>
      <c r="AH558" s="62">
        <v>2</v>
      </c>
      <c r="AI558" s="61" t="s">
        <v>9</v>
      </c>
      <c r="AJ558" s="62">
        <v>4</v>
      </c>
      <c r="AK558" s="61" t="s">
        <v>9</v>
      </c>
      <c r="AL558" s="62">
        <v>4</v>
      </c>
      <c r="AM558" s="61" t="s">
        <v>9</v>
      </c>
      <c r="AN558" s="62">
        <v>4</v>
      </c>
      <c r="AO558" s="61" t="s">
        <v>9</v>
      </c>
      <c r="AP558" s="62">
        <v>4</v>
      </c>
      <c r="AQ558" s="61" t="s">
        <v>9</v>
      </c>
      <c r="AR558" s="62">
        <v>4</v>
      </c>
      <c r="AS558" s="63"/>
      <c r="AT558" s="63"/>
      <c r="AU558" s="61" t="s">
        <v>12</v>
      </c>
      <c r="AV558" s="62">
        <v>4</v>
      </c>
      <c r="AW558" s="61" t="s">
        <v>12</v>
      </c>
      <c r="AX558" s="62">
        <v>4</v>
      </c>
      <c r="AY558" s="61" t="s">
        <v>12</v>
      </c>
      <c r="AZ558" s="62">
        <v>4</v>
      </c>
      <c r="BA558" s="61" t="s">
        <v>12</v>
      </c>
      <c r="BB558" s="62">
        <v>4</v>
      </c>
      <c r="BC558" s="61" t="s">
        <v>12</v>
      </c>
      <c r="BD558" s="62">
        <v>4</v>
      </c>
      <c r="BE558" s="61" t="s">
        <v>12</v>
      </c>
      <c r="BF558" s="62">
        <v>4</v>
      </c>
      <c r="BG558" s="63"/>
      <c r="BH558" s="63"/>
      <c r="BI558" s="61" t="s">
        <v>9</v>
      </c>
      <c r="BJ558" s="62">
        <v>4</v>
      </c>
      <c r="BK558" s="61" t="s">
        <v>9</v>
      </c>
      <c r="BL558" s="62">
        <v>4</v>
      </c>
      <c r="BM558" s="61" t="s">
        <v>9</v>
      </c>
      <c r="BN558" s="62">
        <v>4</v>
      </c>
      <c r="BO558" s="61" t="s">
        <v>9</v>
      </c>
      <c r="BP558" s="62">
        <v>4</v>
      </c>
      <c r="BQ558" s="64">
        <f t="shared" si="775"/>
        <v>9</v>
      </c>
      <c r="BR558" s="64">
        <f t="shared" si="776"/>
        <v>1</v>
      </c>
      <c r="BS558" s="64">
        <f t="shared" si="777"/>
        <v>0</v>
      </c>
      <c r="BT558" s="64">
        <f t="shared" si="778"/>
        <v>6</v>
      </c>
      <c r="BU558" s="64">
        <f t="shared" si="779"/>
        <v>0</v>
      </c>
      <c r="BV558" s="64">
        <f t="shared" si="780"/>
        <v>0</v>
      </c>
      <c r="BW558" s="64">
        <f t="shared" si="781"/>
        <v>0</v>
      </c>
      <c r="BX558" s="64">
        <f t="shared" si="782"/>
        <v>0</v>
      </c>
      <c r="BY558" s="64">
        <f t="shared" si="783"/>
        <v>0</v>
      </c>
      <c r="BZ558" s="65">
        <f t="shared" si="784"/>
        <v>16</v>
      </c>
      <c r="CA558" s="66">
        <f t="shared" si="763"/>
        <v>62</v>
      </c>
      <c r="CB558" s="67">
        <f t="shared" si="764"/>
        <v>0</v>
      </c>
      <c r="CC558" s="67">
        <v>0</v>
      </c>
      <c r="CD558" s="68">
        <f t="shared" si="765"/>
        <v>0</v>
      </c>
      <c r="CE558" s="69">
        <f t="shared" si="766"/>
        <v>15</v>
      </c>
      <c r="CF558" s="68">
        <f t="shared" si="767"/>
        <v>0</v>
      </c>
      <c r="CG558" s="70">
        <f t="shared" si="768"/>
        <v>0</v>
      </c>
      <c r="CH558" s="68">
        <f t="shared" si="769"/>
        <v>240</v>
      </c>
      <c r="CI558" s="71">
        <f>VLOOKUP(A558,[5]DATA!$A$6:$Q$660,17,0)</f>
        <v>70</v>
      </c>
      <c r="CJ558" s="71">
        <f t="shared" si="770"/>
        <v>62</v>
      </c>
      <c r="CK558" s="72">
        <f t="shared" si="771"/>
        <v>0</v>
      </c>
      <c r="CL558" s="73">
        <f t="shared" si="772"/>
        <v>0</v>
      </c>
      <c r="CM558" s="72">
        <f t="shared" si="773"/>
        <v>0</v>
      </c>
      <c r="CN558" s="74">
        <f t="shared" si="794"/>
        <v>16</v>
      </c>
    </row>
    <row r="559" spans="1:92" s="77" customFormat="1" ht="24.75" customHeight="1" outlineLevel="2" x14ac:dyDescent="0.25">
      <c r="A559" s="82" t="s">
        <v>1126</v>
      </c>
      <c r="B559" s="83" t="s">
        <v>1127</v>
      </c>
      <c r="C559" s="57" t="s">
        <v>982</v>
      </c>
      <c r="D559" s="58">
        <v>10</v>
      </c>
      <c r="E559" s="59">
        <v>44648</v>
      </c>
      <c r="F559" s="60">
        <f>IFERROR(VLOOKUP(A559,'[5]PHEP NAM 2022'!$D$9:$AP$628,32,0),0)</f>
        <v>0</v>
      </c>
      <c r="G559" s="84"/>
      <c r="H559" s="85"/>
      <c r="I559" s="84"/>
      <c r="J559" s="85"/>
      <c r="K559" s="84"/>
      <c r="L559" s="85"/>
      <c r="M559" s="84"/>
      <c r="N559" s="85"/>
      <c r="O559" s="84"/>
      <c r="P559" s="85"/>
      <c r="Q559" s="87"/>
      <c r="R559" s="87"/>
      <c r="S559" s="84"/>
      <c r="T559" s="85"/>
      <c r="U559" s="84"/>
      <c r="V559" s="85"/>
      <c r="W559" s="84"/>
      <c r="X559" s="85"/>
      <c r="Y559" s="84"/>
      <c r="Z559" s="85"/>
      <c r="AA559" s="84"/>
      <c r="AB559" s="85"/>
      <c r="AC559" s="84"/>
      <c r="AD559" s="85"/>
      <c r="AE559" s="87"/>
      <c r="AF559" s="87"/>
      <c r="AG559" s="84"/>
      <c r="AH559" s="85"/>
      <c r="AI559" s="84"/>
      <c r="AJ559" s="85"/>
      <c r="AK559" s="84"/>
      <c r="AL559" s="85"/>
      <c r="AM559" s="84"/>
      <c r="AN559" s="85"/>
      <c r="AO559" s="84"/>
      <c r="AP559" s="85"/>
      <c r="AQ559" s="84"/>
      <c r="AR559" s="85"/>
      <c r="AS559" s="87"/>
      <c r="AT559" s="87"/>
      <c r="AU559" s="84"/>
      <c r="AV559" s="85"/>
      <c r="AW559" s="84"/>
      <c r="AX559" s="85"/>
      <c r="AY559" s="84"/>
      <c r="AZ559" s="85"/>
      <c r="BA559" s="84"/>
      <c r="BB559" s="85"/>
      <c r="BC559" s="84"/>
      <c r="BD559" s="85"/>
      <c r="BE559" s="84"/>
      <c r="BF559" s="85"/>
      <c r="BG559" s="87"/>
      <c r="BH559" s="87"/>
      <c r="BI559" s="61"/>
      <c r="BJ559" s="62"/>
      <c r="BK559" s="61"/>
      <c r="BL559" s="62"/>
      <c r="BM559" s="61"/>
      <c r="BN559" s="62"/>
      <c r="BO559" s="61"/>
      <c r="BP559" s="62"/>
      <c r="BQ559" s="64">
        <f t="shared" si="775"/>
        <v>0</v>
      </c>
      <c r="BR559" s="64">
        <f t="shared" si="776"/>
        <v>0</v>
      </c>
      <c r="BS559" s="64">
        <f t="shared" si="777"/>
        <v>0</v>
      </c>
      <c r="BT559" s="64">
        <f t="shared" si="778"/>
        <v>0</v>
      </c>
      <c r="BU559" s="64">
        <f t="shared" si="779"/>
        <v>0</v>
      </c>
      <c r="BV559" s="64">
        <f t="shared" si="780"/>
        <v>0</v>
      </c>
      <c r="BW559" s="64">
        <f t="shared" si="781"/>
        <v>0</v>
      </c>
      <c r="BX559" s="64">
        <f t="shared" si="782"/>
        <v>0</v>
      </c>
      <c r="BY559" s="64">
        <f t="shared" si="783"/>
        <v>0</v>
      </c>
      <c r="BZ559" s="65">
        <f t="shared" si="784"/>
        <v>0</v>
      </c>
      <c r="CA559" s="66">
        <f t="shared" si="763"/>
        <v>0</v>
      </c>
      <c r="CB559" s="67">
        <f t="shared" si="764"/>
        <v>0</v>
      </c>
      <c r="CC559" s="67">
        <v>0</v>
      </c>
      <c r="CD559" s="68">
        <f>IF(BZ559&gt;=25,4,IF(BZ559&gt;=18,3,IF(BZ559&gt;=12,2,IF(BZ559&gt;=4,1,0))))-BX559-2+2</f>
        <v>0</v>
      </c>
      <c r="CE559" s="69">
        <f t="shared" si="766"/>
        <v>0</v>
      </c>
      <c r="CF559" s="68">
        <f t="shared" si="767"/>
        <v>0</v>
      </c>
      <c r="CG559" s="70">
        <f t="shared" si="768"/>
        <v>0</v>
      </c>
      <c r="CH559" s="68">
        <f t="shared" si="769"/>
        <v>0</v>
      </c>
      <c r="CI559" s="71">
        <f>VLOOKUP(A559,[5]DATA!$A$6:$Q$660,17,0)</f>
        <v>70</v>
      </c>
      <c r="CJ559" s="71">
        <f t="shared" si="770"/>
        <v>0</v>
      </c>
      <c r="CK559" s="72">
        <f t="shared" si="771"/>
        <v>0</v>
      </c>
      <c r="CL559" s="73" t="e">
        <f t="shared" si="772"/>
        <v>#DIV/0!</v>
      </c>
      <c r="CM559" s="72">
        <f t="shared" si="773"/>
        <v>0</v>
      </c>
      <c r="CN559" s="74">
        <f t="shared" si="794"/>
        <v>0</v>
      </c>
    </row>
    <row r="560" spans="1:92" s="77" customFormat="1" ht="24.75" customHeight="1" outlineLevel="2" x14ac:dyDescent="0.25">
      <c r="A560" s="82" t="s">
        <v>1128</v>
      </c>
      <c r="B560" s="86" t="s">
        <v>1129</v>
      </c>
      <c r="C560" s="57" t="s">
        <v>982</v>
      </c>
      <c r="D560" s="58">
        <v>10</v>
      </c>
      <c r="E560" s="59">
        <v>44648</v>
      </c>
      <c r="F560" s="60">
        <f>IFERROR(VLOOKUP(A560,'[5]PHEP NAM 2022'!$D$9:$AP$628,32,0),0)</f>
        <v>0</v>
      </c>
      <c r="G560" s="84"/>
      <c r="H560" s="85"/>
      <c r="I560" s="84"/>
      <c r="J560" s="85"/>
      <c r="K560" s="84"/>
      <c r="L560" s="85"/>
      <c r="M560" s="84"/>
      <c r="N560" s="85"/>
      <c r="O560" s="84"/>
      <c r="P560" s="85"/>
      <c r="Q560" s="87"/>
      <c r="R560" s="87"/>
      <c r="S560" s="84"/>
      <c r="T560" s="85"/>
      <c r="U560" s="84"/>
      <c r="V560" s="85"/>
      <c r="W560" s="84"/>
      <c r="X560" s="85"/>
      <c r="Y560" s="84"/>
      <c r="Z560" s="85"/>
      <c r="AA560" s="84"/>
      <c r="AB560" s="85"/>
      <c r="AC560" s="84"/>
      <c r="AD560" s="85"/>
      <c r="AE560" s="87"/>
      <c r="AF560" s="87"/>
      <c r="AG560" s="84"/>
      <c r="AH560" s="85"/>
      <c r="AI560" s="84"/>
      <c r="AJ560" s="85"/>
      <c r="AK560" s="84"/>
      <c r="AL560" s="85"/>
      <c r="AM560" s="84"/>
      <c r="AN560" s="85"/>
      <c r="AO560" s="84"/>
      <c r="AP560" s="85"/>
      <c r="AQ560" s="84"/>
      <c r="AR560" s="85"/>
      <c r="AS560" s="87"/>
      <c r="AT560" s="87"/>
      <c r="AU560" s="84"/>
      <c r="AV560" s="85"/>
      <c r="AW560" s="84"/>
      <c r="AX560" s="85"/>
      <c r="AY560" s="84"/>
      <c r="AZ560" s="85"/>
      <c r="BA560" s="84"/>
      <c r="BB560" s="85"/>
      <c r="BC560" s="84"/>
      <c r="BD560" s="85"/>
      <c r="BE560" s="84"/>
      <c r="BF560" s="85"/>
      <c r="BG560" s="87"/>
      <c r="BH560" s="87"/>
      <c r="BI560" s="61" t="s">
        <v>10</v>
      </c>
      <c r="BJ560" s="62"/>
      <c r="BK560" s="61" t="s">
        <v>9</v>
      </c>
      <c r="BL560" s="62">
        <v>4</v>
      </c>
      <c r="BM560" s="61" t="s">
        <v>9</v>
      </c>
      <c r="BN560" s="62">
        <v>4</v>
      </c>
      <c r="BO560" s="61" t="s">
        <v>9</v>
      </c>
      <c r="BP560" s="62">
        <v>4</v>
      </c>
      <c r="BQ560" s="64">
        <f t="shared" si="775"/>
        <v>3</v>
      </c>
      <c r="BR560" s="64">
        <f t="shared" si="776"/>
        <v>1</v>
      </c>
      <c r="BS560" s="64">
        <f t="shared" si="777"/>
        <v>0</v>
      </c>
      <c r="BT560" s="64">
        <f t="shared" si="778"/>
        <v>0</v>
      </c>
      <c r="BU560" s="64">
        <f t="shared" si="779"/>
        <v>0</v>
      </c>
      <c r="BV560" s="64">
        <f t="shared" si="780"/>
        <v>0</v>
      </c>
      <c r="BW560" s="64">
        <f t="shared" si="781"/>
        <v>0</v>
      </c>
      <c r="BX560" s="64">
        <f t="shared" si="782"/>
        <v>0</v>
      </c>
      <c r="BY560" s="64">
        <f t="shared" si="783"/>
        <v>0</v>
      </c>
      <c r="BZ560" s="65">
        <f t="shared" si="784"/>
        <v>4</v>
      </c>
      <c r="CA560" s="66">
        <f t="shared" si="763"/>
        <v>12</v>
      </c>
      <c r="CB560" s="67">
        <f t="shared" si="764"/>
        <v>0</v>
      </c>
      <c r="CC560" s="67">
        <v>0</v>
      </c>
      <c r="CD560" s="68">
        <f>IF(BZ560&gt;=25,4,IF(BZ560&gt;=18,3,IF(BZ560&gt;=12,2,IF(BZ560&gt;=4,1,0))))-BX560-2+1</f>
        <v>0</v>
      </c>
      <c r="CE560" s="69">
        <f t="shared" si="766"/>
        <v>3</v>
      </c>
      <c r="CF560" s="68">
        <f t="shared" si="767"/>
        <v>0</v>
      </c>
      <c r="CG560" s="70">
        <f t="shared" si="768"/>
        <v>0</v>
      </c>
      <c r="CH560" s="68">
        <f t="shared" si="769"/>
        <v>48</v>
      </c>
      <c r="CI560" s="71">
        <f>VLOOKUP(A560,[5]DATA!$A$6:$Q$660,17,0)</f>
        <v>70</v>
      </c>
      <c r="CJ560" s="71">
        <f t="shared" si="770"/>
        <v>12</v>
      </c>
      <c r="CK560" s="72">
        <f t="shared" si="771"/>
        <v>0</v>
      </c>
      <c r="CL560" s="73">
        <f t="shared" si="772"/>
        <v>0</v>
      </c>
      <c r="CM560" s="72">
        <f t="shared" si="773"/>
        <v>0</v>
      </c>
      <c r="CN560" s="74">
        <f t="shared" si="794"/>
        <v>4</v>
      </c>
    </row>
    <row r="561" spans="1:92" s="76" customFormat="1" ht="24.75" customHeight="1" outlineLevel="1" x14ac:dyDescent="0.2">
      <c r="A561" s="139">
        <f>COUNTA(A562:A578)</f>
        <v>17</v>
      </c>
      <c r="B561" s="122" t="s">
        <v>1130</v>
      </c>
      <c r="C561" s="122"/>
      <c r="D561" s="122"/>
      <c r="E561" s="122"/>
      <c r="F561" s="122"/>
      <c r="G561" s="104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5"/>
      <c r="AG561" s="105"/>
      <c r="AH561" s="105"/>
      <c r="AI561" s="105"/>
      <c r="AJ561" s="105"/>
      <c r="AK561" s="105"/>
      <c r="AL561" s="105"/>
      <c r="AM561" s="105"/>
      <c r="AN561" s="105"/>
      <c r="AO561" s="105"/>
      <c r="AP561" s="105"/>
      <c r="AQ561" s="105"/>
      <c r="AR561" s="105"/>
      <c r="AS561" s="105"/>
      <c r="AT561" s="105"/>
      <c r="AU561" s="105"/>
      <c r="AV561" s="105"/>
      <c r="AW561" s="105"/>
      <c r="AX561" s="105"/>
      <c r="AY561" s="105"/>
      <c r="AZ561" s="105"/>
      <c r="BA561" s="105"/>
      <c r="BB561" s="105"/>
      <c r="BC561" s="105"/>
      <c r="BD561" s="105"/>
      <c r="BE561" s="105"/>
      <c r="BF561" s="105"/>
      <c r="BG561" s="105"/>
      <c r="BH561" s="105"/>
      <c r="BI561" s="105"/>
      <c r="BJ561" s="105"/>
      <c r="BK561" s="105"/>
      <c r="BL561" s="105"/>
      <c r="BM561" s="105"/>
      <c r="BN561" s="105"/>
      <c r="BO561" s="105"/>
      <c r="BP561" s="106"/>
      <c r="BQ561" s="107">
        <f t="shared" ref="BQ561:CI561" si="796">SUM(BQ562:BQ578)</f>
        <v>322</v>
      </c>
      <c r="BR561" s="107">
        <f t="shared" si="796"/>
        <v>100</v>
      </c>
      <c r="BS561" s="107">
        <f t="shared" si="796"/>
        <v>0</v>
      </c>
      <c r="BT561" s="107">
        <f t="shared" si="796"/>
        <v>0</v>
      </c>
      <c r="BU561" s="107">
        <f t="shared" si="796"/>
        <v>0</v>
      </c>
      <c r="BV561" s="107">
        <f t="shared" si="796"/>
        <v>0</v>
      </c>
      <c r="BW561" s="107">
        <f t="shared" si="796"/>
        <v>0</v>
      </c>
      <c r="BX561" s="107">
        <f t="shared" si="796"/>
        <v>0</v>
      </c>
      <c r="BY561" s="107">
        <f t="shared" si="796"/>
        <v>17</v>
      </c>
      <c r="BZ561" s="107">
        <f t="shared" si="796"/>
        <v>439</v>
      </c>
      <c r="CA561" s="107">
        <f t="shared" si="796"/>
        <v>1227.5</v>
      </c>
      <c r="CB561" s="107">
        <f t="shared" si="796"/>
        <v>80</v>
      </c>
      <c r="CC561" s="107">
        <f t="shared" si="796"/>
        <v>0</v>
      </c>
      <c r="CD561" s="107">
        <f t="shared" si="796"/>
        <v>33</v>
      </c>
      <c r="CE561" s="107">
        <f t="shared" si="796"/>
        <v>298</v>
      </c>
      <c r="CF561" s="107">
        <f t="shared" si="796"/>
        <v>3030</v>
      </c>
      <c r="CG561" s="107">
        <f t="shared" si="796"/>
        <v>36</v>
      </c>
      <c r="CH561" s="107">
        <f t="shared" si="796"/>
        <v>4768</v>
      </c>
      <c r="CI561" s="107">
        <f t="shared" si="796"/>
        <v>1590</v>
      </c>
      <c r="CJ561" s="107"/>
      <c r="CK561" s="107">
        <f>SUM(CK562:CK578)</f>
        <v>82</v>
      </c>
      <c r="CL561" s="107" t="e">
        <f>SUM(CL562:CL578)</f>
        <v>#DIV/0!</v>
      </c>
      <c r="CM561" s="107">
        <f>SUM(CM562:CM578)</f>
        <v>2</v>
      </c>
    </row>
    <row r="562" spans="1:92" s="77" customFormat="1" ht="24.75" customHeight="1" outlineLevel="2" x14ac:dyDescent="0.25">
      <c r="A562" s="55" t="s">
        <v>1131</v>
      </c>
      <c r="B562" s="56" t="s">
        <v>1132</v>
      </c>
      <c r="C562" s="57" t="s">
        <v>1133</v>
      </c>
      <c r="D562" s="58">
        <v>5</v>
      </c>
      <c r="E562" s="59">
        <v>42346</v>
      </c>
      <c r="F562" s="60">
        <f>IFERROR(VLOOKUP(A562,'[5]PHEP NAM 2022'!$D$9:$AP$628,32,0),0)</f>
        <v>6.5</v>
      </c>
      <c r="G562" s="61" t="s">
        <v>10</v>
      </c>
      <c r="H562" s="62"/>
      <c r="I562" s="61" t="s">
        <v>10</v>
      </c>
      <c r="J562" s="62"/>
      <c r="K562" s="61" t="s">
        <v>10</v>
      </c>
      <c r="L562" s="62"/>
      <c r="M562" s="61" t="s">
        <v>10</v>
      </c>
      <c r="N562" s="62"/>
      <c r="O562" s="61" t="s">
        <v>10</v>
      </c>
      <c r="P562" s="62"/>
      <c r="Q562" s="63"/>
      <c r="R562" s="63"/>
      <c r="S562" s="61" t="s">
        <v>10</v>
      </c>
      <c r="T562" s="62"/>
      <c r="U562" s="61" t="s">
        <v>10</v>
      </c>
      <c r="V562" s="62"/>
      <c r="W562" s="61" t="s">
        <v>10</v>
      </c>
      <c r="X562" s="62"/>
      <c r="Y562" s="61" t="s">
        <v>10</v>
      </c>
      <c r="Z562" s="62"/>
      <c r="AA562" s="61" t="s">
        <v>10</v>
      </c>
      <c r="AB562" s="62"/>
      <c r="AC562" s="61" t="s">
        <v>10</v>
      </c>
      <c r="AD562" s="62"/>
      <c r="AE562" s="63"/>
      <c r="AF562" s="63"/>
      <c r="AG562" s="61" t="s">
        <v>10</v>
      </c>
      <c r="AH562" s="62"/>
      <c r="AI562" s="61" t="s">
        <v>10</v>
      </c>
      <c r="AJ562" s="62"/>
      <c r="AK562" s="61" t="s">
        <v>10</v>
      </c>
      <c r="AL562" s="62"/>
      <c r="AM562" s="61" t="s">
        <v>10</v>
      </c>
      <c r="AN562" s="62"/>
      <c r="AO562" s="61" t="s">
        <v>10</v>
      </c>
      <c r="AP562" s="62"/>
      <c r="AQ562" s="61" t="s">
        <v>10</v>
      </c>
      <c r="AR562" s="62"/>
      <c r="AS562" s="63"/>
      <c r="AT562" s="63"/>
      <c r="AU562" s="61" t="s">
        <v>10</v>
      </c>
      <c r="AV562" s="62"/>
      <c r="AW562" s="61" t="s">
        <v>10</v>
      </c>
      <c r="AX562" s="62"/>
      <c r="AY562" s="61" t="s">
        <v>10</v>
      </c>
      <c r="AZ562" s="62"/>
      <c r="BA562" s="61" t="s">
        <v>10</v>
      </c>
      <c r="BB562" s="62"/>
      <c r="BC562" s="61" t="s">
        <v>10</v>
      </c>
      <c r="BD562" s="62"/>
      <c r="BE562" s="61" t="s">
        <v>52</v>
      </c>
      <c r="BF562" s="62"/>
      <c r="BG562" s="63"/>
      <c r="BH562" s="63"/>
      <c r="BI562" s="61" t="s">
        <v>10</v>
      </c>
      <c r="BJ562" s="62"/>
      <c r="BK562" s="61" t="s">
        <v>10</v>
      </c>
      <c r="BL562" s="62"/>
      <c r="BM562" s="61" t="s">
        <v>10</v>
      </c>
      <c r="BN562" s="62"/>
      <c r="BO562" s="61" t="s">
        <v>10</v>
      </c>
      <c r="BP562" s="62"/>
      <c r="BQ562" s="64">
        <f t="shared" ref="BQ562:BQ578" si="797">COUNTIF($G562:$BP562,"a")+COUNTIF($G562:$BP562,"r0,a5")/2+COUNTIF($G562:$BP562,"p5,a5")/2+COUNTIF($G562:$BP562,"Ro,p5")/2+COUNTIF($G562:$BP562,"H5,A5")/2+COUNTIF($G562:$BP562,"p0,a5")/2</f>
        <v>0</v>
      </c>
      <c r="BR562" s="64">
        <f t="shared" ref="BR562:BR578" si="798">COUNTIF($G562:$BP562,"d")+COUNTIF($G562:$BP562,"r0,d5")/2+COUNTIF($G562:$BP562,"p5,d5")/2+COUNTIF($G562:$BP562,"Ro,P5")/2+COUNTIF($G562:$BP562,"H5,D5")/2+COUNTIF($G562:$BP562,"p0,d5")/2</f>
        <v>26</v>
      </c>
      <c r="BS562" s="64">
        <f t="shared" ref="BS562:BS578" si="799">COUNTIF($G562:$BP562,"b")+COUNTIF($G562:$BP562,"r0,b5")/2+COUNTIF($G562:$BP562,"p5,b5")/2+COUNTIF($G562:$BP562,"Ro,P5")/2+COUNTIF($G562:$BP562,"H5,B5")/2+COUNTIF($G562:$BP562,"p0,b5")/2</f>
        <v>0</v>
      </c>
      <c r="BT562" s="64">
        <f t="shared" ref="BT562:BT578" si="800">COUNTIF($G562:$BP562,"c")+COUNTIF($G562:$BP562,"r0,c5")/2+COUNTIF($G562:$BP562,"p5,c5")/2+COUNTIF($G562:$BP562,"Ro,P5")/2+COUNTIF($G562:$BP562,"H5,C5")/2+COUNTIF($G562:$BP562,"p0,c5")/2</f>
        <v>0</v>
      </c>
      <c r="BU562" s="64">
        <f t="shared" ref="BU562:BU578" si="801">COUNTIF($G562:$BP562,"KH")+COUNTIF($G562:$BP562,"TL")+COUNTIF($G562:$BP562,"L")</f>
        <v>0</v>
      </c>
      <c r="BV562" s="64">
        <f t="shared" ref="BV562:BV578" si="802">COUNTIF($G562:$BP562,"NL")</f>
        <v>0</v>
      </c>
      <c r="BW562" s="64">
        <f t="shared" ref="BW562:BW578" si="803">COUNTIF($G562:$BP562,"hh")+COUNTIF(G562:BP562,"H5,D5")/2</f>
        <v>0</v>
      </c>
      <c r="BX562" s="64">
        <f t="shared" ref="BX562:BX578" si="804">COUNTIF($G562:$BP562,"nt7")</f>
        <v>0</v>
      </c>
      <c r="BY562" s="64">
        <f t="shared" ref="BY562:BY578" si="805">COUNTIF($G562:$BP562,"P")+COUNTIF($G562:$BP562,"p5,a5")/2+COUNTIF($G562:$BP562,"p5,b5")/2+COUNTIF($G562:$BP562,"p5,c5")/2+COUNTIF($G562:$BP562,"p5,d5")/2+COUNTIF($G562:$BP562,"R0,P5")/2</f>
        <v>1</v>
      </c>
      <c r="BZ562" s="65">
        <f>SUBTOTAL(9,BQ562:BY562)</f>
        <v>27</v>
      </c>
      <c r="CA562" s="66">
        <f t="shared" ref="CA562:CA578" si="806">SUM(H562,J562,L562,N562,P562,T562,V562,X562,Z562,AB562,AD562,AH562,AJ562,AL562,AN562,AP562,AR562,AV562,AX562,AZ562,BB562,BD562,BF562,BJ562,BL562,BN562,BP562)</f>
        <v>0</v>
      </c>
      <c r="CB562" s="67">
        <f t="shared" ref="CB562:CB578" si="807">SUM(R562,AF562,AT562,BH562)</f>
        <v>0</v>
      </c>
      <c r="CC562" s="67">
        <v>0</v>
      </c>
      <c r="CD562" s="68">
        <f t="shared" ref="CD562:CD578" si="808">IF(BZ562&gt;=25,4,IF(BZ562&gt;=18,3,IF(BZ562&gt;=12,2,IF(BZ562&gt;=4,1,0))))-BX562-2</f>
        <v>2</v>
      </c>
      <c r="CE562" s="69">
        <f t="shared" ref="CE562:CE578" si="809">COUNTIF(G562:P562,"&gt;=4")+COUNTIF(S562:AD562,"&gt;=4")+COUNTIF(AG562:AR562,"&gt;=4")+COUNTIF(AU562:BF562,"&gt;=4")+COUNTIF(BI562:BP562,"&gt;=4")+ROUND(IF(R562&gt;=12,1,0)+IF(AF562&gt;=12,1,0)+IF(AT562&gt;=12,1,0)+IF(BH562&gt;=12,1,0),0)</f>
        <v>0</v>
      </c>
      <c r="CF562" s="68">
        <f t="shared" ref="CF562:CF578" si="810">CD562*CI562</f>
        <v>300</v>
      </c>
      <c r="CG562" s="70">
        <f t="shared" ref="CG562:CG578" si="811">F562-BY562</f>
        <v>5.5</v>
      </c>
      <c r="CH562" s="68">
        <f t="shared" ref="CH562:CH578" si="812">CE562*16</f>
        <v>0</v>
      </c>
      <c r="CI562" s="71">
        <f>VLOOKUP(A562,[5]DATA!$A$6:$Q$660,17,0)</f>
        <v>150</v>
      </c>
      <c r="CJ562" s="71">
        <f t="shared" ref="CJ562:CJ578" si="813">SUM(CA562:CC562)</f>
        <v>0</v>
      </c>
      <c r="CK562" s="72">
        <f t="shared" ref="CK562:CK578" si="814">(SUM(IF(H562&gt;4,H562-4,0),IF(J562&gt;4,J562-4,0),IF(L562&gt;4,L562-4,0),IF(N562&gt;4,N562-4,0),IF(P562&gt;4,P562-4,0),IF(T562&gt;4,T562-4,0),IF(V562&gt;4,V562-4,0),IF(X562&gt;4,X562-4,0),IF(Z562&gt;4,Z562-4,0),IF(AB562&gt;4,AB562-4,0),IF(AD562&gt;4,AD562-4,0),IF(AH562&gt;4,AH562-4,0),IF(AJ562&gt;4,AJ562-4,0),IF(AL562&gt;4,AL562-4,0),IF(AN562&gt;4,AN562-4,0),IF(AP562&gt;4,AP562-4,0),IF(AR562&gt;4,AR562-4,0),IF(AV562&gt;4,AV562-4,0),IF(AX562&gt;4,AX562-4,0),IF(AZ562&gt;4,AZ562-4,0),IF(BB562&gt;4,BB562-4,0),IF(BD562&gt;4,BD562-4,0),IF(BF562&gt;4,BF562-4,0),IF(BJ562&gt;4,BJ562-4,0),IF(BL562&gt;4,BL562-4,0),IF(BN562&gt;4,BN562-4,0),IF(BP562&gt;4,BP562-4,0))+CB562+CC562)</f>
        <v>0</v>
      </c>
      <c r="CL562" s="73" t="e">
        <f t="shared" ref="CL562:CL578" si="815">CK562/CJ562</f>
        <v>#DIV/0!</v>
      </c>
      <c r="CM562" s="72">
        <f t="shared" ref="CM562:CM578" si="816">(SUM(IF(H562&gt;4,H562-4,0),IF(J562&gt;4,J562-4,0),IF(L562&gt;4,L562-4,0),IF(N562&gt;4,N562-4,0),IF(P562&gt;4,P562-4,0),IF(T562&gt;4,T562-4,0),IF(V562&gt;4,V562-4,0),IF(X562&gt;4,X562-4,0),IF(Z562&gt;4,Z562-4,0),IF(AB562&gt;4,AB562-4,0),IF(AD562&gt;4,AD562-4,0),IF(AH562&gt;4,AH562-4,0),IF(AJ562&gt;4,AJ562-4,0),IF(AL562&gt;4,AL562-4,0),IF(AN562&gt;4,AN562-4,0),IF(AP562&gt;4,AP562-4,0),IF(AR562&gt;4,AR562-4,0),IF(AV562&gt;4,AV562-4,0),IF(AX562&gt;4,AX562-4,0),IF(AZ562&gt;4,AZ562-4,0),IF(BB562&gt;4,BB562-4,0),IF(BD562&gt;4,BD562-4,0),IF(BF562&gt;4,BF562-4,0),IF(BJ562&gt;4,BJ562-4,0),IF(BL562&gt;4,BL562-4,0),IF(BN562&gt;4,BN562-4,0),IF(BP562&gt;4,BP562-4,0))+CC562)</f>
        <v>0</v>
      </c>
      <c r="CN562" s="74">
        <f t="shared" ref="CN562:CN577" si="817">BQ562+BR562+BS562+BT562+BU562+BY562+BX562</f>
        <v>27</v>
      </c>
    </row>
    <row r="563" spans="1:92" s="77" customFormat="1" ht="24.75" customHeight="1" outlineLevel="2" x14ac:dyDescent="0.25">
      <c r="A563" s="55" t="s">
        <v>1134</v>
      </c>
      <c r="B563" s="56" t="s">
        <v>1135</v>
      </c>
      <c r="C563" s="57" t="s">
        <v>1133</v>
      </c>
      <c r="D563" s="58">
        <v>10</v>
      </c>
      <c r="E563" s="59">
        <v>42919</v>
      </c>
      <c r="F563" s="60">
        <f>IFERROR(VLOOKUP(A563,'[5]PHEP NAM 2022'!$D$9:$AP$628,32,0),0)</f>
        <v>1</v>
      </c>
      <c r="G563" s="61" t="s">
        <v>9</v>
      </c>
      <c r="H563" s="62">
        <v>4</v>
      </c>
      <c r="I563" s="61" t="s">
        <v>9</v>
      </c>
      <c r="J563" s="62">
        <v>4</v>
      </c>
      <c r="K563" s="61" t="s">
        <v>9</v>
      </c>
      <c r="L563" s="62">
        <v>4</v>
      </c>
      <c r="M563" s="61" t="s">
        <v>9</v>
      </c>
      <c r="N563" s="62">
        <v>4</v>
      </c>
      <c r="O563" s="61" t="s">
        <v>10</v>
      </c>
      <c r="P563" s="62"/>
      <c r="Q563" s="63"/>
      <c r="R563" s="63"/>
      <c r="S563" s="61" t="s">
        <v>9</v>
      </c>
      <c r="T563" s="62">
        <v>4</v>
      </c>
      <c r="U563" s="61" t="s">
        <v>9</v>
      </c>
      <c r="V563" s="62">
        <v>4</v>
      </c>
      <c r="W563" s="61" t="s">
        <v>9</v>
      </c>
      <c r="X563" s="62">
        <v>4</v>
      </c>
      <c r="Y563" s="61" t="s">
        <v>9</v>
      </c>
      <c r="Z563" s="62">
        <v>4</v>
      </c>
      <c r="AA563" s="61" t="s">
        <v>9</v>
      </c>
      <c r="AB563" s="62">
        <v>4</v>
      </c>
      <c r="AC563" s="61" t="s">
        <v>9</v>
      </c>
      <c r="AD563" s="62">
        <v>4</v>
      </c>
      <c r="AE563" s="63"/>
      <c r="AF563" s="63"/>
      <c r="AG563" s="61" t="s">
        <v>9</v>
      </c>
      <c r="AH563" s="62">
        <v>4</v>
      </c>
      <c r="AI563" s="61" t="s">
        <v>9</v>
      </c>
      <c r="AJ563" s="62">
        <v>4</v>
      </c>
      <c r="AK563" s="61" t="s">
        <v>9</v>
      </c>
      <c r="AL563" s="62">
        <v>4</v>
      </c>
      <c r="AM563" s="61" t="s">
        <v>9</v>
      </c>
      <c r="AN563" s="62">
        <v>2.5</v>
      </c>
      <c r="AO563" s="61" t="s">
        <v>9</v>
      </c>
      <c r="AP563" s="62">
        <v>4</v>
      </c>
      <c r="AQ563" s="61" t="s">
        <v>9</v>
      </c>
      <c r="AR563" s="62">
        <v>4</v>
      </c>
      <c r="AS563" s="63"/>
      <c r="AT563" s="63"/>
      <c r="AU563" s="61" t="s">
        <v>9</v>
      </c>
      <c r="AV563" s="62">
        <v>4</v>
      </c>
      <c r="AW563" s="61" t="s">
        <v>9</v>
      </c>
      <c r="AX563" s="62">
        <v>4</v>
      </c>
      <c r="AY563" s="61" t="s">
        <v>9</v>
      </c>
      <c r="AZ563" s="62">
        <v>4</v>
      </c>
      <c r="BA563" s="61" t="s">
        <v>9</v>
      </c>
      <c r="BB563" s="62">
        <v>4</v>
      </c>
      <c r="BC563" s="61" t="s">
        <v>9</v>
      </c>
      <c r="BD563" s="62">
        <v>4</v>
      </c>
      <c r="BE563" s="61" t="s">
        <v>9</v>
      </c>
      <c r="BF563" s="62">
        <v>4</v>
      </c>
      <c r="BG563" s="63"/>
      <c r="BH563" s="63"/>
      <c r="BI563" s="61" t="s">
        <v>9</v>
      </c>
      <c r="BJ563" s="62">
        <v>4</v>
      </c>
      <c r="BK563" s="61" t="s">
        <v>9</v>
      </c>
      <c r="BL563" s="62">
        <v>4</v>
      </c>
      <c r="BM563" s="61" t="s">
        <v>9</v>
      </c>
      <c r="BN563" s="62">
        <v>4</v>
      </c>
      <c r="BO563" s="61" t="s">
        <v>9</v>
      </c>
      <c r="BP563" s="62">
        <v>4</v>
      </c>
      <c r="BQ563" s="64">
        <f t="shared" si="797"/>
        <v>26</v>
      </c>
      <c r="BR563" s="64">
        <f t="shared" si="798"/>
        <v>1</v>
      </c>
      <c r="BS563" s="64">
        <f t="shared" si="799"/>
        <v>0</v>
      </c>
      <c r="BT563" s="64">
        <f t="shared" si="800"/>
        <v>0</v>
      </c>
      <c r="BU563" s="64">
        <f t="shared" si="801"/>
        <v>0</v>
      </c>
      <c r="BV563" s="64">
        <f t="shared" si="802"/>
        <v>0</v>
      </c>
      <c r="BW563" s="64">
        <f t="shared" si="803"/>
        <v>0</v>
      </c>
      <c r="BX563" s="64">
        <f t="shared" si="804"/>
        <v>0</v>
      </c>
      <c r="BY563" s="64">
        <f t="shared" si="805"/>
        <v>0</v>
      </c>
      <c r="BZ563" s="65">
        <f t="shared" ref="BZ563:BZ565" si="818">SUBTOTAL(9,BQ563:BY563)</f>
        <v>27</v>
      </c>
      <c r="CA563" s="66">
        <f t="shared" si="806"/>
        <v>102.5</v>
      </c>
      <c r="CB563" s="67">
        <f t="shared" si="807"/>
        <v>0</v>
      </c>
      <c r="CC563" s="67">
        <v>0</v>
      </c>
      <c r="CD563" s="68">
        <f t="shared" si="808"/>
        <v>2</v>
      </c>
      <c r="CE563" s="69">
        <f t="shared" si="809"/>
        <v>25</v>
      </c>
      <c r="CF563" s="68">
        <f t="shared" si="810"/>
        <v>140</v>
      </c>
      <c r="CG563" s="70">
        <f t="shared" si="811"/>
        <v>1</v>
      </c>
      <c r="CH563" s="68">
        <f t="shared" si="812"/>
        <v>400</v>
      </c>
      <c r="CI563" s="71">
        <f>VLOOKUP(A563,[5]DATA!$A$6:$Q$660,17,0)</f>
        <v>70</v>
      </c>
      <c r="CJ563" s="71">
        <f t="shared" si="813"/>
        <v>102.5</v>
      </c>
      <c r="CK563" s="72">
        <f t="shared" si="814"/>
        <v>0</v>
      </c>
      <c r="CL563" s="73">
        <f t="shared" si="815"/>
        <v>0</v>
      </c>
      <c r="CM563" s="72">
        <f t="shared" si="816"/>
        <v>0</v>
      </c>
      <c r="CN563" s="74">
        <f t="shared" si="817"/>
        <v>27</v>
      </c>
    </row>
    <row r="564" spans="1:92" s="77" customFormat="1" ht="24.75" customHeight="1" outlineLevel="2" x14ac:dyDescent="0.25">
      <c r="A564" s="55" t="s">
        <v>1136</v>
      </c>
      <c r="B564" s="56" t="s">
        <v>1137</v>
      </c>
      <c r="C564" s="57" t="s">
        <v>1133</v>
      </c>
      <c r="D564" s="58">
        <v>8</v>
      </c>
      <c r="E564" s="59">
        <v>43787</v>
      </c>
      <c r="F564" s="60">
        <f>IFERROR(VLOOKUP(A564,'[5]PHEP NAM 2022'!$D$9:$AP$628,32,0),0)</f>
        <v>6.5</v>
      </c>
      <c r="G564" s="61" t="s">
        <v>9</v>
      </c>
      <c r="H564" s="62">
        <v>4</v>
      </c>
      <c r="I564" s="61" t="s">
        <v>52</v>
      </c>
      <c r="J564" s="62"/>
      <c r="K564" s="61" t="s">
        <v>9</v>
      </c>
      <c r="L564" s="62">
        <v>4</v>
      </c>
      <c r="M564" s="61" t="s">
        <v>9</v>
      </c>
      <c r="N564" s="62">
        <v>4</v>
      </c>
      <c r="O564" s="61" t="s">
        <v>9</v>
      </c>
      <c r="P564" s="62">
        <v>4</v>
      </c>
      <c r="Q564" s="63"/>
      <c r="R564" s="63"/>
      <c r="S564" s="61" t="s">
        <v>9</v>
      </c>
      <c r="T564" s="62">
        <v>4</v>
      </c>
      <c r="U564" s="61" t="s">
        <v>9</v>
      </c>
      <c r="V564" s="62">
        <v>4</v>
      </c>
      <c r="W564" s="61" t="s">
        <v>9</v>
      </c>
      <c r="X564" s="62">
        <v>4</v>
      </c>
      <c r="Y564" s="61" t="s">
        <v>9</v>
      </c>
      <c r="Z564" s="62">
        <v>4</v>
      </c>
      <c r="AA564" s="61" t="s">
        <v>9</v>
      </c>
      <c r="AB564" s="62">
        <v>4</v>
      </c>
      <c r="AC564" s="61" t="s">
        <v>9</v>
      </c>
      <c r="AD564" s="62">
        <v>4</v>
      </c>
      <c r="AE564" s="63"/>
      <c r="AF564" s="63"/>
      <c r="AG564" s="61" t="s">
        <v>10</v>
      </c>
      <c r="AH564" s="62"/>
      <c r="AI564" s="61" t="s">
        <v>10</v>
      </c>
      <c r="AJ564" s="62"/>
      <c r="AK564" s="61" t="s">
        <v>10</v>
      </c>
      <c r="AL564" s="62"/>
      <c r="AM564" s="61" t="s">
        <v>10</v>
      </c>
      <c r="AN564" s="62"/>
      <c r="AO564" s="61" t="s">
        <v>10</v>
      </c>
      <c r="AP564" s="62"/>
      <c r="AQ564" s="61" t="s">
        <v>10</v>
      </c>
      <c r="AR564" s="62">
        <v>3</v>
      </c>
      <c r="AS564" s="63"/>
      <c r="AT564" s="63"/>
      <c r="AU564" s="61" t="s">
        <v>10</v>
      </c>
      <c r="AV564" s="62"/>
      <c r="AW564" s="61" t="s">
        <v>52</v>
      </c>
      <c r="AX564" s="62"/>
      <c r="AY564" s="61" t="s">
        <v>10</v>
      </c>
      <c r="AZ564" s="62"/>
      <c r="BA564" s="61" t="s">
        <v>10</v>
      </c>
      <c r="BB564" s="62"/>
      <c r="BC564" s="61" t="s">
        <v>10</v>
      </c>
      <c r="BD564" s="62"/>
      <c r="BE564" s="61" t="s">
        <v>10</v>
      </c>
      <c r="BF564" s="62"/>
      <c r="BG564" s="63"/>
      <c r="BH564" s="63"/>
      <c r="BI564" s="61" t="s">
        <v>9</v>
      </c>
      <c r="BJ564" s="62">
        <v>4</v>
      </c>
      <c r="BK564" s="61" t="s">
        <v>9</v>
      </c>
      <c r="BL564" s="62">
        <v>4</v>
      </c>
      <c r="BM564" s="61" t="s">
        <v>9</v>
      </c>
      <c r="BN564" s="62">
        <v>4</v>
      </c>
      <c r="BO564" s="61" t="s">
        <v>9</v>
      </c>
      <c r="BP564" s="62">
        <v>4</v>
      </c>
      <c r="BQ564" s="64">
        <f t="shared" si="797"/>
        <v>14</v>
      </c>
      <c r="BR564" s="64">
        <f t="shared" si="798"/>
        <v>11</v>
      </c>
      <c r="BS564" s="64">
        <f t="shared" si="799"/>
        <v>0</v>
      </c>
      <c r="BT564" s="64">
        <f t="shared" si="800"/>
        <v>0</v>
      </c>
      <c r="BU564" s="64">
        <f t="shared" si="801"/>
        <v>0</v>
      </c>
      <c r="BV564" s="64">
        <f t="shared" si="802"/>
        <v>0</v>
      </c>
      <c r="BW564" s="64">
        <f t="shared" si="803"/>
        <v>0</v>
      </c>
      <c r="BX564" s="64">
        <f t="shared" si="804"/>
        <v>0</v>
      </c>
      <c r="BY564" s="64">
        <f t="shared" si="805"/>
        <v>2</v>
      </c>
      <c r="BZ564" s="65">
        <f t="shared" si="818"/>
        <v>27</v>
      </c>
      <c r="CA564" s="66">
        <f t="shared" si="806"/>
        <v>59</v>
      </c>
      <c r="CB564" s="67">
        <f t="shared" si="807"/>
        <v>0</v>
      </c>
      <c r="CC564" s="67">
        <v>0</v>
      </c>
      <c r="CD564" s="68">
        <f t="shared" si="808"/>
        <v>2</v>
      </c>
      <c r="CE564" s="69">
        <f t="shared" si="809"/>
        <v>14</v>
      </c>
      <c r="CF564" s="68">
        <f t="shared" si="810"/>
        <v>140</v>
      </c>
      <c r="CG564" s="70">
        <f t="shared" si="811"/>
        <v>4.5</v>
      </c>
      <c r="CH564" s="68">
        <f t="shared" si="812"/>
        <v>224</v>
      </c>
      <c r="CI564" s="71">
        <f>VLOOKUP(A564,[5]DATA!$A$6:$Q$660,17,0)</f>
        <v>70</v>
      </c>
      <c r="CJ564" s="71">
        <f t="shared" si="813"/>
        <v>59</v>
      </c>
      <c r="CK564" s="72">
        <f t="shared" si="814"/>
        <v>0</v>
      </c>
      <c r="CL564" s="73">
        <f t="shared" si="815"/>
        <v>0</v>
      </c>
      <c r="CM564" s="72">
        <f t="shared" si="816"/>
        <v>0</v>
      </c>
      <c r="CN564" s="74">
        <f t="shared" si="817"/>
        <v>27</v>
      </c>
    </row>
    <row r="565" spans="1:92" s="77" customFormat="1" ht="24.75" customHeight="1" outlineLevel="2" x14ac:dyDescent="0.25">
      <c r="A565" s="55" t="s">
        <v>1138</v>
      </c>
      <c r="B565" s="56" t="s">
        <v>1139</v>
      </c>
      <c r="C565" s="57" t="s">
        <v>1133</v>
      </c>
      <c r="D565" s="58">
        <v>8</v>
      </c>
      <c r="E565" s="59">
        <v>43787</v>
      </c>
      <c r="F565" s="60">
        <f>IFERROR(VLOOKUP(A565,'[5]PHEP NAM 2022'!$D$9:$AP$628,32,0),0)</f>
        <v>1</v>
      </c>
      <c r="G565" s="61" t="s">
        <v>10</v>
      </c>
      <c r="H565" s="62"/>
      <c r="I565" s="61" t="s">
        <v>10</v>
      </c>
      <c r="J565" s="62"/>
      <c r="K565" s="61" t="s">
        <v>10</v>
      </c>
      <c r="L565" s="62">
        <v>2</v>
      </c>
      <c r="M565" s="61" t="s">
        <v>10</v>
      </c>
      <c r="N565" s="62">
        <v>2</v>
      </c>
      <c r="O565" s="61" t="s">
        <v>10</v>
      </c>
      <c r="P565" s="62"/>
      <c r="Q565" s="63"/>
      <c r="R565" s="63"/>
      <c r="S565" s="61" t="s">
        <v>10</v>
      </c>
      <c r="T565" s="62">
        <v>2</v>
      </c>
      <c r="U565" s="61" t="s">
        <v>52</v>
      </c>
      <c r="V565" s="62"/>
      <c r="W565" s="61" t="s">
        <v>124</v>
      </c>
      <c r="X565" s="62"/>
      <c r="Y565" s="61" t="s">
        <v>124</v>
      </c>
      <c r="Z565" s="62"/>
      <c r="AA565" s="61" t="s">
        <v>124</v>
      </c>
      <c r="AB565" s="62"/>
      <c r="AC565" s="61" t="s">
        <v>124</v>
      </c>
      <c r="AD565" s="62"/>
      <c r="AE565" s="63"/>
      <c r="AF565" s="63"/>
      <c r="AG565" s="61" t="s">
        <v>10</v>
      </c>
      <c r="AH565" s="62"/>
      <c r="AI565" s="61" t="s">
        <v>10</v>
      </c>
      <c r="AJ565" s="62"/>
      <c r="AK565" s="61" t="s">
        <v>10</v>
      </c>
      <c r="AL565" s="62"/>
      <c r="AM565" s="61" t="s">
        <v>10</v>
      </c>
      <c r="AN565" s="62"/>
      <c r="AO565" s="61" t="s">
        <v>10</v>
      </c>
      <c r="AP565" s="62"/>
      <c r="AQ565" s="61" t="s">
        <v>10</v>
      </c>
      <c r="AR565" s="62"/>
      <c r="AS565" s="63"/>
      <c r="AT565" s="63"/>
      <c r="AU565" s="61" t="s">
        <v>10</v>
      </c>
      <c r="AV565" s="62"/>
      <c r="AW565" s="61" t="s">
        <v>10</v>
      </c>
      <c r="AX565" s="62"/>
      <c r="AY565" s="61" t="s">
        <v>10</v>
      </c>
      <c r="AZ565" s="62">
        <v>4.5</v>
      </c>
      <c r="BA565" s="61" t="s">
        <v>10</v>
      </c>
      <c r="BB565" s="62"/>
      <c r="BC565" s="61" t="s">
        <v>10</v>
      </c>
      <c r="BD565" s="62">
        <v>4.5</v>
      </c>
      <c r="BE565" s="61" t="s">
        <v>10</v>
      </c>
      <c r="BF565" s="62"/>
      <c r="BG565" s="63"/>
      <c r="BH565" s="63"/>
      <c r="BI565" s="61" t="s">
        <v>10</v>
      </c>
      <c r="BJ565" s="62"/>
      <c r="BK565" s="61" t="s">
        <v>9</v>
      </c>
      <c r="BL565" s="62">
        <v>4</v>
      </c>
      <c r="BM565" s="61" t="s">
        <v>9</v>
      </c>
      <c r="BN565" s="62">
        <v>2</v>
      </c>
      <c r="BO565" s="61" t="s">
        <v>9</v>
      </c>
      <c r="BP565" s="62">
        <v>4</v>
      </c>
      <c r="BQ565" s="64">
        <f t="shared" si="797"/>
        <v>3</v>
      </c>
      <c r="BR565" s="64">
        <f t="shared" si="798"/>
        <v>19</v>
      </c>
      <c r="BS565" s="64">
        <f t="shared" si="799"/>
        <v>0</v>
      </c>
      <c r="BT565" s="64">
        <f t="shared" si="800"/>
        <v>0</v>
      </c>
      <c r="BU565" s="64">
        <f t="shared" si="801"/>
        <v>0</v>
      </c>
      <c r="BV565" s="64">
        <f t="shared" si="802"/>
        <v>0</v>
      </c>
      <c r="BW565" s="64">
        <f t="shared" si="803"/>
        <v>0</v>
      </c>
      <c r="BX565" s="64">
        <f t="shared" si="804"/>
        <v>0</v>
      </c>
      <c r="BY565" s="64">
        <f t="shared" si="805"/>
        <v>1</v>
      </c>
      <c r="BZ565" s="65">
        <f t="shared" si="818"/>
        <v>23</v>
      </c>
      <c r="CA565" s="66">
        <f t="shared" si="806"/>
        <v>25</v>
      </c>
      <c r="CB565" s="67">
        <f t="shared" si="807"/>
        <v>0</v>
      </c>
      <c r="CC565" s="67">
        <v>0</v>
      </c>
      <c r="CD565" s="68">
        <f>IF(BZ565&gt;=25,4,IF(BZ565&gt;=18,3,IF(BZ565&gt;=12,2,IF(BZ565&gt;=4,1,0))))-BX565-2+1</f>
        <v>2</v>
      </c>
      <c r="CE565" s="69">
        <f t="shared" si="809"/>
        <v>4</v>
      </c>
      <c r="CF565" s="68">
        <f t="shared" si="810"/>
        <v>140</v>
      </c>
      <c r="CG565" s="70">
        <f t="shared" si="811"/>
        <v>0</v>
      </c>
      <c r="CH565" s="68">
        <f t="shared" si="812"/>
        <v>64</v>
      </c>
      <c r="CI565" s="71">
        <f>VLOOKUP(A565,[5]DATA!$A$6:$Q$660,17,0)</f>
        <v>70</v>
      </c>
      <c r="CJ565" s="71">
        <f t="shared" si="813"/>
        <v>25</v>
      </c>
      <c r="CK565" s="72">
        <f t="shared" si="814"/>
        <v>1</v>
      </c>
      <c r="CL565" s="73">
        <f t="shared" si="815"/>
        <v>0.04</v>
      </c>
      <c r="CM565" s="72">
        <f t="shared" si="816"/>
        <v>1</v>
      </c>
      <c r="CN565" s="74">
        <f t="shared" si="817"/>
        <v>23</v>
      </c>
    </row>
    <row r="566" spans="1:92" s="77" customFormat="1" ht="24.75" customHeight="1" outlineLevel="2" x14ac:dyDescent="0.25">
      <c r="A566" s="55" t="s">
        <v>1140</v>
      </c>
      <c r="B566" s="56" t="s">
        <v>1141</v>
      </c>
      <c r="C566" s="57" t="s">
        <v>1133</v>
      </c>
      <c r="D566" s="58">
        <v>10</v>
      </c>
      <c r="E566" s="59">
        <v>43990</v>
      </c>
      <c r="F566" s="60">
        <f>IFERROR(VLOOKUP(A566,'[5]PHEP NAM 2022'!$D$9:$AP$628,32,0),0)</f>
        <v>1</v>
      </c>
      <c r="G566" s="61" t="s">
        <v>9</v>
      </c>
      <c r="H566" s="62">
        <v>4</v>
      </c>
      <c r="I566" s="61" t="s">
        <v>9</v>
      </c>
      <c r="J566" s="62">
        <v>4</v>
      </c>
      <c r="K566" s="61" t="s">
        <v>9</v>
      </c>
      <c r="L566" s="62">
        <v>4</v>
      </c>
      <c r="M566" s="61" t="s">
        <v>9</v>
      </c>
      <c r="N566" s="62">
        <v>4</v>
      </c>
      <c r="O566" s="61" t="s">
        <v>9</v>
      </c>
      <c r="P566" s="62"/>
      <c r="Q566" s="63"/>
      <c r="R566" s="63"/>
      <c r="S566" s="61" t="s">
        <v>9</v>
      </c>
      <c r="T566" s="62">
        <v>2</v>
      </c>
      <c r="U566" s="61" t="s">
        <v>9</v>
      </c>
      <c r="V566" s="62">
        <v>4</v>
      </c>
      <c r="W566" s="61" t="s">
        <v>9</v>
      </c>
      <c r="X566" s="62">
        <v>4</v>
      </c>
      <c r="Y566" s="61" t="s">
        <v>9</v>
      </c>
      <c r="Z566" s="62">
        <v>4</v>
      </c>
      <c r="AA566" s="61" t="s">
        <v>9</v>
      </c>
      <c r="AB566" s="62">
        <v>4</v>
      </c>
      <c r="AC566" s="61" t="s">
        <v>9</v>
      </c>
      <c r="AD566" s="62">
        <v>4</v>
      </c>
      <c r="AE566" s="63"/>
      <c r="AF566" s="63"/>
      <c r="AG566" s="61" t="s">
        <v>9</v>
      </c>
      <c r="AH566" s="62">
        <v>4</v>
      </c>
      <c r="AI566" s="61" t="s">
        <v>9</v>
      </c>
      <c r="AJ566" s="62">
        <v>4</v>
      </c>
      <c r="AK566" s="61" t="s">
        <v>9</v>
      </c>
      <c r="AL566" s="62"/>
      <c r="AM566" s="61" t="s">
        <v>9</v>
      </c>
      <c r="AN566" s="62">
        <v>4</v>
      </c>
      <c r="AO566" s="61" t="s">
        <v>9</v>
      </c>
      <c r="AP566" s="62">
        <v>4</v>
      </c>
      <c r="AQ566" s="61" t="s">
        <v>9</v>
      </c>
      <c r="AR566" s="62">
        <v>4</v>
      </c>
      <c r="AS566" s="63"/>
      <c r="AT566" s="63"/>
      <c r="AU566" s="61" t="s">
        <v>52</v>
      </c>
      <c r="AV566" s="62"/>
      <c r="AW566" s="61" t="s">
        <v>9</v>
      </c>
      <c r="AX566" s="62">
        <v>4</v>
      </c>
      <c r="AY566" s="61" t="s">
        <v>9</v>
      </c>
      <c r="AZ566" s="62">
        <v>4</v>
      </c>
      <c r="BA566" s="61" t="s">
        <v>9</v>
      </c>
      <c r="BB566" s="62">
        <v>4</v>
      </c>
      <c r="BC566" s="61" t="s">
        <v>124</v>
      </c>
      <c r="BD566" s="62"/>
      <c r="BE566" s="61" t="s">
        <v>124</v>
      </c>
      <c r="BF566" s="62"/>
      <c r="BG566" s="63"/>
      <c r="BH566" s="63"/>
      <c r="BI566" s="61" t="s">
        <v>9</v>
      </c>
      <c r="BJ566" s="62">
        <v>4</v>
      </c>
      <c r="BK566" s="61" t="s">
        <v>9</v>
      </c>
      <c r="BL566" s="62">
        <v>4</v>
      </c>
      <c r="BM566" s="61" t="s">
        <v>9</v>
      </c>
      <c r="BN566" s="62">
        <v>4</v>
      </c>
      <c r="BO566" s="61" t="s">
        <v>9</v>
      </c>
      <c r="BP566" s="62">
        <v>4</v>
      </c>
      <c r="BQ566" s="64">
        <f t="shared" si="797"/>
        <v>24</v>
      </c>
      <c r="BR566" s="64">
        <f t="shared" si="798"/>
        <v>0</v>
      </c>
      <c r="BS566" s="64">
        <f t="shared" si="799"/>
        <v>0</v>
      </c>
      <c r="BT566" s="64">
        <f t="shared" si="800"/>
        <v>0</v>
      </c>
      <c r="BU566" s="64">
        <f t="shared" si="801"/>
        <v>0</v>
      </c>
      <c r="BV566" s="64">
        <f t="shared" si="802"/>
        <v>0</v>
      </c>
      <c r="BW566" s="64">
        <f t="shared" si="803"/>
        <v>0</v>
      </c>
      <c r="BX566" s="64">
        <f t="shared" si="804"/>
        <v>0</v>
      </c>
      <c r="BY566" s="64">
        <f t="shared" si="805"/>
        <v>1</v>
      </c>
      <c r="BZ566" s="65">
        <f>SUBTOTAL(9,BQ566:BY566)</f>
        <v>25</v>
      </c>
      <c r="CA566" s="66">
        <f t="shared" si="806"/>
        <v>86</v>
      </c>
      <c r="CB566" s="67">
        <f t="shared" si="807"/>
        <v>0</v>
      </c>
      <c r="CC566" s="67">
        <v>0</v>
      </c>
      <c r="CD566" s="68">
        <f t="shared" si="808"/>
        <v>2</v>
      </c>
      <c r="CE566" s="69">
        <f t="shared" si="809"/>
        <v>21</v>
      </c>
      <c r="CF566" s="68">
        <f t="shared" si="810"/>
        <v>140</v>
      </c>
      <c r="CG566" s="70">
        <f t="shared" si="811"/>
        <v>0</v>
      </c>
      <c r="CH566" s="68">
        <f t="shared" si="812"/>
        <v>336</v>
      </c>
      <c r="CI566" s="71">
        <f>VLOOKUP(A566,[5]DATA!$A$6:$Q$660,17,0)</f>
        <v>70</v>
      </c>
      <c r="CJ566" s="71">
        <f t="shared" si="813"/>
        <v>86</v>
      </c>
      <c r="CK566" s="72">
        <f t="shared" si="814"/>
        <v>0</v>
      </c>
      <c r="CL566" s="73">
        <f t="shared" si="815"/>
        <v>0</v>
      </c>
      <c r="CM566" s="72">
        <f t="shared" si="816"/>
        <v>0</v>
      </c>
      <c r="CN566" s="74">
        <f t="shared" si="817"/>
        <v>25</v>
      </c>
    </row>
    <row r="567" spans="1:92" s="76" customFormat="1" ht="24.75" customHeight="1" outlineLevel="2" x14ac:dyDescent="0.25">
      <c r="A567" s="55" t="s">
        <v>1142</v>
      </c>
      <c r="B567" s="56" t="s">
        <v>1143</v>
      </c>
      <c r="C567" s="57" t="s">
        <v>1133</v>
      </c>
      <c r="D567" s="58">
        <v>10</v>
      </c>
      <c r="E567" s="59">
        <v>43991</v>
      </c>
      <c r="F567" s="60">
        <f>IFERROR(VLOOKUP(A567,'[5]PHEP NAM 2022'!$D$9:$AP$628,32,0),0)</f>
        <v>3</v>
      </c>
      <c r="G567" s="61" t="s">
        <v>9</v>
      </c>
      <c r="H567" s="62">
        <v>4</v>
      </c>
      <c r="I567" s="61" t="s">
        <v>9</v>
      </c>
      <c r="J567" s="62">
        <v>4</v>
      </c>
      <c r="K567" s="61" t="s">
        <v>9</v>
      </c>
      <c r="L567" s="62">
        <v>4</v>
      </c>
      <c r="M567" s="61" t="s">
        <v>9</v>
      </c>
      <c r="N567" s="62">
        <v>4</v>
      </c>
      <c r="O567" s="61" t="s">
        <v>9</v>
      </c>
      <c r="P567" s="62">
        <v>4</v>
      </c>
      <c r="Q567" s="63"/>
      <c r="R567" s="63">
        <v>12</v>
      </c>
      <c r="S567" s="61" t="s">
        <v>9</v>
      </c>
      <c r="T567" s="62">
        <v>4</v>
      </c>
      <c r="U567" s="61" t="s">
        <v>9</v>
      </c>
      <c r="V567" s="62">
        <v>4</v>
      </c>
      <c r="W567" s="61" t="s">
        <v>9</v>
      </c>
      <c r="X567" s="62">
        <v>4</v>
      </c>
      <c r="Y567" s="61" t="s">
        <v>9</v>
      </c>
      <c r="Z567" s="62">
        <v>4</v>
      </c>
      <c r="AA567" s="61" t="s">
        <v>9</v>
      </c>
      <c r="AB567" s="62">
        <v>4</v>
      </c>
      <c r="AC567" s="61" t="s">
        <v>9</v>
      </c>
      <c r="AD567" s="62">
        <v>4</v>
      </c>
      <c r="AE567" s="63"/>
      <c r="AF567" s="63">
        <v>12</v>
      </c>
      <c r="AG567" s="61" t="s">
        <v>9</v>
      </c>
      <c r="AH567" s="62">
        <v>4</v>
      </c>
      <c r="AI567" s="61" t="s">
        <v>9</v>
      </c>
      <c r="AJ567" s="62">
        <v>4</v>
      </c>
      <c r="AK567" s="61" t="s">
        <v>9</v>
      </c>
      <c r="AL567" s="62">
        <v>4</v>
      </c>
      <c r="AM567" s="61" t="s">
        <v>9</v>
      </c>
      <c r="AN567" s="62">
        <v>4</v>
      </c>
      <c r="AO567" s="61" t="s">
        <v>9</v>
      </c>
      <c r="AP567" s="62">
        <v>4</v>
      </c>
      <c r="AQ567" s="61" t="s">
        <v>9</v>
      </c>
      <c r="AR567" s="62">
        <v>4</v>
      </c>
      <c r="AS567" s="63"/>
      <c r="AT567" s="63"/>
      <c r="AU567" s="61" t="s">
        <v>9</v>
      </c>
      <c r="AV567" s="62">
        <v>4</v>
      </c>
      <c r="AW567" s="61" t="s">
        <v>9</v>
      </c>
      <c r="AX567" s="62">
        <v>4</v>
      </c>
      <c r="AY567" s="61" t="s">
        <v>9</v>
      </c>
      <c r="AZ567" s="62">
        <v>4</v>
      </c>
      <c r="BA567" s="61" t="s">
        <v>9</v>
      </c>
      <c r="BB567" s="62">
        <v>4</v>
      </c>
      <c r="BC567" s="61" t="s">
        <v>9</v>
      </c>
      <c r="BD567" s="62">
        <v>4</v>
      </c>
      <c r="BE567" s="61" t="s">
        <v>9</v>
      </c>
      <c r="BF567" s="62">
        <v>4</v>
      </c>
      <c r="BG567" s="63"/>
      <c r="BH567" s="63"/>
      <c r="BI567" s="61" t="s">
        <v>9</v>
      </c>
      <c r="BJ567" s="62">
        <v>4</v>
      </c>
      <c r="BK567" s="61" t="s">
        <v>9</v>
      </c>
      <c r="BL567" s="62">
        <v>4</v>
      </c>
      <c r="BM567" s="61" t="s">
        <v>9</v>
      </c>
      <c r="BN567" s="62">
        <v>4</v>
      </c>
      <c r="BO567" s="61" t="s">
        <v>9</v>
      </c>
      <c r="BP567" s="62">
        <v>4</v>
      </c>
      <c r="BQ567" s="64">
        <f t="shared" si="797"/>
        <v>27</v>
      </c>
      <c r="BR567" s="64">
        <f t="shared" si="798"/>
        <v>0</v>
      </c>
      <c r="BS567" s="64">
        <f t="shared" si="799"/>
        <v>0</v>
      </c>
      <c r="BT567" s="64">
        <f t="shared" si="800"/>
        <v>0</v>
      </c>
      <c r="BU567" s="64">
        <f t="shared" si="801"/>
        <v>0</v>
      </c>
      <c r="BV567" s="64">
        <f t="shared" si="802"/>
        <v>0</v>
      </c>
      <c r="BW567" s="64">
        <f t="shared" si="803"/>
        <v>0</v>
      </c>
      <c r="BX567" s="64">
        <f t="shared" si="804"/>
        <v>0</v>
      </c>
      <c r="BY567" s="64">
        <f t="shared" si="805"/>
        <v>0</v>
      </c>
      <c r="BZ567" s="65">
        <f>SUBTOTAL(9,BQ567:BY567)</f>
        <v>27</v>
      </c>
      <c r="CA567" s="66">
        <f t="shared" si="806"/>
        <v>108</v>
      </c>
      <c r="CB567" s="67">
        <f t="shared" si="807"/>
        <v>24</v>
      </c>
      <c r="CC567" s="67">
        <v>0</v>
      </c>
      <c r="CD567" s="68">
        <f t="shared" si="808"/>
        <v>2</v>
      </c>
      <c r="CE567" s="69">
        <f t="shared" si="809"/>
        <v>29</v>
      </c>
      <c r="CF567" s="68">
        <f t="shared" si="810"/>
        <v>140</v>
      </c>
      <c r="CG567" s="70">
        <f t="shared" si="811"/>
        <v>3</v>
      </c>
      <c r="CH567" s="68">
        <f t="shared" si="812"/>
        <v>464</v>
      </c>
      <c r="CI567" s="71">
        <f>VLOOKUP(A567,[5]DATA!$A$6:$Q$660,17,0)</f>
        <v>70</v>
      </c>
      <c r="CJ567" s="71">
        <f t="shared" si="813"/>
        <v>132</v>
      </c>
      <c r="CK567" s="72">
        <f t="shared" si="814"/>
        <v>24</v>
      </c>
      <c r="CL567" s="73">
        <f t="shared" si="815"/>
        <v>0.18181818181818182</v>
      </c>
      <c r="CM567" s="72">
        <f t="shared" si="816"/>
        <v>0</v>
      </c>
      <c r="CN567" s="74">
        <f t="shared" si="817"/>
        <v>27</v>
      </c>
    </row>
    <row r="568" spans="1:92" s="76" customFormat="1" ht="24.75" customHeight="1" outlineLevel="2" x14ac:dyDescent="0.25">
      <c r="A568" s="55" t="s">
        <v>1144</v>
      </c>
      <c r="B568" s="56" t="s">
        <v>1145</v>
      </c>
      <c r="C568" s="57" t="s">
        <v>1133</v>
      </c>
      <c r="D568" s="58">
        <v>10</v>
      </c>
      <c r="E568" s="59">
        <v>44092</v>
      </c>
      <c r="F568" s="60">
        <f>IFERROR(VLOOKUP(A568,'[5]PHEP NAM 2022'!$D$9:$AP$628,32,0),0)</f>
        <v>1.5</v>
      </c>
      <c r="G568" s="61" t="s">
        <v>9</v>
      </c>
      <c r="H568" s="62">
        <v>2.5</v>
      </c>
      <c r="I568" s="61" t="s">
        <v>9</v>
      </c>
      <c r="J568" s="62">
        <v>4</v>
      </c>
      <c r="K568" s="61" t="s">
        <v>9</v>
      </c>
      <c r="L568" s="62">
        <v>4</v>
      </c>
      <c r="M568" s="61" t="s">
        <v>9</v>
      </c>
      <c r="N568" s="62">
        <v>4</v>
      </c>
      <c r="O568" s="61" t="s">
        <v>9</v>
      </c>
      <c r="P568" s="62">
        <v>2.5</v>
      </c>
      <c r="Q568" s="63"/>
      <c r="R568" s="63"/>
      <c r="S568" s="61" t="s">
        <v>9</v>
      </c>
      <c r="T568" s="62">
        <v>2.5</v>
      </c>
      <c r="U568" s="61" t="s">
        <v>9</v>
      </c>
      <c r="V568" s="62">
        <v>2.5</v>
      </c>
      <c r="W568" s="61" t="s">
        <v>52</v>
      </c>
      <c r="X568" s="62"/>
      <c r="Y568" s="61" t="s">
        <v>9</v>
      </c>
      <c r="Z568" s="62"/>
      <c r="AA568" s="61" t="s">
        <v>9</v>
      </c>
      <c r="AB568" s="62">
        <v>4</v>
      </c>
      <c r="AC568" s="61" t="s">
        <v>9</v>
      </c>
      <c r="AD568" s="62">
        <v>2.5</v>
      </c>
      <c r="AE568" s="63"/>
      <c r="AF568" s="63"/>
      <c r="AG568" s="61" t="s">
        <v>9</v>
      </c>
      <c r="AH568" s="62">
        <v>4</v>
      </c>
      <c r="AI568" s="61" t="s">
        <v>9</v>
      </c>
      <c r="AJ568" s="62">
        <v>4</v>
      </c>
      <c r="AK568" s="61" t="s">
        <v>9</v>
      </c>
      <c r="AL568" s="62">
        <v>4</v>
      </c>
      <c r="AM568" s="61" t="s">
        <v>9</v>
      </c>
      <c r="AN568" s="62">
        <v>4</v>
      </c>
      <c r="AO568" s="61" t="s">
        <v>9</v>
      </c>
      <c r="AP568" s="62">
        <v>4</v>
      </c>
      <c r="AQ568" s="61" t="s">
        <v>9</v>
      </c>
      <c r="AR568" s="62">
        <v>2.5</v>
      </c>
      <c r="AS568" s="63"/>
      <c r="AT568" s="63"/>
      <c r="AU568" s="61" t="s">
        <v>9</v>
      </c>
      <c r="AV568" s="62">
        <v>4</v>
      </c>
      <c r="AW568" s="61" t="s">
        <v>9</v>
      </c>
      <c r="AX568" s="62">
        <v>4</v>
      </c>
      <c r="AY568" s="61" t="s">
        <v>9</v>
      </c>
      <c r="AZ568" s="62">
        <v>4</v>
      </c>
      <c r="BA568" s="61" t="s">
        <v>9</v>
      </c>
      <c r="BB568" s="62">
        <v>4</v>
      </c>
      <c r="BC568" s="61" t="s">
        <v>9</v>
      </c>
      <c r="BD568" s="62">
        <v>4</v>
      </c>
      <c r="BE568" s="61" t="s">
        <v>9</v>
      </c>
      <c r="BF568" s="62">
        <v>4</v>
      </c>
      <c r="BG568" s="63"/>
      <c r="BH568" s="63"/>
      <c r="BI568" s="61" t="s">
        <v>124</v>
      </c>
      <c r="BJ568" s="62"/>
      <c r="BK568" s="61" t="s">
        <v>9</v>
      </c>
      <c r="BL568" s="62">
        <v>4</v>
      </c>
      <c r="BM568" s="61" t="s">
        <v>9</v>
      </c>
      <c r="BN568" s="62">
        <v>4</v>
      </c>
      <c r="BO568" s="61" t="s">
        <v>124</v>
      </c>
      <c r="BP568" s="62"/>
      <c r="BQ568" s="64">
        <f t="shared" si="797"/>
        <v>24</v>
      </c>
      <c r="BR568" s="64">
        <f t="shared" si="798"/>
        <v>0</v>
      </c>
      <c r="BS568" s="64">
        <f t="shared" si="799"/>
        <v>0</v>
      </c>
      <c r="BT568" s="64">
        <f t="shared" si="800"/>
        <v>0</v>
      </c>
      <c r="BU568" s="64">
        <f t="shared" si="801"/>
        <v>0</v>
      </c>
      <c r="BV568" s="64">
        <f t="shared" si="802"/>
        <v>0</v>
      </c>
      <c r="BW568" s="64">
        <f t="shared" si="803"/>
        <v>0</v>
      </c>
      <c r="BX568" s="64">
        <f t="shared" si="804"/>
        <v>0</v>
      </c>
      <c r="BY568" s="64">
        <f t="shared" si="805"/>
        <v>1</v>
      </c>
      <c r="BZ568" s="65">
        <f>SUBTOTAL(9,BQ568:BY568)</f>
        <v>25</v>
      </c>
      <c r="CA568" s="66">
        <f t="shared" si="806"/>
        <v>83</v>
      </c>
      <c r="CB568" s="67">
        <f t="shared" si="807"/>
        <v>0</v>
      </c>
      <c r="CC568" s="67">
        <v>0</v>
      </c>
      <c r="CD568" s="68">
        <f t="shared" si="808"/>
        <v>2</v>
      </c>
      <c r="CE568" s="69">
        <f t="shared" si="809"/>
        <v>17</v>
      </c>
      <c r="CF568" s="68">
        <f t="shared" si="810"/>
        <v>140</v>
      </c>
      <c r="CG568" s="70">
        <f t="shared" si="811"/>
        <v>0.5</v>
      </c>
      <c r="CH568" s="68">
        <f t="shared" si="812"/>
        <v>272</v>
      </c>
      <c r="CI568" s="71">
        <f>VLOOKUP(A568,[5]DATA!$A$6:$Q$660,17,0)</f>
        <v>70</v>
      </c>
      <c r="CJ568" s="71">
        <f t="shared" si="813"/>
        <v>83</v>
      </c>
      <c r="CK568" s="72">
        <f t="shared" si="814"/>
        <v>0</v>
      </c>
      <c r="CL568" s="73">
        <f t="shared" si="815"/>
        <v>0</v>
      </c>
      <c r="CM568" s="72">
        <f t="shared" si="816"/>
        <v>0</v>
      </c>
      <c r="CN568" s="74">
        <f t="shared" si="817"/>
        <v>25</v>
      </c>
    </row>
    <row r="569" spans="1:92" s="76" customFormat="1" ht="24.75" customHeight="1" outlineLevel="2" x14ac:dyDescent="0.25">
      <c r="A569" s="55" t="s">
        <v>1146</v>
      </c>
      <c r="B569" s="56" t="s">
        <v>1147</v>
      </c>
      <c r="C569" s="57" t="s">
        <v>1133</v>
      </c>
      <c r="D569" s="58">
        <v>10</v>
      </c>
      <c r="E569" s="59">
        <v>43986</v>
      </c>
      <c r="F569" s="60">
        <f>IFERROR(VLOOKUP(A569,'[5]PHEP NAM 2022'!$D$9:$AP$628,32,0),0)</f>
        <v>1</v>
      </c>
      <c r="G569" s="61" t="s">
        <v>9</v>
      </c>
      <c r="H569" s="62">
        <v>4</v>
      </c>
      <c r="I569" s="61" t="s">
        <v>9</v>
      </c>
      <c r="J569" s="62">
        <v>4</v>
      </c>
      <c r="K569" s="61" t="s">
        <v>9</v>
      </c>
      <c r="L569" s="62">
        <v>4</v>
      </c>
      <c r="M569" s="61" t="s">
        <v>9</v>
      </c>
      <c r="N569" s="62">
        <v>4</v>
      </c>
      <c r="O569" s="61" t="s">
        <v>9</v>
      </c>
      <c r="P569" s="62"/>
      <c r="Q569" s="63"/>
      <c r="R569" s="63"/>
      <c r="S569" s="61" t="s">
        <v>9</v>
      </c>
      <c r="T569" s="62">
        <v>4</v>
      </c>
      <c r="U569" s="61" t="s">
        <v>9</v>
      </c>
      <c r="V569" s="62">
        <v>4</v>
      </c>
      <c r="W569" s="61" t="s">
        <v>9</v>
      </c>
      <c r="X569" s="62">
        <v>4</v>
      </c>
      <c r="Y569" s="61" t="s">
        <v>9</v>
      </c>
      <c r="Z569" s="62"/>
      <c r="AA569" s="61" t="s">
        <v>9</v>
      </c>
      <c r="AB569" s="62">
        <v>4</v>
      </c>
      <c r="AC569" s="61" t="s">
        <v>9</v>
      </c>
      <c r="AD569" s="62">
        <v>4</v>
      </c>
      <c r="AE569" s="63"/>
      <c r="AF569" s="63"/>
      <c r="AG569" s="61" t="s">
        <v>9</v>
      </c>
      <c r="AH569" s="62">
        <v>4</v>
      </c>
      <c r="AI569" s="61" t="s">
        <v>9</v>
      </c>
      <c r="AJ569" s="62">
        <v>4</v>
      </c>
      <c r="AK569" s="61" t="s">
        <v>9</v>
      </c>
      <c r="AL569" s="62">
        <v>4</v>
      </c>
      <c r="AM569" s="61" t="s">
        <v>9</v>
      </c>
      <c r="AN569" s="62">
        <v>4</v>
      </c>
      <c r="AO569" s="61" t="s">
        <v>9</v>
      </c>
      <c r="AP569" s="62">
        <v>4</v>
      </c>
      <c r="AQ569" s="61" t="s">
        <v>9</v>
      </c>
      <c r="AR569" s="62">
        <v>4</v>
      </c>
      <c r="AS569" s="63"/>
      <c r="AT569" s="63"/>
      <c r="AU569" s="61" t="s">
        <v>9</v>
      </c>
      <c r="AV569" s="62">
        <v>4</v>
      </c>
      <c r="AW569" s="61" t="s">
        <v>124</v>
      </c>
      <c r="AX569" s="62"/>
      <c r="AY569" s="61" t="s">
        <v>9</v>
      </c>
      <c r="AZ569" s="62">
        <v>4</v>
      </c>
      <c r="BA569" s="61" t="s">
        <v>9</v>
      </c>
      <c r="BB569" s="62">
        <v>4</v>
      </c>
      <c r="BC569" s="61" t="s">
        <v>52</v>
      </c>
      <c r="BD569" s="62"/>
      <c r="BE569" s="61" t="s">
        <v>9</v>
      </c>
      <c r="BF569" s="62">
        <v>4</v>
      </c>
      <c r="BG569" s="63"/>
      <c r="BH569" s="63"/>
      <c r="BI569" s="61" t="s">
        <v>9</v>
      </c>
      <c r="BJ569" s="62">
        <v>4</v>
      </c>
      <c r="BK569" s="61" t="s">
        <v>9</v>
      </c>
      <c r="BL569" s="62">
        <v>4</v>
      </c>
      <c r="BM569" s="61" t="s">
        <v>9</v>
      </c>
      <c r="BN569" s="62"/>
      <c r="BO569" s="61" t="s">
        <v>9</v>
      </c>
      <c r="BP569" s="62">
        <v>4</v>
      </c>
      <c r="BQ569" s="64">
        <f t="shared" si="797"/>
        <v>25</v>
      </c>
      <c r="BR569" s="64">
        <f t="shared" si="798"/>
        <v>0</v>
      </c>
      <c r="BS569" s="64">
        <f t="shared" si="799"/>
        <v>0</v>
      </c>
      <c r="BT569" s="64">
        <f t="shared" si="800"/>
        <v>0</v>
      </c>
      <c r="BU569" s="64">
        <f t="shared" si="801"/>
        <v>0</v>
      </c>
      <c r="BV569" s="64">
        <f t="shared" si="802"/>
        <v>0</v>
      </c>
      <c r="BW569" s="64">
        <f t="shared" si="803"/>
        <v>0</v>
      </c>
      <c r="BX569" s="64">
        <f t="shared" si="804"/>
        <v>0</v>
      </c>
      <c r="BY569" s="64">
        <f t="shared" si="805"/>
        <v>1</v>
      </c>
      <c r="BZ569" s="65">
        <f t="shared" ref="BZ569:BZ577" si="819">SUBTOTAL(9,BQ569:BY569)</f>
        <v>26</v>
      </c>
      <c r="CA569" s="66">
        <f t="shared" si="806"/>
        <v>88</v>
      </c>
      <c r="CB569" s="67">
        <f t="shared" si="807"/>
        <v>0</v>
      </c>
      <c r="CC569" s="67">
        <v>0</v>
      </c>
      <c r="CD569" s="68">
        <f t="shared" si="808"/>
        <v>2</v>
      </c>
      <c r="CE569" s="69">
        <f t="shared" si="809"/>
        <v>22</v>
      </c>
      <c r="CF569" s="68">
        <f t="shared" si="810"/>
        <v>140</v>
      </c>
      <c r="CG569" s="70">
        <f t="shared" si="811"/>
        <v>0</v>
      </c>
      <c r="CH569" s="68">
        <f t="shared" si="812"/>
        <v>352</v>
      </c>
      <c r="CI569" s="71">
        <f>VLOOKUP(A569,[5]DATA!$A$6:$Q$660,17,0)</f>
        <v>70</v>
      </c>
      <c r="CJ569" s="71">
        <f t="shared" si="813"/>
        <v>88</v>
      </c>
      <c r="CK569" s="72">
        <f t="shared" si="814"/>
        <v>0</v>
      </c>
      <c r="CL569" s="73">
        <f t="shared" si="815"/>
        <v>0</v>
      </c>
      <c r="CM569" s="72">
        <f t="shared" si="816"/>
        <v>0</v>
      </c>
      <c r="CN569" s="74">
        <f t="shared" si="817"/>
        <v>26</v>
      </c>
    </row>
    <row r="570" spans="1:92" s="76" customFormat="1" ht="24.75" customHeight="1" outlineLevel="2" x14ac:dyDescent="0.25">
      <c r="A570" s="55" t="s">
        <v>1148</v>
      </c>
      <c r="B570" s="56" t="s">
        <v>1149</v>
      </c>
      <c r="C570" s="57" t="s">
        <v>1133</v>
      </c>
      <c r="D570" s="58">
        <v>10</v>
      </c>
      <c r="E570" s="59">
        <v>44168</v>
      </c>
      <c r="F570" s="60">
        <f>IFERROR(VLOOKUP(A570,'[5]PHEP NAM 2022'!$D$9:$AP$628,32,0),0)</f>
        <v>4.5</v>
      </c>
      <c r="G570" s="61" t="s">
        <v>9</v>
      </c>
      <c r="H570" s="62">
        <v>4</v>
      </c>
      <c r="I570" s="61" t="s">
        <v>9</v>
      </c>
      <c r="J570" s="62">
        <v>4</v>
      </c>
      <c r="K570" s="61" t="s">
        <v>9</v>
      </c>
      <c r="L570" s="62">
        <v>4</v>
      </c>
      <c r="M570" s="61" t="s">
        <v>9</v>
      </c>
      <c r="N570" s="62">
        <v>2.5</v>
      </c>
      <c r="O570" s="61" t="s">
        <v>9</v>
      </c>
      <c r="P570" s="62">
        <v>4</v>
      </c>
      <c r="Q570" s="63"/>
      <c r="R570" s="63"/>
      <c r="S570" s="61" t="s">
        <v>9</v>
      </c>
      <c r="T570" s="62">
        <v>2.5</v>
      </c>
      <c r="U570" s="61" t="s">
        <v>9</v>
      </c>
      <c r="V570" s="62">
        <v>2.5</v>
      </c>
      <c r="W570" s="61" t="s">
        <v>9</v>
      </c>
      <c r="X570" s="62">
        <v>4</v>
      </c>
      <c r="Y570" s="61" t="s">
        <v>52</v>
      </c>
      <c r="Z570" s="62"/>
      <c r="AA570" s="61" t="s">
        <v>9</v>
      </c>
      <c r="AB570" s="62">
        <v>4</v>
      </c>
      <c r="AC570" s="61" t="s">
        <v>9</v>
      </c>
      <c r="AD570" s="62"/>
      <c r="AE570" s="63"/>
      <c r="AF570" s="63">
        <v>12</v>
      </c>
      <c r="AG570" s="61" t="s">
        <v>9</v>
      </c>
      <c r="AH570" s="62">
        <v>4</v>
      </c>
      <c r="AI570" s="61" t="s">
        <v>9</v>
      </c>
      <c r="AJ570" s="62">
        <v>4</v>
      </c>
      <c r="AK570" s="61" t="s">
        <v>9</v>
      </c>
      <c r="AL570" s="62">
        <v>4</v>
      </c>
      <c r="AM570" s="61" t="s">
        <v>9</v>
      </c>
      <c r="AN570" s="62">
        <v>4</v>
      </c>
      <c r="AO570" s="61" t="s">
        <v>9</v>
      </c>
      <c r="AP570" s="62">
        <v>2</v>
      </c>
      <c r="AQ570" s="61" t="s">
        <v>9</v>
      </c>
      <c r="AR570" s="62">
        <v>4</v>
      </c>
      <c r="AS570" s="63"/>
      <c r="AT570" s="63"/>
      <c r="AU570" s="61" t="s">
        <v>9</v>
      </c>
      <c r="AV570" s="62">
        <v>4</v>
      </c>
      <c r="AW570" s="61" t="s">
        <v>9</v>
      </c>
      <c r="AX570" s="62">
        <v>2.5</v>
      </c>
      <c r="AY570" s="61" t="s">
        <v>9</v>
      </c>
      <c r="AZ570" s="62">
        <v>4</v>
      </c>
      <c r="BA570" s="61" t="s">
        <v>9</v>
      </c>
      <c r="BB570" s="62"/>
      <c r="BC570" s="61" t="s">
        <v>9</v>
      </c>
      <c r="BD570" s="62">
        <v>4</v>
      </c>
      <c r="BE570" s="61" t="s">
        <v>9</v>
      </c>
      <c r="BF570" s="62">
        <v>4</v>
      </c>
      <c r="BG570" s="63"/>
      <c r="BH570" s="63"/>
      <c r="BI570" s="61" t="s">
        <v>112</v>
      </c>
      <c r="BJ570" s="62"/>
      <c r="BK570" s="61" t="s">
        <v>9</v>
      </c>
      <c r="BL570" s="62">
        <v>4</v>
      </c>
      <c r="BM570" s="61" t="s">
        <v>9</v>
      </c>
      <c r="BN570" s="62">
        <v>4</v>
      </c>
      <c r="BO570" s="61" t="s">
        <v>9</v>
      </c>
      <c r="BP570" s="62">
        <v>4</v>
      </c>
      <c r="BQ570" s="64">
        <f t="shared" si="797"/>
        <v>25</v>
      </c>
      <c r="BR570" s="64">
        <f t="shared" si="798"/>
        <v>0.5</v>
      </c>
      <c r="BS570" s="64">
        <f t="shared" si="799"/>
        <v>0</v>
      </c>
      <c r="BT570" s="64">
        <f t="shared" si="800"/>
        <v>0</v>
      </c>
      <c r="BU570" s="64">
        <f t="shared" si="801"/>
        <v>0</v>
      </c>
      <c r="BV570" s="64">
        <f t="shared" si="802"/>
        <v>0</v>
      </c>
      <c r="BW570" s="64">
        <f t="shared" si="803"/>
        <v>0</v>
      </c>
      <c r="BX570" s="64">
        <f t="shared" si="804"/>
        <v>0</v>
      </c>
      <c r="BY570" s="64">
        <f t="shared" si="805"/>
        <v>1.5</v>
      </c>
      <c r="BZ570" s="65">
        <f t="shared" si="819"/>
        <v>27</v>
      </c>
      <c r="CA570" s="66">
        <f t="shared" si="806"/>
        <v>84</v>
      </c>
      <c r="CB570" s="67">
        <f t="shared" si="807"/>
        <v>12</v>
      </c>
      <c r="CC570" s="67">
        <v>0</v>
      </c>
      <c r="CD570" s="68">
        <f t="shared" si="808"/>
        <v>2</v>
      </c>
      <c r="CE570" s="69">
        <f t="shared" si="809"/>
        <v>19</v>
      </c>
      <c r="CF570" s="68">
        <f t="shared" si="810"/>
        <v>140</v>
      </c>
      <c r="CG570" s="70">
        <f t="shared" si="811"/>
        <v>3</v>
      </c>
      <c r="CH570" s="68">
        <f t="shared" si="812"/>
        <v>304</v>
      </c>
      <c r="CI570" s="71">
        <f>VLOOKUP(A570,[5]DATA!$A$6:$Q$660,17,0)</f>
        <v>70</v>
      </c>
      <c r="CJ570" s="71">
        <f t="shared" si="813"/>
        <v>96</v>
      </c>
      <c r="CK570" s="72">
        <f t="shared" si="814"/>
        <v>12</v>
      </c>
      <c r="CL570" s="73">
        <f t="shared" si="815"/>
        <v>0.125</v>
      </c>
      <c r="CM570" s="72">
        <f t="shared" si="816"/>
        <v>0</v>
      </c>
      <c r="CN570" s="74">
        <f t="shared" si="817"/>
        <v>27</v>
      </c>
    </row>
    <row r="571" spans="1:92" s="76" customFormat="1" ht="24.75" customHeight="1" outlineLevel="2" x14ac:dyDescent="0.25">
      <c r="A571" s="55" t="s">
        <v>1150</v>
      </c>
      <c r="B571" s="56" t="s">
        <v>1151</v>
      </c>
      <c r="C571" s="57" t="s">
        <v>1133</v>
      </c>
      <c r="D571" s="58">
        <v>8</v>
      </c>
      <c r="E571" s="59">
        <v>44179</v>
      </c>
      <c r="F571" s="60">
        <f>IFERROR(VLOOKUP(A571,'[5]PHEP NAM 2022'!$D$9:$AP$628,32,0),0)</f>
        <v>1.5</v>
      </c>
      <c r="G571" s="61" t="s">
        <v>10</v>
      </c>
      <c r="H571" s="62"/>
      <c r="I571" s="61" t="s">
        <v>10</v>
      </c>
      <c r="J571" s="62"/>
      <c r="K571" s="61" t="s">
        <v>10</v>
      </c>
      <c r="L571" s="62"/>
      <c r="M571" s="61" t="s">
        <v>10</v>
      </c>
      <c r="N571" s="62"/>
      <c r="O571" s="61" t="s">
        <v>52</v>
      </c>
      <c r="P571" s="62"/>
      <c r="Q571" s="63"/>
      <c r="R571" s="63"/>
      <c r="S571" s="61" t="s">
        <v>10</v>
      </c>
      <c r="T571" s="62"/>
      <c r="U571" s="61" t="s">
        <v>10</v>
      </c>
      <c r="V571" s="62"/>
      <c r="W571" s="61" t="s">
        <v>10</v>
      </c>
      <c r="X571" s="62"/>
      <c r="Y571" s="61" t="s">
        <v>10</v>
      </c>
      <c r="Z571" s="62"/>
      <c r="AA571" s="61" t="s">
        <v>10</v>
      </c>
      <c r="AB571" s="62"/>
      <c r="AC571" s="61" t="s">
        <v>10</v>
      </c>
      <c r="AD571" s="62"/>
      <c r="AE571" s="63"/>
      <c r="AF571" s="63"/>
      <c r="AG571" s="61" t="s">
        <v>10</v>
      </c>
      <c r="AH571" s="62"/>
      <c r="AI571" s="61" t="s">
        <v>112</v>
      </c>
      <c r="AJ571" s="62"/>
      <c r="AK571" s="61" t="s">
        <v>79</v>
      </c>
      <c r="AL571" s="62"/>
      <c r="AM571" s="61" t="s">
        <v>79</v>
      </c>
      <c r="AN571" s="62"/>
      <c r="AO571" s="61" t="s">
        <v>79</v>
      </c>
      <c r="AP571" s="62"/>
      <c r="AQ571" s="61" t="s">
        <v>79</v>
      </c>
      <c r="AR571" s="62"/>
      <c r="AS571" s="63"/>
      <c r="AT571" s="63"/>
      <c r="AU571" s="61" t="s">
        <v>79</v>
      </c>
      <c r="AV571" s="62"/>
      <c r="AW571" s="61" t="s">
        <v>79</v>
      </c>
      <c r="AX571" s="62"/>
      <c r="AY571" s="61" t="s">
        <v>79</v>
      </c>
      <c r="AZ571" s="62"/>
      <c r="BA571" s="61" t="s">
        <v>79</v>
      </c>
      <c r="BB571" s="62"/>
      <c r="BC571" s="61" t="s">
        <v>10</v>
      </c>
      <c r="BD571" s="62"/>
      <c r="BE571" s="61" t="s">
        <v>10</v>
      </c>
      <c r="BF571" s="62"/>
      <c r="BG571" s="63"/>
      <c r="BH571" s="63"/>
      <c r="BI571" s="61" t="s">
        <v>10</v>
      </c>
      <c r="BJ571" s="62"/>
      <c r="BK571" s="61" t="s">
        <v>9</v>
      </c>
      <c r="BL571" s="62">
        <v>4</v>
      </c>
      <c r="BM571" s="61" t="s">
        <v>10</v>
      </c>
      <c r="BN571" s="62"/>
      <c r="BO571" s="61" t="s">
        <v>10</v>
      </c>
      <c r="BP571" s="62"/>
      <c r="BQ571" s="64">
        <f t="shared" si="797"/>
        <v>1</v>
      </c>
      <c r="BR571" s="64">
        <f t="shared" si="798"/>
        <v>16.5</v>
      </c>
      <c r="BS571" s="64">
        <f t="shared" si="799"/>
        <v>0</v>
      </c>
      <c r="BT571" s="64">
        <f t="shared" si="800"/>
        <v>0</v>
      </c>
      <c r="BU571" s="64">
        <f t="shared" si="801"/>
        <v>0</v>
      </c>
      <c r="BV571" s="64">
        <f t="shared" si="802"/>
        <v>0</v>
      </c>
      <c r="BW571" s="64">
        <f t="shared" si="803"/>
        <v>0</v>
      </c>
      <c r="BX571" s="64">
        <f t="shared" si="804"/>
        <v>0</v>
      </c>
      <c r="BY571" s="64">
        <f t="shared" si="805"/>
        <v>1.5</v>
      </c>
      <c r="BZ571" s="65">
        <f t="shared" si="819"/>
        <v>19</v>
      </c>
      <c r="CA571" s="66">
        <f t="shared" si="806"/>
        <v>4</v>
      </c>
      <c r="CB571" s="67">
        <f t="shared" si="807"/>
        <v>0</v>
      </c>
      <c r="CC571" s="67">
        <v>0</v>
      </c>
      <c r="CD571" s="68">
        <f t="shared" si="808"/>
        <v>1</v>
      </c>
      <c r="CE571" s="69">
        <f t="shared" si="809"/>
        <v>1</v>
      </c>
      <c r="CF571" s="68">
        <f t="shared" si="810"/>
        <v>150</v>
      </c>
      <c r="CG571" s="70">
        <f t="shared" si="811"/>
        <v>0</v>
      </c>
      <c r="CH571" s="68">
        <f t="shared" si="812"/>
        <v>16</v>
      </c>
      <c r="CI571" s="71">
        <f>VLOOKUP(A571,[5]DATA!$A$6:$Q$660,17,0)</f>
        <v>150</v>
      </c>
      <c r="CJ571" s="71">
        <f t="shared" si="813"/>
        <v>4</v>
      </c>
      <c r="CK571" s="72">
        <f t="shared" si="814"/>
        <v>0</v>
      </c>
      <c r="CL571" s="73">
        <f t="shared" si="815"/>
        <v>0</v>
      </c>
      <c r="CM571" s="72">
        <f t="shared" si="816"/>
        <v>0</v>
      </c>
      <c r="CN571" s="74">
        <f t="shared" si="817"/>
        <v>19</v>
      </c>
    </row>
    <row r="572" spans="1:92" s="76" customFormat="1" ht="24.75" customHeight="1" outlineLevel="2" x14ac:dyDescent="0.25">
      <c r="A572" s="55" t="s">
        <v>1152</v>
      </c>
      <c r="B572" s="56" t="s">
        <v>1153</v>
      </c>
      <c r="C572" s="57" t="s">
        <v>1133</v>
      </c>
      <c r="D572" s="58">
        <v>8</v>
      </c>
      <c r="E572" s="59">
        <v>44186</v>
      </c>
      <c r="F572" s="60">
        <f>IFERROR(VLOOKUP(A572,'[5]PHEP NAM 2022'!$D$9:$AP$628,32,0),0)</f>
        <v>5</v>
      </c>
      <c r="G572" s="61" t="s">
        <v>9</v>
      </c>
      <c r="H572" s="62">
        <v>4</v>
      </c>
      <c r="I572" s="61" t="s">
        <v>9</v>
      </c>
      <c r="J572" s="62">
        <v>4</v>
      </c>
      <c r="K572" s="61" t="s">
        <v>9</v>
      </c>
      <c r="L572" s="62">
        <v>4</v>
      </c>
      <c r="M572" s="61" t="s">
        <v>9</v>
      </c>
      <c r="N572" s="62">
        <v>4</v>
      </c>
      <c r="O572" s="61" t="s">
        <v>9</v>
      </c>
      <c r="P572" s="62">
        <v>4</v>
      </c>
      <c r="Q572" s="63"/>
      <c r="R572" s="63"/>
      <c r="S572" s="61" t="s">
        <v>9</v>
      </c>
      <c r="T572" s="62">
        <v>4</v>
      </c>
      <c r="U572" s="61" t="s">
        <v>9</v>
      </c>
      <c r="V572" s="62"/>
      <c r="W572" s="61" t="s">
        <v>9</v>
      </c>
      <c r="X572" s="62">
        <v>4</v>
      </c>
      <c r="Y572" s="61" t="s">
        <v>9</v>
      </c>
      <c r="Z572" s="62">
        <v>4</v>
      </c>
      <c r="AA572" s="61" t="s">
        <v>9</v>
      </c>
      <c r="AB572" s="62">
        <v>4</v>
      </c>
      <c r="AC572" s="61" t="s">
        <v>9</v>
      </c>
      <c r="AD572" s="62">
        <v>4</v>
      </c>
      <c r="AE572" s="63"/>
      <c r="AF572" s="63"/>
      <c r="AG572" s="61" t="s">
        <v>9</v>
      </c>
      <c r="AH572" s="62">
        <v>4</v>
      </c>
      <c r="AI572" s="61" t="s">
        <v>9</v>
      </c>
      <c r="AJ572" s="62">
        <v>4</v>
      </c>
      <c r="AK572" s="61" t="s">
        <v>9</v>
      </c>
      <c r="AL572" s="62">
        <v>4</v>
      </c>
      <c r="AM572" s="61" t="s">
        <v>9</v>
      </c>
      <c r="AN572" s="62">
        <v>4</v>
      </c>
      <c r="AO572" s="61" t="s">
        <v>9</v>
      </c>
      <c r="AP572" s="62">
        <v>4</v>
      </c>
      <c r="AQ572" s="61" t="s">
        <v>9</v>
      </c>
      <c r="AR572" s="62">
        <v>4</v>
      </c>
      <c r="AS572" s="63"/>
      <c r="AT572" s="63"/>
      <c r="AU572" s="61" t="s">
        <v>9</v>
      </c>
      <c r="AV572" s="62">
        <v>4</v>
      </c>
      <c r="AW572" s="61" t="s">
        <v>9</v>
      </c>
      <c r="AX572" s="62">
        <v>4</v>
      </c>
      <c r="AY572" s="61" t="s">
        <v>9</v>
      </c>
      <c r="AZ572" s="62">
        <v>4</v>
      </c>
      <c r="BA572" s="61" t="s">
        <v>9</v>
      </c>
      <c r="BB572" s="62">
        <v>4</v>
      </c>
      <c r="BC572" s="61" t="s">
        <v>9</v>
      </c>
      <c r="BD572" s="62">
        <v>4</v>
      </c>
      <c r="BE572" s="61" t="s">
        <v>9</v>
      </c>
      <c r="BF572" s="62">
        <v>4</v>
      </c>
      <c r="BG572" s="63"/>
      <c r="BH572" s="63"/>
      <c r="BI572" s="61" t="s">
        <v>9</v>
      </c>
      <c r="BJ572" s="62">
        <v>4</v>
      </c>
      <c r="BK572" s="61" t="s">
        <v>9</v>
      </c>
      <c r="BL572" s="62">
        <v>4</v>
      </c>
      <c r="BM572" s="61" t="s">
        <v>9</v>
      </c>
      <c r="BN572" s="62">
        <v>4</v>
      </c>
      <c r="BO572" s="61" t="s">
        <v>9</v>
      </c>
      <c r="BP572" s="62">
        <v>4</v>
      </c>
      <c r="BQ572" s="64">
        <f t="shared" si="797"/>
        <v>27</v>
      </c>
      <c r="BR572" s="64">
        <f t="shared" si="798"/>
        <v>0</v>
      </c>
      <c r="BS572" s="64">
        <f t="shared" si="799"/>
        <v>0</v>
      </c>
      <c r="BT572" s="64">
        <f t="shared" si="800"/>
        <v>0</v>
      </c>
      <c r="BU572" s="64">
        <f t="shared" si="801"/>
        <v>0</v>
      </c>
      <c r="BV572" s="64">
        <f t="shared" si="802"/>
        <v>0</v>
      </c>
      <c r="BW572" s="64">
        <f t="shared" si="803"/>
        <v>0</v>
      </c>
      <c r="BX572" s="64">
        <f t="shared" si="804"/>
        <v>0</v>
      </c>
      <c r="BY572" s="64">
        <f t="shared" si="805"/>
        <v>0</v>
      </c>
      <c r="BZ572" s="65">
        <f t="shared" si="819"/>
        <v>27</v>
      </c>
      <c r="CA572" s="66">
        <f t="shared" si="806"/>
        <v>104</v>
      </c>
      <c r="CB572" s="67">
        <f t="shared" si="807"/>
        <v>0</v>
      </c>
      <c r="CC572" s="67">
        <v>0</v>
      </c>
      <c r="CD572" s="68">
        <f t="shared" si="808"/>
        <v>2</v>
      </c>
      <c r="CE572" s="69">
        <f t="shared" si="809"/>
        <v>26</v>
      </c>
      <c r="CF572" s="68">
        <f t="shared" si="810"/>
        <v>300</v>
      </c>
      <c r="CG572" s="70">
        <f t="shared" si="811"/>
        <v>5</v>
      </c>
      <c r="CH572" s="68">
        <f t="shared" si="812"/>
        <v>416</v>
      </c>
      <c r="CI572" s="71">
        <f>VLOOKUP(A572,[5]DATA!$A$6:$Q$660,17,0)</f>
        <v>150</v>
      </c>
      <c r="CJ572" s="71">
        <f t="shared" si="813"/>
        <v>104</v>
      </c>
      <c r="CK572" s="72">
        <f t="shared" si="814"/>
        <v>0</v>
      </c>
      <c r="CL572" s="73">
        <f t="shared" si="815"/>
        <v>0</v>
      </c>
      <c r="CM572" s="72">
        <f t="shared" si="816"/>
        <v>0</v>
      </c>
      <c r="CN572" s="74">
        <f t="shared" si="817"/>
        <v>27</v>
      </c>
    </row>
    <row r="573" spans="1:92" s="76" customFormat="1" ht="24.75" customHeight="1" outlineLevel="2" x14ac:dyDescent="0.25">
      <c r="A573" s="55" t="s">
        <v>1154</v>
      </c>
      <c r="B573" s="56" t="s">
        <v>1155</v>
      </c>
      <c r="C573" s="57" t="s">
        <v>1133</v>
      </c>
      <c r="D573" s="58">
        <v>8</v>
      </c>
      <c r="E573" s="59">
        <v>44186</v>
      </c>
      <c r="F573" s="60">
        <f>IFERROR(VLOOKUP(A573,'[5]PHEP NAM 2022'!$D$9:$AP$628,32,0),0)</f>
        <v>8</v>
      </c>
      <c r="G573" s="61" t="s">
        <v>9</v>
      </c>
      <c r="H573" s="62">
        <v>4</v>
      </c>
      <c r="I573" s="61" t="s">
        <v>9</v>
      </c>
      <c r="J573" s="62">
        <v>4</v>
      </c>
      <c r="K573" s="61" t="s">
        <v>9</v>
      </c>
      <c r="L573" s="62">
        <v>4</v>
      </c>
      <c r="M573" s="61" t="s">
        <v>9</v>
      </c>
      <c r="N573" s="62">
        <v>4</v>
      </c>
      <c r="O573" s="61" t="s">
        <v>52</v>
      </c>
      <c r="P573" s="62"/>
      <c r="Q573" s="63"/>
      <c r="R573" s="63"/>
      <c r="S573" s="61" t="s">
        <v>9</v>
      </c>
      <c r="T573" s="62">
        <v>4</v>
      </c>
      <c r="U573" s="61" t="s">
        <v>9</v>
      </c>
      <c r="V573" s="62">
        <v>4</v>
      </c>
      <c r="W573" s="61" t="s">
        <v>9</v>
      </c>
      <c r="X573" s="62">
        <v>4</v>
      </c>
      <c r="Y573" s="61" t="s">
        <v>9</v>
      </c>
      <c r="Z573" s="62">
        <v>4</v>
      </c>
      <c r="AA573" s="61" t="s">
        <v>9</v>
      </c>
      <c r="AB573" s="62">
        <v>4</v>
      </c>
      <c r="AC573" s="61" t="s">
        <v>9</v>
      </c>
      <c r="AD573" s="62"/>
      <c r="AE573" s="63"/>
      <c r="AF573" s="63"/>
      <c r="AG573" s="61" t="s">
        <v>10</v>
      </c>
      <c r="AH573" s="62"/>
      <c r="AI573" s="61" t="s">
        <v>10</v>
      </c>
      <c r="AJ573" s="62"/>
      <c r="AK573" s="61" t="s">
        <v>10</v>
      </c>
      <c r="AL573" s="62"/>
      <c r="AM573" s="61" t="s">
        <v>10</v>
      </c>
      <c r="AN573" s="62"/>
      <c r="AO573" s="61" t="s">
        <v>10</v>
      </c>
      <c r="AP573" s="62"/>
      <c r="AQ573" s="61" t="s">
        <v>10</v>
      </c>
      <c r="AR573" s="62">
        <v>3</v>
      </c>
      <c r="AS573" s="63"/>
      <c r="AT573" s="63"/>
      <c r="AU573" s="61" t="s">
        <v>10</v>
      </c>
      <c r="AV573" s="62"/>
      <c r="AW573" s="61" t="s">
        <v>10</v>
      </c>
      <c r="AX573" s="62"/>
      <c r="AY573" s="61" t="s">
        <v>52</v>
      </c>
      <c r="AZ573" s="62"/>
      <c r="BA573" s="61" t="s">
        <v>10</v>
      </c>
      <c r="BB573" s="62"/>
      <c r="BC573" s="61" t="s">
        <v>10</v>
      </c>
      <c r="BD573" s="62"/>
      <c r="BE573" s="61" t="s">
        <v>10</v>
      </c>
      <c r="BF573" s="62"/>
      <c r="BG573" s="63"/>
      <c r="BH573" s="63"/>
      <c r="BI573" s="61" t="s">
        <v>9</v>
      </c>
      <c r="BJ573" s="62">
        <v>4</v>
      </c>
      <c r="BK573" s="61" t="s">
        <v>9</v>
      </c>
      <c r="BL573" s="62">
        <v>4</v>
      </c>
      <c r="BM573" s="61" t="s">
        <v>9</v>
      </c>
      <c r="BN573" s="62">
        <v>4</v>
      </c>
      <c r="BO573" s="61" t="s">
        <v>10</v>
      </c>
      <c r="BP573" s="62"/>
      <c r="BQ573" s="64">
        <f t="shared" si="797"/>
        <v>13</v>
      </c>
      <c r="BR573" s="64">
        <f t="shared" si="798"/>
        <v>12</v>
      </c>
      <c r="BS573" s="64">
        <f t="shared" si="799"/>
        <v>0</v>
      </c>
      <c r="BT573" s="64">
        <f t="shared" si="800"/>
        <v>0</v>
      </c>
      <c r="BU573" s="64">
        <f t="shared" si="801"/>
        <v>0</v>
      </c>
      <c r="BV573" s="64">
        <f t="shared" si="802"/>
        <v>0</v>
      </c>
      <c r="BW573" s="64">
        <f t="shared" si="803"/>
        <v>0</v>
      </c>
      <c r="BX573" s="64">
        <f t="shared" si="804"/>
        <v>0</v>
      </c>
      <c r="BY573" s="64">
        <f t="shared" si="805"/>
        <v>2</v>
      </c>
      <c r="BZ573" s="65">
        <f t="shared" si="819"/>
        <v>27</v>
      </c>
      <c r="CA573" s="66">
        <f t="shared" si="806"/>
        <v>51</v>
      </c>
      <c r="CB573" s="67">
        <f t="shared" si="807"/>
        <v>0</v>
      </c>
      <c r="CC573" s="67">
        <v>0</v>
      </c>
      <c r="CD573" s="68">
        <f t="shared" si="808"/>
        <v>2</v>
      </c>
      <c r="CE573" s="69">
        <f t="shared" si="809"/>
        <v>12</v>
      </c>
      <c r="CF573" s="68">
        <f t="shared" si="810"/>
        <v>300</v>
      </c>
      <c r="CG573" s="70">
        <f t="shared" si="811"/>
        <v>6</v>
      </c>
      <c r="CH573" s="68">
        <f t="shared" si="812"/>
        <v>192</v>
      </c>
      <c r="CI573" s="71">
        <f>VLOOKUP(A573,[5]DATA!$A$6:$Q$660,17,0)</f>
        <v>150</v>
      </c>
      <c r="CJ573" s="71">
        <f t="shared" si="813"/>
        <v>51</v>
      </c>
      <c r="CK573" s="72">
        <f t="shared" si="814"/>
        <v>0</v>
      </c>
      <c r="CL573" s="73">
        <f t="shared" si="815"/>
        <v>0</v>
      </c>
      <c r="CM573" s="72">
        <f t="shared" si="816"/>
        <v>0</v>
      </c>
      <c r="CN573" s="74">
        <f t="shared" si="817"/>
        <v>27</v>
      </c>
    </row>
    <row r="574" spans="1:92" s="76" customFormat="1" ht="24.75" customHeight="1" outlineLevel="2" x14ac:dyDescent="0.25">
      <c r="A574" s="55" t="s">
        <v>1156</v>
      </c>
      <c r="B574" s="56" t="s">
        <v>1157</v>
      </c>
      <c r="C574" s="57" t="s">
        <v>1133</v>
      </c>
      <c r="D574" s="58">
        <v>10</v>
      </c>
      <c r="E574" s="59">
        <v>44071</v>
      </c>
      <c r="F574" s="60">
        <f>IFERROR(VLOOKUP(A574,'[5]PHEP NAM 2022'!$D$9:$AP$628,32,0),0)</f>
        <v>1.5</v>
      </c>
      <c r="G574" s="61" t="s">
        <v>9</v>
      </c>
      <c r="H574" s="62">
        <v>4</v>
      </c>
      <c r="I574" s="61" t="s">
        <v>9</v>
      </c>
      <c r="J574" s="62">
        <v>4</v>
      </c>
      <c r="K574" s="61" t="s">
        <v>9</v>
      </c>
      <c r="L574" s="62">
        <v>4</v>
      </c>
      <c r="M574" s="61" t="s">
        <v>9</v>
      </c>
      <c r="N574" s="62">
        <v>4</v>
      </c>
      <c r="O574" s="61" t="s">
        <v>52</v>
      </c>
      <c r="P574" s="62"/>
      <c r="Q574" s="63"/>
      <c r="R574" s="63"/>
      <c r="S574" s="61" t="s">
        <v>124</v>
      </c>
      <c r="T574" s="62"/>
      <c r="U574" s="61" t="s">
        <v>9</v>
      </c>
      <c r="V574" s="62">
        <v>4</v>
      </c>
      <c r="W574" s="61" t="s">
        <v>9</v>
      </c>
      <c r="X574" s="62">
        <v>4</v>
      </c>
      <c r="Y574" s="61" t="s">
        <v>9</v>
      </c>
      <c r="Z574" s="62">
        <v>4</v>
      </c>
      <c r="AA574" s="61" t="s">
        <v>9</v>
      </c>
      <c r="AB574" s="62">
        <v>4</v>
      </c>
      <c r="AC574" s="61" t="s">
        <v>9</v>
      </c>
      <c r="AD574" s="62">
        <v>4</v>
      </c>
      <c r="AE574" s="63"/>
      <c r="AF574" s="63"/>
      <c r="AG574" s="61" t="s">
        <v>9</v>
      </c>
      <c r="AH574" s="62">
        <v>4</v>
      </c>
      <c r="AI574" s="61" t="s">
        <v>9</v>
      </c>
      <c r="AJ574" s="62">
        <v>4</v>
      </c>
      <c r="AK574" s="61" t="s">
        <v>9</v>
      </c>
      <c r="AL574" s="62">
        <v>4</v>
      </c>
      <c r="AM574" s="61" t="s">
        <v>9</v>
      </c>
      <c r="AN574" s="62">
        <v>4</v>
      </c>
      <c r="AO574" s="61" t="s">
        <v>9</v>
      </c>
      <c r="AP574" s="62">
        <v>4</v>
      </c>
      <c r="AQ574" s="61" t="s">
        <v>9</v>
      </c>
      <c r="AR574" s="62">
        <v>4</v>
      </c>
      <c r="AS574" s="63"/>
      <c r="AT574" s="63"/>
      <c r="AU574" s="61" t="s">
        <v>10</v>
      </c>
      <c r="AV574" s="62">
        <v>2</v>
      </c>
      <c r="AW574" s="61" t="s">
        <v>9</v>
      </c>
      <c r="AX574" s="62">
        <v>4</v>
      </c>
      <c r="AY574" s="61" t="s">
        <v>9</v>
      </c>
      <c r="AZ574" s="62">
        <v>4</v>
      </c>
      <c r="BA574" s="61" t="s">
        <v>9</v>
      </c>
      <c r="BB574" s="62">
        <v>4</v>
      </c>
      <c r="BC574" s="61" t="s">
        <v>9</v>
      </c>
      <c r="BD574" s="62">
        <v>4</v>
      </c>
      <c r="BE574" s="61" t="s">
        <v>9</v>
      </c>
      <c r="BF574" s="62">
        <v>4</v>
      </c>
      <c r="BG574" s="63"/>
      <c r="BH574" s="63"/>
      <c r="BI574" s="61" t="s">
        <v>9</v>
      </c>
      <c r="BJ574" s="62">
        <v>4</v>
      </c>
      <c r="BK574" s="61" t="s">
        <v>9</v>
      </c>
      <c r="BL574" s="62">
        <v>4</v>
      </c>
      <c r="BM574" s="61" t="s">
        <v>9</v>
      </c>
      <c r="BN574" s="62"/>
      <c r="BO574" s="61" t="s">
        <v>9</v>
      </c>
      <c r="BP574" s="62">
        <v>4</v>
      </c>
      <c r="BQ574" s="64">
        <f t="shared" si="797"/>
        <v>24</v>
      </c>
      <c r="BR574" s="64">
        <f t="shared" si="798"/>
        <v>1</v>
      </c>
      <c r="BS574" s="64">
        <f t="shared" si="799"/>
        <v>0</v>
      </c>
      <c r="BT574" s="64">
        <f t="shared" si="800"/>
        <v>0</v>
      </c>
      <c r="BU574" s="64">
        <f t="shared" si="801"/>
        <v>0</v>
      </c>
      <c r="BV574" s="64">
        <f t="shared" si="802"/>
        <v>0</v>
      </c>
      <c r="BW574" s="64">
        <f t="shared" si="803"/>
        <v>0</v>
      </c>
      <c r="BX574" s="64">
        <f t="shared" si="804"/>
        <v>0</v>
      </c>
      <c r="BY574" s="64">
        <f t="shared" si="805"/>
        <v>1</v>
      </c>
      <c r="BZ574" s="65">
        <f t="shared" si="819"/>
        <v>26</v>
      </c>
      <c r="CA574" s="66">
        <f t="shared" si="806"/>
        <v>94</v>
      </c>
      <c r="CB574" s="67">
        <f t="shared" si="807"/>
        <v>0</v>
      </c>
      <c r="CC574" s="67">
        <v>0</v>
      </c>
      <c r="CD574" s="68">
        <f t="shared" si="808"/>
        <v>2</v>
      </c>
      <c r="CE574" s="69">
        <f t="shared" si="809"/>
        <v>23</v>
      </c>
      <c r="CF574" s="68">
        <f t="shared" si="810"/>
        <v>140</v>
      </c>
      <c r="CG574" s="70">
        <f t="shared" si="811"/>
        <v>0.5</v>
      </c>
      <c r="CH574" s="68">
        <f t="shared" si="812"/>
        <v>368</v>
      </c>
      <c r="CI574" s="71">
        <f>VLOOKUP(A574,[5]DATA!$A$6:$Q$660,17,0)</f>
        <v>70</v>
      </c>
      <c r="CJ574" s="71">
        <f t="shared" si="813"/>
        <v>94</v>
      </c>
      <c r="CK574" s="72">
        <f t="shared" si="814"/>
        <v>0</v>
      </c>
      <c r="CL574" s="73">
        <f t="shared" si="815"/>
        <v>0</v>
      </c>
      <c r="CM574" s="72">
        <f t="shared" si="816"/>
        <v>0</v>
      </c>
      <c r="CN574" s="74">
        <f t="shared" si="817"/>
        <v>26</v>
      </c>
    </row>
    <row r="575" spans="1:92" s="77" customFormat="1" ht="24.75" customHeight="1" outlineLevel="2" x14ac:dyDescent="0.25">
      <c r="A575" s="55" t="s">
        <v>1158</v>
      </c>
      <c r="B575" s="56" t="s">
        <v>1159</v>
      </c>
      <c r="C575" s="57" t="s">
        <v>1133</v>
      </c>
      <c r="D575" s="58">
        <v>10</v>
      </c>
      <c r="E575" s="75">
        <v>43514</v>
      </c>
      <c r="F575" s="60">
        <f>IFERROR(VLOOKUP(A575,'[5]PHEP NAM 2022'!$D$9:$AP$628,32,0),0)</f>
        <v>2</v>
      </c>
      <c r="G575" s="61" t="s">
        <v>9</v>
      </c>
      <c r="H575" s="62">
        <v>4</v>
      </c>
      <c r="I575" s="61" t="s">
        <v>9</v>
      </c>
      <c r="J575" s="62">
        <v>4</v>
      </c>
      <c r="K575" s="61" t="s">
        <v>9</v>
      </c>
      <c r="L575" s="62">
        <v>4</v>
      </c>
      <c r="M575" s="61" t="s">
        <v>9</v>
      </c>
      <c r="N575" s="62">
        <v>4</v>
      </c>
      <c r="O575" s="61" t="s">
        <v>9</v>
      </c>
      <c r="P575" s="62">
        <v>4</v>
      </c>
      <c r="Q575" s="63"/>
      <c r="R575" s="63">
        <v>12</v>
      </c>
      <c r="S575" s="61" t="s">
        <v>9</v>
      </c>
      <c r="T575" s="62">
        <v>4</v>
      </c>
      <c r="U575" s="61" t="s">
        <v>9</v>
      </c>
      <c r="V575" s="62">
        <v>4</v>
      </c>
      <c r="W575" s="61" t="s">
        <v>9</v>
      </c>
      <c r="X575" s="62">
        <v>4</v>
      </c>
      <c r="Y575" s="61" t="s">
        <v>9</v>
      </c>
      <c r="Z575" s="62">
        <v>4</v>
      </c>
      <c r="AA575" s="61" t="s">
        <v>9</v>
      </c>
      <c r="AB575" s="62">
        <v>4</v>
      </c>
      <c r="AC575" s="61" t="s">
        <v>9</v>
      </c>
      <c r="AD575" s="62">
        <v>4</v>
      </c>
      <c r="AE575" s="63"/>
      <c r="AF575" s="63">
        <v>12</v>
      </c>
      <c r="AG575" s="61" t="s">
        <v>9</v>
      </c>
      <c r="AH575" s="62">
        <v>4</v>
      </c>
      <c r="AI575" s="61" t="s">
        <v>9</v>
      </c>
      <c r="AJ575" s="62">
        <v>4</v>
      </c>
      <c r="AK575" s="61" t="s">
        <v>9</v>
      </c>
      <c r="AL575" s="62">
        <v>4</v>
      </c>
      <c r="AM575" s="61" t="s">
        <v>9</v>
      </c>
      <c r="AN575" s="62">
        <v>4</v>
      </c>
      <c r="AO575" s="61" t="s">
        <v>9</v>
      </c>
      <c r="AP575" s="62">
        <v>4</v>
      </c>
      <c r="AQ575" s="61" t="s">
        <v>9</v>
      </c>
      <c r="AR575" s="62">
        <v>4</v>
      </c>
      <c r="AS575" s="63"/>
      <c r="AT575" s="63">
        <v>12</v>
      </c>
      <c r="AU575" s="61" t="s">
        <v>9</v>
      </c>
      <c r="AV575" s="62">
        <v>4</v>
      </c>
      <c r="AW575" s="61" t="s">
        <v>9</v>
      </c>
      <c r="AX575" s="62">
        <v>4</v>
      </c>
      <c r="AY575" s="61" t="s">
        <v>9</v>
      </c>
      <c r="AZ575" s="62">
        <v>4</v>
      </c>
      <c r="BA575" s="61" t="s">
        <v>9</v>
      </c>
      <c r="BB575" s="62">
        <v>4</v>
      </c>
      <c r="BC575" s="61" t="s">
        <v>9</v>
      </c>
      <c r="BD575" s="62">
        <v>4</v>
      </c>
      <c r="BE575" s="61" t="s">
        <v>9</v>
      </c>
      <c r="BF575" s="62">
        <v>4</v>
      </c>
      <c r="BG575" s="63"/>
      <c r="BH575" s="63">
        <v>8</v>
      </c>
      <c r="BI575" s="61" t="s">
        <v>9</v>
      </c>
      <c r="BJ575" s="62">
        <v>4</v>
      </c>
      <c r="BK575" s="61" t="s">
        <v>9</v>
      </c>
      <c r="BL575" s="62">
        <v>4</v>
      </c>
      <c r="BM575" s="61" t="s">
        <v>9</v>
      </c>
      <c r="BN575" s="62">
        <v>4</v>
      </c>
      <c r="BO575" s="61" t="s">
        <v>9</v>
      </c>
      <c r="BP575" s="62">
        <v>4</v>
      </c>
      <c r="BQ575" s="64">
        <f t="shared" si="797"/>
        <v>27</v>
      </c>
      <c r="BR575" s="64">
        <f t="shared" si="798"/>
        <v>0</v>
      </c>
      <c r="BS575" s="64">
        <f t="shared" si="799"/>
        <v>0</v>
      </c>
      <c r="BT575" s="64">
        <f t="shared" si="800"/>
        <v>0</v>
      </c>
      <c r="BU575" s="64">
        <f t="shared" si="801"/>
        <v>0</v>
      </c>
      <c r="BV575" s="64">
        <f t="shared" si="802"/>
        <v>0</v>
      </c>
      <c r="BW575" s="64">
        <f t="shared" si="803"/>
        <v>0</v>
      </c>
      <c r="BX575" s="64">
        <f t="shared" si="804"/>
        <v>0</v>
      </c>
      <c r="BY575" s="64">
        <f t="shared" si="805"/>
        <v>0</v>
      </c>
      <c r="BZ575" s="65">
        <f t="shared" si="819"/>
        <v>27</v>
      </c>
      <c r="CA575" s="66">
        <f t="shared" si="806"/>
        <v>108</v>
      </c>
      <c r="CB575" s="67">
        <f t="shared" si="807"/>
        <v>44</v>
      </c>
      <c r="CC575" s="67">
        <v>0</v>
      </c>
      <c r="CD575" s="68">
        <f t="shared" si="808"/>
        <v>2</v>
      </c>
      <c r="CE575" s="69">
        <f t="shared" si="809"/>
        <v>30</v>
      </c>
      <c r="CF575" s="68">
        <f t="shared" si="810"/>
        <v>140</v>
      </c>
      <c r="CG575" s="70">
        <f t="shared" si="811"/>
        <v>2</v>
      </c>
      <c r="CH575" s="68">
        <f t="shared" si="812"/>
        <v>480</v>
      </c>
      <c r="CI575" s="71">
        <f>VLOOKUP(A575,[5]DATA!$A$6:$Q$660,17,0)</f>
        <v>70</v>
      </c>
      <c r="CJ575" s="71">
        <f t="shared" si="813"/>
        <v>152</v>
      </c>
      <c r="CK575" s="72">
        <f t="shared" si="814"/>
        <v>44</v>
      </c>
      <c r="CL575" s="73">
        <f t="shared" si="815"/>
        <v>0.28947368421052633</v>
      </c>
      <c r="CM575" s="72">
        <f t="shared" si="816"/>
        <v>0</v>
      </c>
      <c r="CN575" s="74">
        <f t="shared" si="817"/>
        <v>27</v>
      </c>
    </row>
    <row r="576" spans="1:92" s="77" customFormat="1" ht="24.75" customHeight="1" outlineLevel="2" x14ac:dyDescent="0.25">
      <c r="A576" s="55" t="s">
        <v>1160</v>
      </c>
      <c r="B576" s="56" t="s">
        <v>1161</v>
      </c>
      <c r="C576" s="57" t="s">
        <v>1133</v>
      </c>
      <c r="D576" s="58">
        <v>10</v>
      </c>
      <c r="E576" s="59">
        <v>44033</v>
      </c>
      <c r="F576" s="60">
        <f>IFERROR(VLOOKUP(A576,'[5]PHEP NAM 2022'!$D$9:$AP$628,32,0),0)</f>
        <v>3.5</v>
      </c>
      <c r="G576" s="61" t="s">
        <v>9</v>
      </c>
      <c r="H576" s="62">
        <v>4</v>
      </c>
      <c r="I576" s="61" t="s">
        <v>9</v>
      </c>
      <c r="J576" s="62">
        <v>4</v>
      </c>
      <c r="K576" s="61" t="s">
        <v>9</v>
      </c>
      <c r="L576" s="62">
        <v>4</v>
      </c>
      <c r="M576" s="61" t="s">
        <v>9</v>
      </c>
      <c r="N576" s="62">
        <v>4</v>
      </c>
      <c r="O576" s="61" t="s">
        <v>9</v>
      </c>
      <c r="P576" s="62">
        <v>4</v>
      </c>
      <c r="Q576" s="63"/>
      <c r="R576" s="63"/>
      <c r="S576" s="61" t="s">
        <v>9</v>
      </c>
      <c r="T576" s="62">
        <v>4</v>
      </c>
      <c r="U576" s="61" t="s">
        <v>9</v>
      </c>
      <c r="V576" s="62">
        <v>4</v>
      </c>
      <c r="W576" s="61" t="s">
        <v>9</v>
      </c>
      <c r="X576" s="62">
        <v>4</v>
      </c>
      <c r="Y576" s="61" t="s">
        <v>9</v>
      </c>
      <c r="Z576" s="62">
        <v>4</v>
      </c>
      <c r="AA576" s="61" t="s">
        <v>9</v>
      </c>
      <c r="AB576" s="62">
        <v>4</v>
      </c>
      <c r="AC576" s="61" t="s">
        <v>9</v>
      </c>
      <c r="AD576" s="62">
        <v>4</v>
      </c>
      <c r="AE576" s="63"/>
      <c r="AF576" s="63"/>
      <c r="AG576" s="61" t="s">
        <v>9</v>
      </c>
      <c r="AH576" s="62">
        <v>4</v>
      </c>
      <c r="AI576" s="61" t="s">
        <v>9</v>
      </c>
      <c r="AJ576" s="62">
        <v>4</v>
      </c>
      <c r="AK576" s="61" t="s">
        <v>9</v>
      </c>
      <c r="AL576" s="62">
        <v>4</v>
      </c>
      <c r="AM576" s="61" t="s">
        <v>9</v>
      </c>
      <c r="AN576" s="62">
        <v>4</v>
      </c>
      <c r="AO576" s="61" t="s">
        <v>9</v>
      </c>
      <c r="AP576" s="62"/>
      <c r="AQ576" s="61" t="s">
        <v>9</v>
      </c>
      <c r="AR576" s="62">
        <v>4</v>
      </c>
      <c r="AS576" s="63"/>
      <c r="AT576" s="63"/>
      <c r="AU576" s="61" t="s">
        <v>9</v>
      </c>
      <c r="AV576" s="62">
        <v>4</v>
      </c>
      <c r="AW576" s="61" t="s">
        <v>52</v>
      </c>
      <c r="AX576" s="62"/>
      <c r="AY576" s="61" t="s">
        <v>52</v>
      </c>
      <c r="AZ576" s="62"/>
      <c r="BA576" s="61" t="s">
        <v>9</v>
      </c>
      <c r="BB576" s="62">
        <v>4</v>
      </c>
      <c r="BC576" s="61" t="s">
        <v>9</v>
      </c>
      <c r="BD576" s="62">
        <v>4</v>
      </c>
      <c r="BE576" s="61" t="s">
        <v>9</v>
      </c>
      <c r="BF576" s="62">
        <v>4</v>
      </c>
      <c r="BG576" s="63"/>
      <c r="BH576" s="63"/>
      <c r="BI576" s="61" t="s">
        <v>9</v>
      </c>
      <c r="BJ576" s="62">
        <v>4</v>
      </c>
      <c r="BK576" s="61" t="s">
        <v>9</v>
      </c>
      <c r="BL576" s="62">
        <v>4</v>
      </c>
      <c r="BM576" s="61" t="s">
        <v>9</v>
      </c>
      <c r="BN576" s="62">
        <v>4</v>
      </c>
      <c r="BO576" s="61" t="s">
        <v>9</v>
      </c>
      <c r="BP576" s="62">
        <v>4</v>
      </c>
      <c r="BQ576" s="64">
        <f t="shared" si="797"/>
        <v>25</v>
      </c>
      <c r="BR576" s="64">
        <f t="shared" si="798"/>
        <v>0</v>
      </c>
      <c r="BS576" s="64">
        <f t="shared" si="799"/>
        <v>0</v>
      </c>
      <c r="BT576" s="64">
        <f t="shared" si="800"/>
        <v>0</v>
      </c>
      <c r="BU576" s="64">
        <f t="shared" si="801"/>
        <v>0</v>
      </c>
      <c r="BV576" s="64">
        <f t="shared" si="802"/>
        <v>0</v>
      </c>
      <c r="BW576" s="64">
        <f t="shared" si="803"/>
        <v>0</v>
      </c>
      <c r="BX576" s="64">
        <f t="shared" si="804"/>
        <v>0</v>
      </c>
      <c r="BY576" s="64">
        <f t="shared" si="805"/>
        <v>2</v>
      </c>
      <c r="BZ576" s="65">
        <f t="shared" si="819"/>
        <v>27</v>
      </c>
      <c r="CA576" s="66">
        <f t="shared" si="806"/>
        <v>96</v>
      </c>
      <c r="CB576" s="67">
        <f t="shared" si="807"/>
        <v>0</v>
      </c>
      <c r="CC576" s="67">
        <v>0</v>
      </c>
      <c r="CD576" s="68">
        <f t="shared" si="808"/>
        <v>2</v>
      </c>
      <c r="CE576" s="69">
        <f t="shared" si="809"/>
        <v>24</v>
      </c>
      <c r="CF576" s="68">
        <f t="shared" si="810"/>
        <v>140</v>
      </c>
      <c r="CG576" s="70">
        <f t="shared" si="811"/>
        <v>1.5</v>
      </c>
      <c r="CH576" s="68">
        <f t="shared" si="812"/>
        <v>384</v>
      </c>
      <c r="CI576" s="71">
        <f>VLOOKUP(A576,[5]DATA!$A$6:$Q$660,17,0)</f>
        <v>70</v>
      </c>
      <c r="CJ576" s="71">
        <f t="shared" si="813"/>
        <v>96</v>
      </c>
      <c r="CK576" s="72">
        <f t="shared" si="814"/>
        <v>0</v>
      </c>
      <c r="CL576" s="73">
        <f t="shared" si="815"/>
        <v>0</v>
      </c>
      <c r="CM576" s="72">
        <f t="shared" si="816"/>
        <v>0</v>
      </c>
      <c r="CN576" s="74">
        <f t="shared" si="817"/>
        <v>27</v>
      </c>
    </row>
    <row r="577" spans="1:92" s="77" customFormat="1" ht="24.75" customHeight="1" outlineLevel="2" x14ac:dyDescent="0.25">
      <c r="A577" s="55" t="s">
        <v>1162</v>
      </c>
      <c r="B577" s="56" t="s">
        <v>1163</v>
      </c>
      <c r="C577" s="57" t="s">
        <v>1133</v>
      </c>
      <c r="D577" s="58">
        <v>10</v>
      </c>
      <c r="E577" s="75">
        <v>44159</v>
      </c>
      <c r="F577" s="60">
        <f>IFERROR(VLOOKUP(A577,'[5]PHEP NAM 2022'!$D$9:$AP$628,32,0),0)</f>
        <v>1.5</v>
      </c>
      <c r="G577" s="61" t="s">
        <v>9</v>
      </c>
      <c r="H577" s="62">
        <v>4</v>
      </c>
      <c r="I577" s="61" t="s">
        <v>9</v>
      </c>
      <c r="J577" s="62">
        <v>4</v>
      </c>
      <c r="K577" s="61" t="s">
        <v>9</v>
      </c>
      <c r="L577" s="62">
        <v>4</v>
      </c>
      <c r="M577" s="61" t="s">
        <v>9</v>
      </c>
      <c r="N577" s="62">
        <v>4</v>
      </c>
      <c r="O577" s="61" t="s">
        <v>9</v>
      </c>
      <c r="P577" s="62"/>
      <c r="Q577" s="63"/>
      <c r="R577" s="63"/>
      <c r="S577" s="61" t="s">
        <v>9</v>
      </c>
      <c r="T577" s="62">
        <v>4</v>
      </c>
      <c r="U577" s="61" t="s">
        <v>9</v>
      </c>
      <c r="V577" s="62">
        <v>4</v>
      </c>
      <c r="W577" s="61" t="s">
        <v>9</v>
      </c>
      <c r="X577" s="62">
        <v>4</v>
      </c>
      <c r="Y577" s="61" t="s">
        <v>9</v>
      </c>
      <c r="Z577" s="62">
        <v>4</v>
      </c>
      <c r="AA577" s="61" t="s">
        <v>52</v>
      </c>
      <c r="AB577" s="62"/>
      <c r="AC577" s="61" t="s">
        <v>124</v>
      </c>
      <c r="AD577" s="62"/>
      <c r="AE577" s="63"/>
      <c r="AF577" s="63"/>
      <c r="AG577" s="61" t="s">
        <v>9</v>
      </c>
      <c r="AH577" s="62"/>
      <c r="AI577" s="61" t="s">
        <v>9</v>
      </c>
      <c r="AJ577" s="62">
        <v>4</v>
      </c>
      <c r="AK577" s="61" t="s">
        <v>9</v>
      </c>
      <c r="AL577" s="62">
        <v>4</v>
      </c>
      <c r="AM577" s="61" t="s">
        <v>9</v>
      </c>
      <c r="AN577" s="62">
        <v>4</v>
      </c>
      <c r="AO577" s="61" t="s">
        <v>9</v>
      </c>
      <c r="AP577" s="62"/>
      <c r="AQ577" s="61" t="s">
        <v>9</v>
      </c>
      <c r="AR577" s="62">
        <v>4</v>
      </c>
      <c r="AS577" s="63"/>
      <c r="AT577" s="63"/>
      <c r="AU577" s="61" t="s">
        <v>9</v>
      </c>
      <c r="AV577" s="62">
        <v>4</v>
      </c>
      <c r="AW577" s="61" t="s">
        <v>9</v>
      </c>
      <c r="AX577" s="62">
        <v>4</v>
      </c>
      <c r="AY577" s="61" t="s">
        <v>9</v>
      </c>
      <c r="AZ577" s="62">
        <v>4</v>
      </c>
      <c r="BA577" s="61" t="s">
        <v>9</v>
      </c>
      <c r="BB577" s="62">
        <v>4</v>
      </c>
      <c r="BC577" s="61" t="s">
        <v>9</v>
      </c>
      <c r="BD577" s="62">
        <v>4</v>
      </c>
      <c r="BE577" s="61" t="s">
        <v>9</v>
      </c>
      <c r="BF577" s="62"/>
      <c r="BG577" s="63"/>
      <c r="BH577" s="63"/>
      <c r="BI577" s="61" t="s">
        <v>124</v>
      </c>
      <c r="BJ577" s="62"/>
      <c r="BK577" s="61" t="s">
        <v>9</v>
      </c>
      <c r="BL577" s="62">
        <v>4</v>
      </c>
      <c r="BM577" s="61" t="s">
        <v>9</v>
      </c>
      <c r="BN577" s="62">
        <v>4</v>
      </c>
      <c r="BO577" s="61" t="s">
        <v>9</v>
      </c>
      <c r="BP577" s="62">
        <v>4</v>
      </c>
      <c r="BQ577" s="64">
        <f t="shared" si="797"/>
        <v>24</v>
      </c>
      <c r="BR577" s="64">
        <f t="shared" si="798"/>
        <v>0</v>
      </c>
      <c r="BS577" s="64">
        <f t="shared" si="799"/>
        <v>0</v>
      </c>
      <c r="BT577" s="64">
        <f t="shared" si="800"/>
        <v>0</v>
      </c>
      <c r="BU577" s="64">
        <f t="shared" si="801"/>
        <v>0</v>
      </c>
      <c r="BV577" s="64">
        <f t="shared" si="802"/>
        <v>0</v>
      </c>
      <c r="BW577" s="64">
        <f t="shared" si="803"/>
        <v>0</v>
      </c>
      <c r="BX577" s="64">
        <f t="shared" si="804"/>
        <v>0</v>
      </c>
      <c r="BY577" s="64">
        <f t="shared" si="805"/>
        <v>1</v>
      </c>
      <c r="BZ577" s="65">
        <f t="shared" si="819"/>
        <v>25</v>
      </c>
      <c r="CA577" s="66">
        <f t="shared" si="806"/>
        <v>80</v>
      </c>
      <c r="CB577" s="67">
        <f t="shared" si="807"/>
        <v>0</v>
      </c>
      <c r="CC577" s="67">
        <v>0</v>
      </c>
      <c r="CD577" s="68">
        <f t="shared" si="808"/>
        <v>2</v>
      </c>
      <c r="CE577" s="69">
        <f t="shared" si="809"/>
        <v>20</v>
      </c>
      <c r="CF577" s="68">
        <f t="shared" si="810"/>
        <v>140</v>
      </c>
      <c r="CG577" s="70">
        <f t="shared" si="811"/>
        <v>0.5</v>
      </c>
      <c r="CH577" s="68">
        <f t="shared" si="812"/>
        <v>320</v>
      </c>
      <c r="CI577" s="71">
        <f>VLOOKUP(A577,[5]DATA!$A$6:$Q$660,17,0)</f>
        <v>70</v>
      </c>
      <c r="CJ577" s="71">
        <f t="shared" si="813"/>
        <v>80</v>
      </c>
      <c r="CK577" s="72">
        <f t="shared" si="814"/>
        <v>0</v>
      </c>
      <c r="CL577" s="73">
        <f t="shared" si="815"/>
        <v>0</v>
      </c>
      <c r="CM577" s="72">
        <f t="shared" si="816"/>
        <v>0</v>
      </c>
      <c r="CN577" s="74">
        <f t="shared" si="817"/>
        <v>25</v>
      </c>
    </row>
    <row r="578" spans="1:92" s="76" customFormat="1" ht="24.75" customHeight="1" outlineLevel="2" x14ac:dyDescent="0.25">
      <c r="A578" s="55" t="s">
        <v>1164</v>
      </c>
      <c r="B578" s="56" t="s">
        <v>1165</v>
      </c>
      <c r="C578" s="57" t="s">
        <v>1133</v>
      </c>
      <c r="D578" s="58">
        <v>8</v>
      </c>
      <c r="E578" s="59">
        <v>44200</v>
      </c>
      <c r="F578" s="60">
        <f>IFERROR(VLOOKUP(A578,'[5]PHEP NAM 2022'!$D$9:$AP$628,32,0),0)</f>
        <v>4</v>
      </c>
      <c r="G578" s="61" t="s">
        <v>9</v>
      </c>
      <c r="H578" s="62">
        <v>4</v>
      </c>
      <c r="I578" s="61" t="s">
        <v>9</v>
      </c>
      <c r="J578" s="62">
        <v>4</v>
      </c>
      <c r="K578" s="61" t="s">
        <v>52</v>
      </c>
      <c r="L578" s="62"/>
      <c r="M578" s="61" t="s">
        <v>9</v>
      </c>
      <c r="N578" s="62">
        <v>4</v>
      </c>
      <c r="O578" s="61" t="s">
        <v>9</v>
      </c>
      <c r="P578" s="62">
        <v>2.5</v>
      </c>
      <c r="Q578" s="63"/>
      <c r="R578" s="63"/>
      <c r="S578" s="61" t="s">
        <v>9</v>
      </c>
      <c r="T578" s="62">
        <v>4</v>
      </c>
      <c r="U578" s="61" t="s">
        <v>9</v>
      </c>
      <c r="V578" s="62">
        <v>4</v>
      </c>
      <c r="W578" s="61" t="s">
        <v>9</v>
      </c>
      <c r="X578" s="62">
        <v>4</v>
      </c>
      <c r="Y578" s="61" t="s">
        <v>9</v>
      </c>
      <c r="Z578" s="62">
        <v>2.5</v>
      </c>
      <c r="AA578" s="61" t="s">
        <v>9</v>
      </c>
      <c r="AB578" s="62">
        <v>2.5</v>
      </c>
      <c r="AC578" s="61" t="s">
        <v>9</v>
      </c>
      <c r="AD578" s="62">
        <v>2.5</v>
      </c>
      <c r="AE578" s="63"/>
      <c r="AF578" s="63"/>
      <c r="AG578" s="61" t="s">
        <v>10</v>
      </c>
      <c r="AH578" s="62"/>
      <c r="AI578" s="61" t="s">
        <v>10</v>
      </c>
      <c r="AJ578" s="62"/>
      <c r="AK578" s="61" t="s">
        <v>10</v>
      </c>
      <c r="AL578" s="62"/>
      <c r="AM578" s="61" t="s">
        <v>10</v>
      </c>
      <c r="AN578" s="62"/>
      <c r="AO578" s="61" t="s">
        <v>10</v>
      </c>
      <c r="AP578" s="62"/>
      <c r="AQ578" s="61" t="s">
        <v>10</v>
      </c>
      <c r="AR578" s="62"/>
      <c r="AS578" s="63"/>
      <c r="AT578" s="63"/>
      <c r="AU578" s="61" t="s">
        <v>10</v>
      </c>
      <c r="AV578" s="62"/>
      <c r="AW578" s="61" t="s">
        <v>10</v>
      </c>
      <c r="AX578" s="62"/>
      <c r="AY578" s="61" t="s">
        <v>10</v>
      </c>
      <c r="AZ578" s="62">
        <v>4.5</v>
      </c>
      <c r="BA578" s="61" t="s">
        <v>10</v>
      </c>
      <c r="BB578" s="62"/>
      <c r="BC578" s="61" t="s">
        <v>10</v>
      </c>
      <c r="BD578" s="62">
        <v>4.5</v>
      </c>
      <c r="BE578" s="61" t="s">
        <v>10</v>
      </c>
      <c r="BF578" s="62"/>
      <c r="BG578" s="63"/>
      <c r="BH578" s="63"/>
      <c r="BI578" s="61" t="s">
        <v>10</v>
      </c>
      <c r="BJ578" s="62"/>
      <c r="BK578" s="61" t="s">
        <v>9</v>
      </c>
      <c r="BL578" s="62">
        <v>4</v>
      </c>
      <c r="BM578" s="61" t="s">
        <v>9</v>
      </c>
      <c r="BN578" s="62">
        <v>4</v>
      </c>
      <c r="BO578" s="61" t="s">
        <v>9</v>
      </c>
      <c r="BP578" s="62">
        <v>4</v>
      </c>
      <c r="BQ578" s="64">
        <f t="shared" si="797"/>
        <v>13</v>
      </c>
      <c r="BR578" s="64">
        <f t="shared" si="798"/>
        <v>13</v>
      </c>
      <c r="BS578" s="64">
        <f t="shared" si="799"/>
        <v>0</v>
      </c>
      <c r="BT578" s="64">
        <f t="shared" si="800"/>
        <v>0</v>
      </c>
      <c r="BU578" s="64">
        <f t="shared" si="801"/>
        <v>0</v>
      </c>
      <c r="BV578" s="64">
        <f t="shared" si="802"/>
        <v>0</v>
      </c>
      <c r="BW578" s="64">
        <f t="shared" si="803"/>
        <v>0</v>
      </c>
      <c r="BX578" s="64">
        <f t="shared" si="804"/>
        <v>0</v>
      </c>
      <c r="BY578" s="64">
        <f t="shared" si="805"/>
        <v>1</v>
      </c>
      <c r="BZ578" s="65">
        <f>SUBTOTAL(9,BQ578:BY578)</f>
        <v>27</v>
      </c>
      <c r="CA578" s="66">
        <f t="shared" si="806"/>
        <v>55</v>
      </c>
      <c r="CB578" s="67">
        <f t="shared" si="807"/>
        <v>0</v>
      </c>
      <c r="CC578" s="67">
        <v>0</v>
      </c>
      <c r="CD578" s="68">
        <f t="shared" si="808"/>
        <v>2</v>
      </c>
      <c r="CE578" s="69">
        <f t="shared" si="809"/>
        <v>11</v>
      </c>
      <c r="CF578" s="68">
        <f t="shared" si="810"/>
        <v>300</v>
      </c>
      <c r="CG578" s="70">
        <f t="shared" si="811"/>
        <v>3</v>
      </c>
      <c r="CH578" s="68">
        <f t="shared" si="812"/>
        <v>176</v>
      </c>
      <c r="CI578" s="71">
        <f>VLOOKUP(A578,[5]DATA!$A$6:$Q$660,17,0)</f>
        <v>150</v>
      </c>
      <c r="CJ578" s="71">
        <f t="shared" si="813"/>
        <v>55</v>
      </c>
      <c r="CK578" s="72">
        <f t="shared" si="814"/>
        <v>1</v>
      </c>
      <c r="CL578" s="73">
        <f t="shared" si="815"/>
        <v>1.8181818181818181E-2</v>
      </c>
      <c r="CM578" s="72">
        <f t="shared" si="816"/>
        <v>1</v>
      </c>
      <c r="CN578" s="74">
        <f>BQ578+BR578+BS578+BT578+BU578+BY578+BX578</f>
        <v>27</v>
      </c>
    </row>
    <row r="579" spans="1:92" s="77" customFormat="1" ht="24.75" customHeight="1" outlineLevel="1" x14ac:dyDescent="0.2">
      <c r="A579" s="140">
        <f>COUNTA(A580:A613)</f>
        <v>34</v>
      </c>
      <c r="B579" s="103" t="s">
        <v>1166</v>
      </c>
      <c r="C579" s="122"/>
      <c r="D579" s="122"/>
      <c r="E579" s="122"/>
      <c r="F579" s="122"/>
      <c r="G579" s="104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5"/>
      <c r="AG579" s="105"/>
      <c r="AH579" s="105"/>
      <c r="AI579" s="105"/>
      <c r="AJ579" s="105"/>
      <c r="AK579" s="105"/>
      <c r="AL579" s="105"/>
      <c r="AM579" s="105"/>
      <c r="AN579" s="105"/>
      <c r="AO579" s="105"/>
      <c r="AP579" s="105"/>
      <c r="AQ579" s="105"/>
      <c r="AR579" s="105"/>
      <c r="AS579" s="105"/>
      <c r="AT579" s="105"/>
      <c r="AU579" s="105"/>
      <c r="AV579" s="105"/>
      <c r="AW579" s="105"/>
      <c r="AX579" s="105"/>
      <c r="AY579" s="105"/>
      <c r="AZ579" s="105"/>
      <c r="BA579" s="105"/>
      <c r="BB579" s="105"/>
      <c r="BC579" s="105"/>
      <c r="BD579" s="105"/>
      <c r="BE579" s="105"/>
      <c r="BF579" s="105"/>
      <c r="BG579" s="105"/>
      <c r="BH579" s="105"/>
      <c r="BI579" s="105"/>
      <c r="BJ579" s="105"/>
      <c r="BK579" s="105"/>
      <c r="BL579" s="105"/>
      <c r="BM579" s="105"/>
      <c r="BN579" s="105"/>
      <c r="BO579" s="105"/>
      <c r="BP579" s="106"/>
      <c r="BQ579" s="107">
        <f t="shared" ref="BQ579:CI579" si="820">SUM(BQ580:BQ613)</f>
        <v>408</v>
      </c>
      <c r="BR579" s="107">
        <f t="shared" si="820"/>
        <v>15.5</v>
      </c>
      <c r="BS579" s="107">
        <f t="shared" si="820"/>
        <v>0</v>
      </c>
      <c r="BT579" s="107">
        <f t="shared" si="820"/>
        <v>377</v>
      </c>
      <c r="BU579" s="107">
        <f t="shared" si="820"/>
        <v>0</v>
      </c>
      <c r="BV579" s="107">
        <f t="shared" si="820"/>
        <v>0</v>
      </c>
      <c r="BW579" s="107">
        <f t="shared" si="820"/>
        <v>0</v>
      </c>
      <c r="BX579" s="107">
        <f t="shared" si="820"/>
        <v>0</v>
      </c>
      <c r="BY579" s="107">
        <f t="shared" si="820"/>
        <v>27</v>
      </c>
      <c r="BZ579" s="107">
        <f t="shared" si="820"/>
        <v>827.5</v>
      </c>
      <c r="CA579" s="107">
        <f t="shared" si="820"/>
        <v>3042.5</v>
      </c>
      <c r="CB579" s="107">
        <f t="shared" si="820"/>
        <v>1040</v>
      </c>
      <c r="CC579" s="107">
        <f t="shared" si="820"/>
        <v>0</v>
      </c>
      <c r="CD579" s="107">
        <f t="shared" si="820"/>
        <v>60</v>
      </c>
      <c r="CE579" s="107">
        <f t="shared" si="820"/>
        <v>801</v>
      </c>
      <c r="CF579" s="107">
        <f t="shared" si="820"/>
        <v>5000</v>
      </c>
      <c r="CG579" s="107">
        <f t="shared" si="820"/>
        <v>77.5</v>
      </c>
      <c r="CH579" s="107">
        <f t="shared" si="820"/>
        <v>12816</v>
      </c>
      <c r="CI579" s="107">
        <f t="shared" si="820"/>
        <v>2780</v>
      </c>
      <c r="CJ579" s="114"/>
      <c r="CK579" s="114">
        <f>SUM(CK580:CK613)</f>
        <v>1040</v>
      </c>
      <c r="CL579" s="114">
        <f>SUM(CL580:CL613)</f>
        <v>7.8129002928081972</v>
      </c>
      <c r="CM579" s="114">
        <f>SUM(CM580:CM613)</f>
        <v>0</v>
      </c>
    </row>
    <row r="580" spans="1:92" s="76" customFormat="1" ht="24.75" customHeight="1" outlineLevel="2" x14ac:dyDescent="0.25">
      <c r="A580" s="55" t="s">
        <v>1167</v>
      </c>
      <c r="B580" s="56" t="s">
        <v>1168</v>
      </c>
      <c r="C580" s="57" t="s">
        <v>1169</v>
      </c>
      <c r="D580" s="58">
        <v>10</v>
      </c>
      <c r="E580" s="59">
        <v>38930</v>
      </c>
      <c r="F580" s="60">
        <f>IFERROR(VLOOKUP(A580,'[5]PHEP NAM 2022'!$D$9:$AP$628,32,0),0)</f>
        <v>6</v>
      </c>
      <c r="G580" s="61" t="s">
        <v>9</v>
      </c>
      <c r="H580" s="62">
        <v>4</v>
      </c>
      <c r="I580" s="61" t="s">
        <v>9</v>
      </c>
      <c r="J580" s="62">
        <v>4</v>
      </c>
      <c r="K580" s="61" t="s">
        <v>9</v>
      </c>
      <c r="L580" s="62">
        <v>4</v>
      </c>
      <c r="M580" s="61" t="s">
        <v>9</v>
      </c>
      <c r="N580" s="62">
        <v>4</v>
      </c>
      <c r="O580" s="61" t="s">
        <v>9</v>
      </c>
      <c r="P580" s="62"/>
      <c r="Q580" s="63"/>
      <c r="R580" s="63">
        <v>16</v>
      </c>
      <c r="S580" s="61" t="s">
        <v>12</v>
      </c>
      <c r="T580" s="62">
        <v>4</v>
      </c>
      <c r="U580" s="61" t="s">
        <v>12</v>
      </c>
      <c r="V580" s="62">
        <v>4</v>
      </c>
      <c r="W580" s="61" t="s">
        <v>12</v>
      </c>
      <c r="X580" s="62">
        <v>4</v>
      </c>
      <c r="Y580" s="61" t="s">
        <v>12</v>
      </c>
      <c r="Z580" s="62">
        <v>4</v>
      </c>
      <c r="AA580" s="61" t="s">
        <v>12</v>
      </c>
      <c r="AB580" s="62">
        <v>4</v>
      </c>
      <c r="AC580" s="61" t="s">
        <v>12</v>
      </c>
      <c r="AD580" s="62">
        <v>4</v>
      </c>
      <c r="AE580" s="63"/>
      <c r="AF580" s="63"/>
      <c r="AG580" s="61" t="s">
        <v>9</v>
      </c>
      <c r="AH580" s="62">
        <v>4</v>
      </c>
      <c r="AI580" s="61" t="s">
        <v>9</v>
      </c>
      <c r="AJ580" s="62">
        <v>4</v>
      </c>
      <c r="AK580" s="61" t="s">
        <v>9</v>
      </c>
      <c r="AL580" s="62">
        <v>4</v>
      </c>
      <c r="AM580" s="61" t="s">
        <v>9</v>
      </c>
      <c r="AN580" s="62">
        <v>4</v>
      </c>
      <c r="AO580" s="61" t="s">
        <v>52</v>
      </c>
      <c r="AP580" s="62"/>
      <c r="AQ580" s="61" t="s">
        <v>52</v>
      </c>
      <c r="AR580" s="62"/>
      <c r="AS580" s="63"/>
      <c r="AT580" s="63"/>
      <c r="AU580" s="61" t="s">
        <v>12</v>
      </c>
      <c r="AV580" s="62">
        <v>4</v>
      </c>
      <c r="AW580" s="61" t="s">
        <v>12</v>
      </c>
      <c r="AX580" s="62">
        <v>4</v>
      </c>
      <c r="AY580" s="61" t="s">
        <v>12</v>
      </c>
      <c r="AZ580" s="62">
        <v>4</v>
      </c>
      <c r="BA580" s="61" t="s">
        <v>12</v>
      </c>
      <c r="BB580" s="62">
        <v>4</v>
      </c>
      <c r="BC580" s="61" t="s">
        <v>12</v>
      </c>
      <c r="BD580" s="62">
        <v>4</v>
      </c>
      <c r="BE580" s="61" t="s">
        <v>12</v>
      </c>
      <c r="BF580" s="62">
        <v>4</v>
      </c>
      <c r="BG580" s="63"/>
      <c r="BH580" s="63"/>
      <c r="BI580" s="61" t="s">
        <v>9</v>
      </c>
      <c r="BJ580" s="62">
        <v>4</v>
      </c>
      <c r="BK580" s="61" t="s">
        <v>9</v>
      </c>
      <c r="BL580" s="62">
        <v>4</v>
      </c>
      <c r="BM580" s="61" t="s">
        <v>9</v>
      </c>
      <c r="BN580" s="62">
        <v>4</v>
      </c>
      <c r="BO580" s="61" t="s">
        <v>9</v>
      </c>
      <c r="BP580" s="62">
        <v>4</v>
      </c>
      <c r="BQ580" s="64">
        <f t="shared" ref="BQ580:BQ611" si="821">COUNTIF($G580:$BP580,"a")+COUNTIF($G580:$BP580,"r0,a5")/2+COUNTIF($G580:$BP580,"p5,a5")/2+COUNTIF($G580:$BP580,"Ro,p5")/2+COUNTIF($G580:$BP580,"H5,A5")/2+COUNTIF($G580:$BP580,"p0,a5")/2</f>
        <v>13</v>
      </c>
      <c r="BR580" s="64">
        <f t="shared" ref="BR580:BR611" si="822">COUNTIF($G580:$BP580,"d")+COUNTIF($G580:$BP580,"r0,d5")/2+COUNTIF($G580:$BP580,"p5,d5")/2+COUNTIF($G580:$BP580,"Ro,P5")/2+COUNTIF($G580:$BP580,"H5,D5")/2+COUNTIF($G580:$BP580,"p0,d5")/2</f>
        <v>0</v>
      </c>
      <c r="BS580" s="64">
        <f t="shared" ref="BS580:BS611" si="823">COUNTIF($G580:$BP580,"b")+COUNTIF($G580:$BP580,"r0,b5")/2+COUNTIF($G580:$BP580,"p5,b5")/2+COUNTIF($G580:$BP580,"Ro,P5")/2+COUNTIF($G580:$BP580,"H5,B5")/2+COUNTIF($G580:$BP580,"p0,b5")/2</f>
        <v>0</v>
      </c>
      <c r="BT580" s="64">
        <f t="shared" ref="BT580:BT611" si="824">COUNTIF($G580:$BP580,"c")+COUNTIF($G580:$BP580,"r0,c5")/2+COUNTIF($G580:$BP580,"p5,c5")/2+COUNTIF($G580:$BP580,"Ro,P5")/2+COUNTIF($G580:$BP580,"H5,C5")/2+COUNTIF($G580:$BP580,"p0,c5")/2</f>
        <v>12</v>
      </c>
      <c r="BU580" s="64">
        <f t="shared" ref="BU580:BU611" si="825">COUNTIF($G580:$BP580,"KH")+COUNTIF($G580:$BP580,"TL")+COUNTIF($G580:$BP580,"L")</f>
        <v>0</v>
      </c>
      <c r="BV580" s="64">
        <f t="shared" ref="BV580:BV611" si="826">COUNTIF($G580:$BP580,"NL")</f>
        <v>0</v>
      </c>
      <c r="BW580" s="64">
        <f t="shared" ref="BW580:BW611" si="827">COUNTIF($G580:$BP580,"hh")+COUNTIF(G580:BP580,"H5,D5")/2</f>
        <v>0</v>
      </c>
      <c r="BX580" s="64">
        <f t="shared" ref="BX580:BX611" si="828">COUNTIF($G580:$BP580,"nt7")</f>
        <v>0</v>
      </c>
      <c r="BY580" s="64">
        <f t="shared" ref="BY580:BY611" si="829">COUNTIF($G580:$BP580,"P")+COUNTIF($G580:$BP580,"p5,a5")/2+COUNTIF($G580:$BP580,"p5,b5")/2+COUNTIF($G580:$BP580,"p5,c5")/2+COUNTIF($G580:$BP580,"p5,d5")/2+COUNTIF($G580:$BP580,"R0,P5")/2</f>
        <v>2</v>
      </c>
      <c r="BZ580" s="65">
        <f t="shared" ref="BZ580:BZ601" si="830">SUBTOTAL(9,BQ580:BY580)</f>
        <v>27</v>
      </c>
      <c r="CA580" s="66">
        <f t="shared" ref="CA580:CA613" si="831">SUM(H580,J580,L580,N580,P580,T580,V580,X580,Z580,AB580,AD580,AH580,AJ580,AL580,AN580,AP580,AR580,AV580,AX580,AZ580,BB580,BD580,BF580,BJ580,BL580,BN580,BP580)</f>
        <v>96</v>
      </c>
      <c r="CB580" s="67">
        <f t="shared" ref="CB580:CB613" si="832">SUM(R580,AF580,AT580,BH580)</f>
        <v>16</v>
      </c>
      <c r="CC580" s="67">
        <v>0</v>
      </c>
      <c r="CD580" s="68">
        <f t="shared" ref="CD580:CD611" si="833">IF(BZ580&gt;=25,4,IF(BZ580&gt;=18,3,IF(BZ580&gt;=12,2,IF(BZ580&gt;=4,1,0))))-BX580-2</f>
        <v>2</v>
      </c>
      <c r="CE580" s="69">
        <f t="shared" ref="CE580:CE611" si="834">COUNTIF(G580:P580,"&gt;=4")+COUNTIF(S580:AD580,"&gt;=4")+COUNTIF(AG580:AR580,"&gt;=4")+COUNTIF(AU580:BF580,"&gt;=4")+COUNTIF(BI580:BP580,"&gt;=4")+ROUND(IF(R580&gt;=12,1,0)+IF(AF580&gt;=12,1,0)+IF(AT580&gt;=12,1,0)+IF(BH580&gt;=12,1,0),0)</f>
        <v>25</v>
      </c>
      <c r="CF580" s="68">
        <f t="shared" ref="CF580:CF611" si="835">CD580*CI580</f>
        <v>140</v>
      </c>
      <c r="CG580" s="70">
        <f t="shared" ref="CG580:CG611" si="836">F580-BY580</f>
        <v>4</v>
      </c>
      <c r="CH580" s="68">
        <f t="shared" ref="CH580:CH611" si="837">CE580*16</f>
        <v>400</v>
      </c>
      <c r="CI580" s="71">
        <f>VLOOKUP(A580,[5]DATA!$A$6:$Q$660,17,0)</f>
        <v>70</v>
      </c>
      <c r="CJ580" s="71">
        <f t="shared" ref="CJ580:CJ611" si="838">SUM(CA580:CC580)</f>
        <v>112</v>
      </c>
      <c r="CK580" s="72">
        <f t="shared" ref="CK580:CK611" si="839">(SUM(IF(H580&gt;4,H580-4,0),IF(J580&gt;4,J580-4,0),IF(L580&gt;4,L580-4,0),IF(N580&gt;4,N580-4,0),IF(P580&gt;4,P580-4,0),IF(T580&gt;4,T580-4,0),IF(V580&gt;4,V580-4,0),IF(X580&gt;4,X580-4,0),IF(Z580&gt;4,Z580-4,0),IF(AB580&gt;4,AB580-4,0),IF(AD580&gt;4,AD580-4,0),IF(AH580&gt;4,AH580-4,0),IF(AJ580&gt;4,AJ580-4,0),IF(AL580&gt;4,AL580-4,0),IF(AN580&gt;4,AN580-4,0),IF(AP580&gt;4,AP580-4,0),IF(AR580&gt;4,AR580-4,0),IF(AV580&gt;4,AV580-4,0),IF(AX580&gt;4,AX580-4,0),IF(AZ580&gt;4,AZ580-4,0),IF(BB580&gt;4,BB580-4,0),IF(BD580&gt;4,BD580-4,0),IF(BF580&gt;4,BF580-4,0),IF(BJ580&gt;4,BJ580-4,0),IF(BL580&gt;4,BL580-4,0),IF(BN580&gt;4,BN580-4,0),IF(BP580&gt;4,BP580-4,0))+CB580+CC580)</f>
        <v>16</v>
      </c>
      <c r="CL580" s="73">
        <f t="shared" ref="CL580:CL611" si="840">CK580/CJ580</f>
        <v>0.14285714285714285</v>
      </c>
      <c r="CM580" s="72">
        <f t="shared" ref="CM580:CM611" si="841">(SUM(IF(H580&gt;4,H580-4,0),IF(J580&gt;4,J580-4,0),IF(L580&gt;4,L580-4,0),IF(N580&gt;4,N580-4,0),IF(P580&gt;4,P580-4,0),IF(T580&gt;4,T580-4,0),IF(V580&gt;4,V580-4,0),IF(X580&gt;4,X580-4,0),IF(Z580&gt;4,Z580-4,0),IF(AB580&gt;4,AB580-4,0),IF(AD580&gt;4,AD580-4,0),IF(AH580&gt;4,AH580-4,0),IF(AJ580&gt;4,AJ580-4,0),IF(AL580&gt;4,AL580-4,0),IF(AN580&gt;4,AN580-4,0),IF(AP580&gt;4,AP580-4,0),IF(AR580&gt;4,AR580-4,0),IF(AV580&gt;4,AV580-4,0),IF(AX580&gt;4,AX580-4,0),IF(AZ580&gt;4,AZ580-4,0),IF(BB580&gt;4,BB580-4,0),IF(BD580&gt;4,BD580-4,0),IF(BF580&gt;4,BF580-4,0),IF(BJ580&gt;4,BJ580-4,0),IF(BL580&gt;4,BL580-4,0),IF(BN580&gt;4,BN580-4,0),IF(BP580&gt;4,BP580-4,0))+CC580)</f>
        <v>0</v>
      </c>
      <c r="CN580" s="74">
        <f t="shared" ref="CN580:CN611" si="842">BQ580+BR580+BS580+BT580+BU580+BY580+BX580</f>
        <v>27</v>
      </c>
    </row>
    <row r="581" spans="1:92" s="76" customFormat="1" ht="24.75" customHeight="1" outlineLevel="2" x14ac:dyDescent="0.25">
      <c r="A581" s="55" t="s">
        <v>1170</v>
      </c>
      <c r="B581" s="56" t="s">
        <v>1171</v>
      </c>
      <c r="C581" s="57" t="s">
        <v>1169</v>
      </c>
      <c r="D581" s="58">
        <v>10</v>
      </c>
      <c r="E581" s="59">
        <v>39916</v>
      </c>
      <c r="F581" s="60">
        <f>IFERROR(VLOOKUP(A581,'[5]PHEP NAM 2022'!$D$9:$AP$628,32,0),0)</f>
        <v>1</v>
      </c>
      <c r="G581" s="61" t="s">
        <v>12</v>
      </c>
      <c r="H581" s="62">
        <v>4</v>
      </c>
      <c r="I581" s="61" t="s">
        <v>12</v>
      </c>
      <c r="J581" s="62">
        <v>4</v>
      </c>
      <c r="K581" s="61" t="s">
        <v>12</v>
      </c>
      <c r="L581" s="62">
        <v>4</v>
      </c>
      <c r="M581" s="61" t="s">
        <v>12</v>
      </c>
      <c r="N581" s="62">
        <v>4</v>
      </c>
      <c r="O581" s="61" t="s">
        <v>52</v>
      </c>
      <c r="P581" s="62"/>
      <c r="Q581" s="63"/>
      <c r="R581" s="63">
        <v>8</v>
      </c>
      <c r="S581" s="61" t="s">
        <v>9</v>
      </c>
      <c r="T581" s="62">
        <v>4</v>
      </c>
      <c r="U581" s="61" t="s">
        <v>9</v>
      </c>
      <c r="V581" s="62">
        <v>4</v>
      </c>
      <c r="W581" s="61" t="s">
        <v>9</v>
      </c>
      <c r="X581" s="62">
        <v>4</v>
      </c>
      <c r="Y581" s="61" t="s">
        <v>9</v>
      </c>
      <c r="Z581" s="62">
        <v>4</v>
      </c>
      <c r="AA581" s="61" t="s">
        <v>9</v>
      </c>
      <c r="AB581" s="62">
        <v>4</v>
      </c>
      <c r="AC581" s="61" t="s">
        <v>9</v>
      </c>
      <c r="AD581" s="62">
        <v>4</v>
      </c>
      <c r="AE581" s="63"/>
      <c r="AF581" s="63">
        <v>8</v>
      </c>
      <c r="AG581" s="61" t="s">
        <v>12</v>
      </c>
      <c r="AH581" s="62">
        <v>4</v>
      </c>
      <c r="AI581" s="61" t="s">
        <v>12</v>
      </c>
      <c r="AJ581" s="62">
        <v>4</v>
      </c>
      <c r="AK581" s="61" t="s">
        <v>12</v>
      </c>
      <c r="AL581" s="62">
        <v>4</v>
      </c>
      <c r="AM581" s="61" t="s">
        <v>12</v>
      </c>
      <c r="AN581" s="62">
        <v>4</v>
      </c>
      <c r="AO581" s="61" t="s">
        <v>12</v>
      </c>
      <c r="AP581" s="62">
        <v>4</v>
      </c>
      <c r="AQ581" s="61" t="s">
        <v>12</v>
      </c>
      <c r="AR581" s="62">
        <v>4</v>
      </c>
      <c r="AS581" s="63"/>
      <c r="AT581" s="63">
        <v>12</v>
      </c>
      <c r="AU581" s="61" t="s">
        <v>9</v>
      </c>
      <c r="AV581" s="62">
        <v>4</v>
      </c>
      <c r="AW581" s="61" t="s">
        <v>9</v>
      </c>
      <c r="AX581" s="62">
        <v>4</v>
      </c>
      <c r="AY581" s="61" t="s">
        <v>9</v>
      </c>
      <c r="AZ581" s="62">
        <v>4</v>
      </c>
      <c r="BA581" s="61" t="s">
        <v>9</v>
      </c>
      <c r="BB581" s="62">
        <v>4</v>
      </c>
      <c r="BC581" s="61" t="s">
        <v>9</v>
      </c>
      <c r="BD581" s="62">
        <v>4</v>
      </c>
      <c r="BE581" s="61" t="s">
        <v>9</v>
      </c>
      <c r="BF581" s="62">
        <v>4</v>
      </c>
      <c r="BG581" s="63"/>
      <c r="BH581" s="63">
        <v>12</v>
      </c>
      <c r="BI581" s="61" t="s">
        <v>12</v>
      </c>
      <c r="BJ581" s="62">
        <v>4</v>
      </c>
      <c r="BK581" s="61" t="s">
        <v>12</v>
      </c>
      <c r="BL581" s="62">
        <v>4</v>
      </c>
      <c r="BM581" s="61" t="s">
        <v>12</v>
      </c>
      <c r="BN581" s="62">
        <v>4</v>
      </c>
      <c r="BO581" s="61" t="s">
        <v>12</v>
      </c>
      <c r="BP581" s="62">
        <v>4</v>
      </c>
      <c r="BQ581" s="64">
        <f t="shared" si="821"/>
        <v>12</v>
      </c>
      <c r="BR581" s="64">
        <f t="shared" si="822"/>
        <v>0</v>
      </c>
      <c r="BS581" s="64">
        <f t="shared" si="823"/>
        <v>0</v>
      </c>
      <c r="BT581" s="64">
        <f t="shared" si="824"/>
        <v>14</v>
      </c>
      <c r="BU581" s="64">
        <f t="shared" si="825"/>
        <v>0</v>
      </c>
      <c r="BV581" s="64">
        <f t="shared" si="826"/>
        <v>0</v>
      </c>
      <c r="BW581" s="64">
        <f t="shared" si="827"/>
        <v>0</v>
      </c>
      <c r="BX581" s="64">
        <f t="shared" si="828"/>
        <v>0</v>
      </c>
      <c r="BY581" s="64">
        <f t="shared" si="829"/>
        <v>1</v>
      </c>
      <c r="BZ581" s="65">
        <f t="shared" si="830"/>
        <v>27</v>
      </c>
      <c r="CA581" s="66">
        <f t="shared" si="831"/>
        <v>104</v>
      </c>
      <c r="CB581" s="67">
        <f t="shared" si="832"/>
        <v>40</v>
      </c>
      <c r="CC581" s="67">
        <v>0</v>
      </c>
      <c r="CD581" s="68">
        <f t="shared" si="833"/>
        <v>2</v>
      </c>
      <c r="CE581" s="69">
        <f t="shared" si="834"/>
        <v>28</v>
      </c>
      <c r="CF581" s="68">
        <f t="shared" si="835"/>
        <v>140</v>
      </c>
      <c r="CG581" s="70">
        <f t="shared" si="836"/>
        <v>0</v>
      </c>
      <c r="CH581" s="68">
        <f t="shared" si="837"/>
        <v>448</v>
      </c>
      <c r="CI581" s="71">
        <f>VLOOKUP(A581,[5]DATA!$A$6:$Q$660,17,0)</f>
        <v>70</v>
      </c>
      <c r="CJ581" s="71">
        <f t="shared" si="838"/>
        <v>144</v>
      </c>
      <c r="CK581" s="72">
        <f t="shared" si="839"/>
        <v>40</v>
      </c>
      <c r="CL581" s="73">
        <f t="shared" si="840"/>
        <v>0.27777777777777779</v>
      </c>
      <c r="CM581" s="72">
        <f t="shared" si="841"/>
        <v>0</v>
      </c>
      <c r="CN581" s="74">
        <f t="shared" si="842"/>
        <v>27</v>
      </c>
    </row>
    <row r="582" spans="1:92" s="76" customFormat="1" ht="24.75" customHeight="1" outlineLevel="2" x14ac:dyDescent="0.25">
      <c r="A582" s="55" t="s">
        <v>1172</v>
      </c>
      <c r="B582" s="56" t="s">
        <v>1173</v>
      </c>
      <c r="C582" s="57" t="s">
        <v>1169</v>
      </c>
      <c r="D582" s="58">
        <v>10</v>
      </c>
      <c r="E582" s="59">
        <v>39951</v>
      </c>
      <c r="F582" s="60">
        <f>IFERROR(VLOOKUP(A582,'[5]PHEP NAM 2022'!$D$9:$AP$628,32,0),0)</f>
        <v>12.5</v>
      </c>
      <c r="G582" s="61" t="s">
        <v>9</v>
      </c>
      <c r="H582" s="62">
        <v>4</v>
      </c>
      <c r="I582" s="61" t="s">
        <v>9</v>
      </c>
      <c r="J582" s="62">
        <v>4</v>
      </c>
      <c r="K582" s="61" t="s">
        <v>9</v>
      </c>
      <c r="L582" s="62">
        <v>4</v>
      </c>
      <c r="M582" s="61" t="s">
        <v>9</v>
      </c>
      <c r="N582" s="62">
        <v>4</v>
      </c>
      <c r="O582" s="61" t="s">
        <v>9</v>
      </c>
      <c r="P582" s="62">
        <v>4</v>
      </c>
      <c r="Q582" s="63"/>
      <c r="R582" s="63">
        <v>16</v>
      </c>
      <c r="S582" s="61" t="s">
        <v>12</v>
      </c>
      <c r="T582" s="62">
        <v>4</v>
      </c>
      <c r="U582" s="61" t="s">
        <v>12</v>
      </c>
      <c r="V582" s="62">
        <v>4</v>
      </c>
      <c r="W582" s="61" t="s">
        <v>12</v>
      </c>
      <c r="X582" s="62">
        <v>4</v>
      </c>
      <c r="Y582" s="61" t="s">
        <v>12</v>
      </c>
      <c r="Z582" s="62">
        <v>4</v>
      </c>
      <c r="AA582" s="61" t="s">
        <v>12</v>
      </c>
      <c r="AB582" s="62">
        <v>4</v>
      </c>
      <c r="AC582" s="61" t="s">
        <v>12</v>
      </c>
      <c r="AD582" s="62">
        <v>4</v>
      </c>
      <c r="AE582" s="63"/>
      <c r="AF582" s="63"/>
      <c r="AG582" s="61" t="s">
        <v>9</v>
      </c>
      <c r="AH582" s="62">
        <v>4</v>
      </c>
      <c r="AI582" s="61" t="s">
        <v>9</v>
      </c>
      <c r="AJ582" s="62">
        <v>4</v>
      </c>
      <c r="AK582" s="61" t="s">
        <v>9</v>
      </c>
      <c r="AL582" s="62">
        <v>4</v>
      </c>
      <c r="AM582" s="61" t="s">
        <v>9</v>
      </c>
      <c r="AN582" s="62">
        <v>4</v>
      </c>
      <c r="AO582" s="61" t="s">
        <v>9</v>
      </c>
      <c r="AP582" s="62">
        <v>4</v>
      </c>
      <c r="AQ582" s="61" t="s">
        <v>9</v>
      </c>
      <c r="AR582" s="62">
        <v>4</v>
      </c>
      <c r="AS582" s="63"/>
      <c r="AT582" s="63">
        <v>12</v>
      </c>
      <c r="AU582" s="61" t="s">
        <v>12</v>
      </c>
      <c r="AV582" s="62">
        <v>4</v>
      </c>
      <c r="AW582" s="61" t="s">
        <v>12</v>
      </c>
      <c r="AX582" s="62">
        <v>4</v>
      </c>
      <c r="AY582" s="61" t="s">
        <v>12</v>
      </c>
      <c r="AZ582" s="62">
        <v>4</v>
      </c>
      <c r="BA582" s="61" t="s">
        <v>12</v>
      </c>
      <c r="BB582" s="62">
        <v>4</v>
      </c>
      <c r="BC582" s="61" t="s">
        <v>12</v>
      </c>
      <c r="BD582" s="62">
        <v>4</v>
      </c>
      <c r="BE582" s="61" t="s">
        <v>12</v>
      </c>
      <c r="BF582" s="62">
        <v>4</v>
      </c>
      <c r="BG582" s="63"/>
      <c r="BH582" s="63">
        <v>12</v>
      </c>
      <c r="BI582" s="61" t="s">
        <v>9</v>
      </c>
      <c r="BJ582" s="62">
        <v>4</v>
      </c>
      <c r="BK582" s="61" t="s">
        <v>9</v>
      </c>
      <c r="BL582" s="62">
        <v>4</v>
      </c>
      <c r="BM582" s="61" t="s">
        <v>9</v>
      </c>
      <c r="BN582" s="62">
        <v>4</v>
      </c>
      <c r="BO582" s="61" t="s">
        <v>9</v>
      </c>
      <c r="BP582" s="62">
        <v>4</v>
      </c>
      <c r="BQ582" s="64">
        <f t="shared" si="821"/>
        <v>15</v>
      </c>
      <c r="BR582" s="64">
        <f t="shared" si="822"/>
        <v>0</v>
      </c>
      <c r="BS582" s="64">
        <f t="shared" si="823"/>
        <v>0</v>
      </c>
      <c r="BT582" s="64">
        <f t="shared" si="824"/>
        <v>12</v>
      </c>
      <c r="BU582" s="64">
        <f t="shared" si="825"/>
        <v>0</v>
      </c>
      <c r="BV582" s="64">
        <f t="shared" si="826"/>
        <v>0</v>
      </c>
      <c r="BW582" s="64">
        <f t="shared" si="827"/>
        <v>0</v>
      </c>
      <c r="BX582" s="64">
        <f t="shared" si="828"/>
        <v>0</v>
      </c>
      <c r="BY582" s="64">
        <f t="shared" si="829"/>
        <v>0</v>
      </c>
      <c r="BZ582" s="65">
        <f t="shared" si="830"/>
        <v>27</v>
      </c>
      <c r="CA582" s="66">
        <f t="shared" si="831"/>
        <v>108</v>
      </c>
      <c r="CB582" s="67">
        <f t="shared" si="832"/>
        <v>40</v>
      </c>
      <c r="CC582" s="67">
        <v>0</v>
      </c>
      <c r="CD582" s="68">
        <f t="shared" si="833"/>
        <v>2</v>
      </c>
      <c r="CE582" s="69">
        <f t="shared" si="834"/>
        <v>30</v>
      </c>
      <c r="CF582" s="68">
        <f t="shared" si="835"/>
        <v>140</v>
      </c>
      <c r="CG582" s="70">
        <f t="shared" si="836"/>
        <v>12.5</v>
      </c>
      <c r="CH582" s="68">
        <f t="shared" si="837"/>
        <v>480</v>
      </c>
      <c r="CI582" s="71">
        <f>VLOOKUP(A582,[5]DATA!$A$6:$Q$660,17,0)</f>
        <v>70</v>
      </c>
      <c r="CJ582" s="71">
        <f t="shared" si="838"/>
        <v>148</v>
      </c>
      <c r="CK582" s="72">
        <f t="shared" si="839"/>
        <v>40</v>
      </c>
      <c r="CL582" s="73">
        <f t="shared" si="840"/>
        <v>0.27027027027027029</v>
      </c>
      <c r="CM582" s="72">
        <f t="shared" si="841"/>
        <v>0</v>
      </c>
      <c r="CN582" s="74">
        <f t="shared" si="842"/>
        <v>27</v>
      </c>
    </row>
    <row r="583" spans="1:92" s="76" customFormat="1" ht="24.75" customHeight="1" outlineLevel="2" x14ac:dyDescent="0.25">
      <c r="A583" s="55" t="s">
        <v>1174</v>
      </c>
      <c r="B583" s="56" t="s">
        <v>1175</v>
      </c>
      <c r="C583" s="57" t="s">
        <v>1169</v>
      </c>
      <c r="D583" s="58">
        <v>10</v>
      </c>
      <c r="E583" s="59">
        <v>40410</v>
      </c>
      <c r="F583" s="60">
        <f>IFERROR(VLOOKUP(A583,'[5]PHEP NAM 2022'!$D$9:$AP$628,32,0),0)</f>
        <v>3</v>
      </c>
      <c r="G583" s="61" t="s">
        <v>9</v>
      </c>
      <c r="H583" s="62">
        <v>4</v>
      </c>
      <c r="I583" s="61" t="s">
        <v>9</v>
      </c>
      <c r="J583" s="62">
        <v>4</v>
      </c>
      <c r="K583" s="61" t="s">
        <v>9</v>
      </c>
      <c r="L583" s="62">
        <v>4</v>
      </c>
      <c r="M583" s="61" t="s">
        <v>9</v>
      </c>
      <c r="N583" s="62">
        <v>4</v>
      </c>
      <c r="O583" s="61" t="s">
        <v>9</v>
      </c>
      <c r="P583" s="62">
        <v>4</v>
      </c>
      <c r="Q583" s="63"/>
      <c r="R583" s="63">
        <v>16</v>
      </c>
      <c r="S583" s="61" t="s">
        <v>12</v>
      </c>
      <c r="T583" s="62">
        <v>4</v>
      </c>
      <c r="U583" s="61" t="s">
        <v>12</v>
      </c>
      <c r="V583" s="62">
        <v>4</v>
      </c>
      <c r="W583" s="61" t="s">
        <v>12</v>
      </c>
      <c r="X583" s="62">
        <v>4</v>
      </c>
      <c r="Y583" s="61" t="s">
        <v>12</v>
      </c>
      <c r="Z583" s="62">
        <v>4</v>
      </c>
      <c r="AA583" s="61" t="s">
        <v>12</v>
      </c>
      <c r="AB583" s="62">
        <v>4</v>
      </c>
      <c r="AC583" s="61" t="s">
        <v>12</v>
      </c>
      <c r="AD583" s="62">
        <v>4</v>
      </c>
      <c r="AE583" s="63"/>
      <c r="AF583" s="63">
        <v>12</v>
      </c>
      <c r="AG583" s="61" t="s">
        <v>9</v>
      </c>
      <c r="AH583" s="62">
        <v>4</v>
      </c>
      <c r="AI583" s="61" t="s">
        <v>9</v>
      </c>
      <c r="AJ583" s="62">
        <v>4</v>
      </c>
      <c r="AK583" s="61" t="s">
        <v>9</v>
      </c>
      <c r="AL583" s="62">
        <v>4</v>
      </c>
      <c r="AM583" s="61" t="s">
        <v>9</v>
      </c>
      <c r="AN583" s="62">
        <v>4</v>
      </c>
      <c r="AO583" s="61" t="s">
        <v>9</v>
      </c>
      <c r="AP583" s="62">
        <v>4</v>
      </c>
      <c r="AQ583" s="61" t="s">
        <v>9</v>
      </c>
      <c r="AR583" s="62">
        <v>4</v>
      </c>
      <c r="AS583" s="63"/>
      <c r="AT583" s="63">
        <v>12</v>
      </c>
      <c r="AU583" s="61" t="s">
        <v>12</v>
      </c>
      <c r="AV583" s="62">
        <v>4</v>
      </c>
      <c r="AW583" s="61" t="s">
        <v>12</v>
      </c>
      <c r="AX583" s="62">
        <v>4</v>
      </c>
      <c r="AY583" s="61" t="s">
        <v>52</v>
      </c>
      <c r="AZ583" s="62"/>
      <c r="BA583" s="61" t="s">
        <v>12</v>
      </c>
      <c r="BB583" s="62">
        <v>4</v>
      </c>
      <c r="BC583" s="61" t="s">
        <v>12</v>
      </c>
      <c r="BD583" s="62">
        <v>4</v>
      </c>
      <c r="BE583" s="61" t="s">
        <v>12</v>
      </c>
      <c r="BF583" s="62">
        <v>4</v>
      </c>
      <c r="BG583" s="63"/>
      <c r="BH583" s="63">
        <v>12</v>
      </c>
      <c r="BI583" s="61" t="s">
        <v>9</v>
      </c>
      <c r="BJ583" s="62">
        <v>4</v>
      </c>
      <c r="BK583" s="61" t="s">
        <v>9</v>
      </c>
      <c r="BL583" s="62">
        <v>4</v>
      </c>
      <c r="BM583" s="61" t="s">
        <v>9</v>
      </c>
      <c r="BN583" s="62">
        <v>4</v>
      </c>
      <c r="BO583" s="61" t="s">
        <v>9</v>
      </c>
      <c r="BP583" s="62">
        <v>4</v>
      </c>
      <c r="BQ583" s="64">
        <f t="shared" si="821"/>
        <v>15</v>
      </c>
      <c r="BR583" s="64">
        <f t="shared" si="822"/>
        <v>0</v>
      </c>
      <c r="BS583" s="64">
        <f t="shared" si="823"/>
        <v>0</v>
      </c>
      <c r="BT583" s="64">
        <f t="shared" si="824"/>
        <v>11</v>
      </c>
      <c r="BU583" s="64">
        <f t="shared" si="825"/>
        <v>0</v>
      </c>
      <c r="BV583" s="64">
        <f t="shared" si="826"/>
        <v>0</v>
      </c>
      <c r="BW583" s="64">
        <f t="shared" si="827"/>
        <v>0</v>
      </c>
      <c r="BX583" s="64">
        <f t="shared" si="828"/>
        <v>0</v>
      </c>
      <c r="BY583" s="64">
        <f t="shared" si="829"/>
        <v>1</v>
      </c>
      <c r="BZ583" s="65">
        <f t="shared" si="830"/>
        <v>27</v>
      </c>
      <c r="CA583" s="66">
        <f t="shared" si="831"/>
        <v>104</v>
      </c>
      <c r="CB583" s="67">
        <f t="shared" si="832"/>
        <v>52</v>
      </c>
      <c r="CC583" s="67">
        <v>0</v>
      </c>
      <c r="CD583" s="68">
        <f t="shared" si="833"/>
        <v>2</v>
      </c>
      <c r="CE583" s="69">
        <f t="shared" si="834"/>
        <v>30</v>
      </c>
      <c r="CF583" s="68">
        <f t="shared" si="835"/>
        <v>140</v>
      </c>
      <c r="CG583" s="70">
        <f t="shared" si="836"/>
        <v>2</v>
      </c>
      <c r="CH583" s="68">
        <f t="shared" si="837"/>
        <v>480</v>
      </c>
      <c r="CI583" s="71">
        <f>VLOOKUP(A583,[5]DATA!$A$6:$Q$660,17,0)</f>
        <v>70</v>
      </c>
      <c r="CJ583" s="71">
        <f t="shared" si="838"/>
        <v>156</v>
      </c>
      <c r="CK583" s="72">
        <f t="shared" si="839"/>
        <v>52</v>
      </c>
      <c r="CL583" s="73">
        <f t="shared" si="840"/>
        <v>0.33333333333333331</v>
      </c>
      <c r="CM583" s="72">
        <f t="shared" si="841"/>
        <v>0</v>
      </c>
      <c r="CN583" s="74">
        <f t="shared" si="842"/>
        <v>27</v>
      </c>
    </row>
    <row r="584" spans="1:92" s="76" customFormat="1" ht="24.75" customHeight="1" outlineLevel="2" x14ac:dyDescent="0.25">
      <c r="A584" s="55" t="s">
        <v>1176</v>
      </c>
      <c r="B584" s="56" t="s">
        <v>1177</v>
      </c>
      <c r="C584" s="57" t="s">
        <v>1169</v>
      </c>
      <c r="D584" s="58">
        <v>10</v>
      </c>
      <c r="E584" s="59">
        <v>41487</v>
      </c>
      <c r="F584" s="60">
        <f>IFERROR(VLOOKUP(A584,'[5]PHEP NAM 2022'!$D$9:$AP$628,32,0),0)</f>
        <v>1</v>
      </c>
      <c r="G584" s="61" t="s">
        <v>12</v>
      </c>
      <c r="H584" s="62">
        <v>4</v>
      </c>
      <c r="I584" s="61" t="s">
        <v>12</v>
      </c>
      <c r="J584" s="62">
        <v>4</v>
      </c>
      <c r="K584" s="61" t="s">
        <v>52</v>
      </c>
      <c r="L584" s="62"/>
      <c r="M584" s="61" t="s">
        <v>12</v>
      </c>
      <c r="N584" s="62">
        <v>4</v>
      </c>
      <c r="O584" s="61" t="s">
        <v>12</v>
      </c>
      <c r="P584" s="62">
        <v>4</v>
      </c>
      <c r="Q584" s="63"/>
      <c r="R584" s="63">
        <v>8</v>
      </c>
      <c r="S584" s="61" t="s">
        <v>9</v>
      </c>
      <c r="T584" s="62">
        <v>4</v>
      </c>
      <c r="U584" s="61" t="s">
        <v>9</v>
      </c>
      <c r="V584" s="62">
        <v>4</v>
      </c>
      <c r="W584" s="61" t="s">
        <v>9</v>
      </c>
      <c r="X584" s="62">
        <v>4</v>
      </c>
      <c r="Y584" s="61" t="s">
        <v>9</v>
      </c>
      <c r="Z584" s="62">
        <v>4</v>
      </c>
      <c r="AA584" s="61" t="s">
        <v>9</v>
      </c>
      <c r="AB584" s="62">
        <v>4</v>
      </c>
      <c r="AC584" s="61" t="s">
        <v>124</v>
      </c>
      <c r="AD584" s="62"/>
      <c r="AE584" s="63"/>
      <c r="AF584" s="63">
        <v>12</v>
      </c>
      <c r="AG584" s="61" t="s">
        <v>124</v>
      </c>
      <c r="AH584" s="62"/>
      <c r="AI584" s="61" t="s">
        <v>12</v>
      </c>
      <c r="AJ584" s="62">
        <v>4</v>
      </c>
      <c r="AK584" s="61" t="s">
        <v>12</v>
      </c>
      <c r="AL584" s="62">
        <v>4</v>
      </c>
      <c r="AM584" s="61" t="s">
        <v>12</v>
      </c>
      <c r="AN584" s="62">
        <v>4</v>
      </c>
      <c r="AO584" s="61" t="s">
        <v>12</v>
      </c>
      <c r="AP584" s="62">
        <v>4</v>
      </c>
      <c r="AQ584" s="61" t="s">
        <v>12</v>
      </c>
      <c r="AR584" s="62">
        <v>4</v>
      </c>
      <c r="AS584" s="63"/>
      <c r="AT584" s="63">
        <v>8</v>
      </c>
      <c r="AU584" s="61" t="s">
        <v>9</v>
      </c>
      <c r="AV584" s="62">
        <v>4</v>
      </c>
      <c r="AW584" s="61" t="s">
        <v>9</v>
      </c>
      <c r="AX584" s="62">
        <v>4</v>
      </c>
      <c r="AY584" s="61" t="s">
        <v>9</v>
      </c>
      <c r="AZ584" s="62"/>
      <c r="BA584" s="61" t="s">
        <v>9</v>
      </c>
      <c r="BB584" s="62">
        <v>4</v>
      </c>
      <c r="BC584" s="61" t="s">
        <v>9</v>
      </c>
      <c r="BD584" s="62">
        <v>4</v>
      </c>
      <c r="BE584" s="61" t="s">
        <v>9</v>
      </c>
      <c r="BF584" s="62">
        <v>4</v>
      </c>
      <c r="BG584" s="63"/>
      <c r="BH584" s="63"/>
      <c r="BI584" s="61" t="s">
        <v>12</v>
      </c>
      <c r="BJ584" s="62">
        <v>4</v>
      </c>
      <c r="BK584" s="61" t="s">
        <v>12</v>
      </c>
      <c r="BL584" s="62">
        <v>4</v>
      </c>
      <c r="BM584" s="61" t="s">
        <v>12</v>
      </c>
      <c r="BN584" s="62">
        <v>4</v>
      </c>
      <c r="BO584" s="61" t="s">
        <v>12</v>
      </c>
      <c r="BP584" s="62">
        <v>4</v>
      </c>
      <c r="BQ584" s="64">
        <f t="shared" si="821"/>
        <v>11</v>
      </c>
      <c r="BR584" s="64">
        <f t="shared" si="822"/>
        <v>0</v>
      </c>
      <c r="BS584" s="64">
        <f t="shared" si="823"/>
        <v>0</v>
      </c>
      <c r="BT584" s="64">
        <f t="shared" si="824"/>
        <v>13</v>
      </c>
      <c r="BU584" s="64">
        <f t="shared" si="825"/>
        <v>0</v>
      </c>
      <c r="BV584" s="64">
        <f t="shared" si="826"/>
        <v>0</v>
      </c>
      <c r="BW584" s="64">
        <f t="shared" si="827"/>
        <v>0</v>
      </c>
      <c r="BX584" s="64">
        <f t="shared" si="828"/>
        <v>0</v>
      </c>
      <c r="BY584" s="64">
        <f t="shared" si="829"/>
        <v>1</v>
      </c>
      <c r="BZ584" s="65">
        <f t="shared" si="830"/>
        <v>25</v>
      </c>
      <c r="CA584" s="66">
        <f t="shared" si="831"/>
        <v>92</v>
      </c>
      <c r="CB584" s="67">
        <f t="shared" si="832"/>
        <v>28</v>
      </c>
      <c r="CC584" s="67">
        <v>0</v>
      </c>
      <c r="CD584" s="68">
        <f t="shared" si="833"/>
        <v>2</v>
      </c>
      <c r="CE584" s="69">
        <f t="shared" si="834"/>
        <v>24</v>
      </c>
      <c r="CF584" s="68">
        <f t="shared" si="835"/>
        <v>140</v>
      </c>
      <c r="CG584" s="70">
        <f t="shared" si="836"/>
        <v>0</v>
      </c>
      <c r="CH584" s="68">
        <f t="shared" si="837"/>
        <v>384</v>
      </c>
      <c r="CI584" s="71">
        <f>VLOOKUP(A584,[5]DATA!$A$6:$Q$660,17,0)</f>
        <v>70</v>
      </c>
      <c r="CJ584" s="71">
        <f t="shared" si="838"/>
        <v>120</v>
      </c>
      <c r="CK584" s="72">
        <f t="shared" si="839"/>
        <v>28</v>
      </c>
      <c r="CL584" s="73">
        <f t="shared" si="840"/>
        <v>0.23333333333333334</v>
      </c>
      <c r="CM584" s="72">
        <f t="shared" si="841"/>
        <v>0</v>
      </c>
      <c r="CN584" s="74">
        <f t="shared" si="842"/>
        <v>25</v>
      </c>
    </row>
    <row r="585" spans="1:92" s="76" customFormat="1" ht="24.75" customHeight="1" outlineLevel="2" x14ac:dyDescent="0.25">
      <c r="A585" s="55" t="s">
        <v>1178</v>
      </c>
      <c r="B585" s="56" t="s">
        <v>1179</v>
      </c>
      <c r="C585" s="57" t="s">
        <v>1169</v>
      </c>
      <c r="D585" s="58">
        <v>7</v>
      </c>
      <c r="E585" s="59">
        <v>41766</v>
      </c>
      <c r="F585" s="60">
        <f>IFERROR(VLOOKUP(A585,'[5]PHEP NAM 2022'!$D$9:$AP$628,32,0),0)</f>
        <v>2</v>
      </c>
      <c r="G585" s="61" t="s">
        <v>9</v>
      </c>
      <c r="H585" s="62">
        <v>1.5</v>
      </c>
      <c r="I585" s="61" t="s">
        <v>12</v>
      </c>
      <c r="J585" s="62">
        <v>4</v>
      </c>
      <c r="K585" s="61" t="s">
        <v>12</v>
      </c>
      <c r="L585" s="62">
        <v>4</v>
      </c>
      <c r="M585" s="61" t="s">
        <v>12</v>
      </c>
      <c r="N585" s="62">
        <v>4</v>
      </c>
      <c r="O585" s="61" t="s">
        <v>12</v>
      </c>
      <c r="P585" s="62">
        <v>4</v>
      </c>
      <c r="Q585" s="63"/>
      <c r="R585" s="63">
        <v>12</v>
      </c>
      <c r="S585" s="61" t="s">
        <v>12</v>
      </c>
      <c r="T585" s="62">
        <v>4</v>
      </c>
      <c r="U585" s="61" t="s">
        <v>12</v>
      </c>
      <c r="V585" s="62"/>
      <c r="W585" s="61" t="s">
        <v>12</v>
      </c>
      <c r="X585" s="62">
        <v>4</v>
      </c>
      <c r="Y585" s="61" t="s">
        <v>12</v>
      </c>
      <c r="Z585" s="62">
        <v>4</v>
      </c>
      <c r="AA585" s="61" t="s">
        <v>12</v>
      </c>
      <c r="AB585" s="62">
        <v>4</v>
      </c>
      <c r="AC585" s="61" t="s">
        <v>12</v>
      </c>
      <c r="AD585" s="62">
        <v>4</v>
      </c>
      <c r="AE585" s="63"/>
      <c r="AF585" s="63"/>
      <c r="AG585" s="61" t="s">
        <v>9</v>
      </c>
      <c r="AH585" s="62">
        <v>4</v>
      </c>
      <c r="AI585" s="61" t="s">
        <v>9</v>
      </c>
      <c r="AJ585" s="62">
        <v>4</v>
      </c>
      <c r="AK585" s="61" t="s">
        <v>9</v>
      </c>
      <c r="AL585" s="62">
        <v>4</v>
      </c>
      <c r="AM585" s="61" t="s">
        <v>9</v>
      </c>
      <c r="AN585" s="62">
        <v>4</v>
      </c>
      <c r="AO585" s="61" t="s">
        <v>9</v>
      </c>
      <c r="AP585" s="62">
        <v>4</v>
      </c>
      <c r="AQ585" s="61" t="s">
        <v>9</v>
      </c>
      <c r="AR585" s="62">
        <v>3</v>
      </c>
      <c r="AS585" s="63"/>
      <c r="AT585" s="63">
        <v>12</v>
      </c>
      <c r="AU585" s="61" t="s">
        <v>12</v>
      </c>
      <c r="AV585" s="62">
        <v>4</v>
      </c>
      <c r="AW585" s="61" t="s">
        <v>12</v>
      </c>
      <c r="AX585" s="62">
        <v>4</v>
      </c>
      <c r="AY585" s="61" t="s">
        <v>12</v>
      </c>
      <c r="AZ585" s="62">
        <v>4</v>
      </c>
      <c r="BA585" s="61" t="s">
        <v>12</v>
      </c>
      <c r="BB585" s="62">
        <v>4</v>
      </c>
      <c r="BC585" s="61" t="s">
        <v>12</v>
      </c>
      <c r="BD585" s="62">
        <v>4</v>
      </c>
      <c r="BE585" s="61" t="s">
        <v>12</v>
      </c>
      <c r="BF585" s="62">
        <v>4</v>
      </c>
      <c r="BG585" s="63"/>
      <c r="BH585" s="63">
        <v>8</v>
      </c>
      <c r="BI585" s="61" t="s">
        <v>52</v>
      </c>
      <c r="BJ585" s="62"/>
      <c r="BK585" s="61" t="s">
        <v>9</v>
      </c>
      <c r="BL585" s="62">
        <v>4</v>
      </c>
      <c r="BM585" s="61" t="s">
        <v>112</v>
      </c>
      <c r="BN585" s="62"/>
      <c r="BO585" s="61" t="s">
        <v>9</v>
      </c>
      <c r="BP585" s="62">
        <v>4</v>
      </c>
      <c r="BQ585" s="64">
        <f t="shared" si="821"/>
        <v>9</v>
      </c>
      <c r="BR585" s="64">
        <f t="shared" si="822"/>
        <v>0.5</v>
      </c>
      <c r="BS585" s="64">
        <f t="shared" si="823"/>
        <v>0</v>
      </c>
      <c r="BT585" s="64">
        <f t="shared" si="824"/>
        <v>16</v>
      </c>
      <c r="BU585" s="64">
        <f t="shared" si="825"/>
        <v>0</v>
      </c>
      <c r="BV585" s="64">
        <f t="shared" si="826"/>
        <v>0</v>
      </c>
      <c r="BW585" s="64">
        <f t="shared" si="827"/>
        <v>0</v>
      </c>
      <c r="BX585" s="64">
        <f t="shared" si="828"/>
        <v>0</v>
      </c>
      <c r="BY585" s="64">
        <f t="shared" si="829"/>
        <v>1.5</v>
      </c>
      <c r="BZ585" s="65">
        <f t="shared" si="830"/>
        <v>27</v>
      </c>
      <c r="CA585" s="66">
        <f t="shared" si="831"/>
        <v>92.5</v>
      </c>
      <c r="CB585" s="67">
        <f t="shared" si="832"/>
        <v>32</v>
      </c>
      <c r="CC585" s="67">
        <v>0</v>
      </c>
      <c r="CD585" s="68">
        <f t="shared" si="833"/>
        <v>2</v>
      </c>
      <c r="CE585" s="69">
        <f t="shared" si="834"/>
        <v>24</v>
      </c>
      <c r="CF585" s="68">
        <f t="shared" si="835"/>
        <v>300</v>
      </c>
      <c r="CG585" s="70">
        <f t="shared" si="836"/>
        <v>0.5</v>
      </c>
      <c r="CH585" s="68">
        <f t="shared" si="837"/>
        <v>384</v>
      </c>
      <c r="CI585" s="71">
        <f>VLOOKUP(A585,[5]DATA!$A$6:$Q$660,17,0)</f>
        <v>150</v>
      </c>
      <c r="CJ585" s="71">
        <f t="shared" si="838"/>
        <v>124.5</v>
      </c>
      <c r="CK585" s="72">
        <f t="shared" si="839"/>
        <v>32</v>
      </c>
      <c r="CL585" s="73">
        <f t="shared" si="840"/>
        <v>0.25702811244979917</v>
      </c>
      <c r="CM585" s="72">
        <f t="shared" si="841"/>
        <v>0</v>
      </c>
      <c r="CN585" s="74">
        <f t="shared" si="842"/>
        <v>27</v>
      </c>
    </row>
    <row r="586" spans="1:92" s="76" customFormat="1" ht="24.75" customHeight="1" outlineLevel="2" x14ac:dyDescent="0.25">
      <c r="A586" s="55" t="s">
        <v>1180</v>
      </c>
      <c r="B586" s="56" t="s">
        <v>1181</v>
      </c>
      <c r="C586" s="57" t="s">
        <v>1169</v>
      </c>
      <c r="D586" s="58">
        <v>10</v>
      </c>
      <c r="E586" s="59">
        <v>42161</v>
      </c>
      <c r="F586" s="60">
        <f>IFERROR(VLOOKUP(A586,'[5]PHEP NAM 2022'!$D$9:$AP$628,32,0),0)</f>
        <v>1.5</v>
      </c>
      <c r="G586" s="61" t="s">
        <v>9</v>
      </c>
      <c r="H586" s="62">
        <v>4</v>
      </c>
      <c r="I586" s="61" t="s">
        <v>9</v>
      </c>
      <c r="J586" s="62">
        <v>4</v>
      </c>
      <c r="K586" s="61" t="s">
        <v>9</v>
      </c>
      <c r="L586" s="62">
        <v>4</v>
      </c>
      <c r="M586" s="61" t="s">
        <v>9</v>
      </c>
      <c r="N586" s="62"/>
      <c r="O586" s="61" t="s">
        <v>9</v>
      </c>
      <c r="P586" s="62">
        <v>4</v>
      </c>
      <c r="Q586" s="63"/>
      <c r="R586" s="63">
        <v>12</v>
      </c>
      <c r="S586" s="61" t="s">
        <v>9</v>
      </c>
      <c r="T586" s="62">
        <v>4</v>
      </c>
      <c r="U586" s="61" t="s">
        <v>9</v>
      </c>
      <c r="V586" s="62">
        <v>4</v>
      </c>
      <c r="W586" s="61" t="s">
        <v>9</v>
      </c>
      <c r="X586" s="62">
        <v>2</v>
      </c>
      <c r="Y586" s="61" t="s">
        <v>9</v>
      </c>
      <c r="Z586" s="62">
        <v>4</v>
      </c>
      <c r="AA586" s="61" t="s">
        <v>9</v>
      </c>
      <c r="AB586" s="62">
        <v>4</v>
      </c>
      <c r="AC586" s="61" t="s">
        <v>52</v>
      </c>
      <c r="AD586" s="62"/>
      <c r="AE586" s="63"/>
      <c r="AF586" s="63">
        <v>8</v>
      </c>
      <c r="AG586" s="61" t="s">
        <v>9</v>
      </c>
      <c r="AH586" s="62"/>
      <c r="AI586" s="61" t="s">
        <v>9</v>
      </c>
      <c r="AJ586" s="62">
        <v>4</v>
      </c>
      <c r="AK586" s="61" t="s">
        <v>9</v>
      </c>
      <c r="AL586" s="62"/>
      <c r="AM586" s="61" t="s">
        <v>124</v>
      </c>
      <c r="AN586" s="62"/>
      <c r="AO586" s="61" t="s">
        <v>9</v>
      </c>
      <c r="AP586" s="62">
        <v>4</v>
      </c>
      <c r="AQ586" s="61" t="s">
        <v>9</v>
      </c>
      <c r="AR586" s="62">
        <v>4</v>
      </c>
      <c r="AS586" s="63"/>
      <c r="AT586" s="63">
        <v>12</v>
      </c>
      <c r="AU586" s="61" t="s">
        <v>9</v>
      </c>
      <c r="AV586" s="62">
        <v>4</v>
      </c>
      <c r="AW586" s="61" t="s">
        <v>9</v>
      </c>
      <c r="AX586" s="62">
        <v>4</v>
      </c>
      <c r="AY586" s="61" t="s">
        <v>9</v>
      </c>
      <c r="AZ586" s="62">
        <v>4</v>
      </c>
      <c r="BA586" s="61" t="s">
        <v>9</v>
      </c>
      <c r="BB586" s="62">
        <v>4</v>
      </c>
      <c r="BC586" s="61" t="s">
        <v>9</v>
      </c>
      <c r="BD586" s="62">
        <v>4</v>
      </c>
      <c r="BE586" s="61" t="s">
        <v>124</v>
      </c>
      <c r="BF586" s="62"/>
      <c r="BG586" s="63"/>
      <c r="BH586" s="63"/>
      <c r="BI586" s="61" t="s">
        <v>124</v>
      </c>
      <c r="BJ586" s="62"/>
      <c r="BK586" s="61" t="s">
        <v>9</v>
      </c>
      <c r="BL586" s="62">
        <v>4</v>
      </c>
      <c r="BM586" s="61" t="s">
        <v>124</v>
      </c>
      <c r="BN586" s="62"/>
      <c r="BO586" s="61" t="s">
        <v>9</v>
      </c>
      <c r="BP586" s="62">
        <v>4</v>
      </c>
      <c r="BQ586" s="64">
        <f t="shared" si="821"/>
        <v>22</v>
      </c>
      <c r="BR586" s="64">
        <f t="shared" si="822"/>
        <v>0</v>
      </c>
      <c r="BS586" s="64">
        <f t="shared" si="823"/>
        <v>0</v>
      </c>
      <c r="BT586" s="64">
        <f t="shared" si="824"/>
        <v>0</v>
      </c>
      <c r="BU586" s="64">
        <f t="shared" si="825"/>
        <v>0</v>
      </c>
      <c r="BV586" s="64">
        <f t="shared" si="826"/>
        <v>0</v>
      </c>
      <c r="BW586" s="64">
        <f t="shared" si="827"/>
        <v>0</v>
      </c>
      <c r="BX586" s="64">
        <f t="shared" si="828"/>
        <v>0</v>
      </c>
      <c r="BY586" s="64">
        <f t="shared" si="829"/>
        <v>1</v>
      </c>
      <c r="BZ586" s="65">
        <f t="shared" si="830"/>
        <v>23</v>
      </c>
      <c r="CA586" s="66">
        <f t="shared" si="831"/>
        <v>74</v>
      </c>
      <c r="CB586" s="67">
        <f t="shared" si="832"/>
        <v>32</v>
      </c>
      <c r="CC586" s="67">
        <v>0</v>
      </c>
      <c r="CD586" s="68">
        <f>IF(BZ586&gt;=25,4,IF(BZ586&gt;=18,3,IF(BZ586&gt;=12,2,IF(BZ586&gt;=4,1,0))))-BX586-2+1</f>
        <v>2</v>
      </c>
      <c r="CE586" s="69">
        <f t="shared" si="834"/>
        <v>20</v>
      </c>
      <c r="CF586" s="68">
        <f t="shared" si="835"/>
        <v>140</v>
      </c>
      <c r="CG586" s="70">
        <f t="shared" si="836"/>
        <v>0.5</v>
      </c>
      <c r="CH586" s="68">
        <f t="shared" si="837"/>
        <v>320</v>
      </c>
      <c r="CI586" s="71">
        <f>VLOOKUP(A586,[5]DATA!$A$6:$Q$660,17,0)</f>
        <v>70</v>
      </c>
      <c r="CJ586" s="71">
        <f t="shared" si="838"/>
        <v>106</v>
      </c>
      <c r="CK586" s="72">
        <f t="shared" si="839"/>
        <v>32</v>
      </c>
      <c r="CL586" s="73">
        <f t="shared" si="840"/>
        <v>0.30188679245283018</v>
      </c>
      <c r="CM586" s="72">
        <f t="shared" si="841"/>
        <v>0</v>
      </c>
      <c r="CN586" s="74">
        <f t="shared" si="842"/>
        <v>23</v>
      </c>
    </row>
    <row r="587" spans="1:92" s="76" customFormat="1" ht="24.75" customHeight="1" outlineLevel="2" x14ac:dyDescent="0.25">
      <c r="A587" s="55" t="s">
        <v>1182</v>
      </c>
      <c r="B587" s="56" t="s">
        <v>1183</v>
      </c>
      <c r="C587" s="57" t="s">
        <v>1169</v>
      </c>
      <c r="D587" s="58">
        <v>10</v>
      </c>
      <c r="E587" s="59">
        <v>42328</v>
      </c>
      <c r="F587" s="60">
        <f>IFERROR(VLOOKUP(A587,'[5]PHEP NAM 2022'!$D$9:$AP$628,32,0),0)</f>
        <v>1.5</v>
      </c>
      <c r="G587" s="61" t="s">
        <v>12</v>
      </c>
      <c r="H587" s="62">
        <v>4</v>
      </c>
      <c r="I587" s="61" t="s">
        <v>12</v>
      </c>
      <c r="J587" s="62">
        <v>4</v>
      </c>
      <c r="K587" s="61" t="s">
        <v>12</v>
      </c>
      <c r="L587" s="62">
        <v>4</v>
      </c>
      <c r="M587" s="61" t="s">
        <v>12</v>
      </c>
      <c r="N587" s="62">
        <v>4</v>
      </c>
      <c r="O587" s="61" t="s">
        <v>12</v>
      </c>
      <c r="P587" s="62">
        <v>4</v>
      </c>
      <c r="Q587" s="63"/>
      <c r="R587" s="63"/>
      <c r="S587" s="61" t="s">
        <v>9</v>
      </c>
      <c r="T587" s="62">
        <v>4</v>
      </c>
      <c r="U587" s="61" t="s">
        <v>9</v>
      </c>
      <c r="V587" s="62">
        <v>4</v>
      </c>
      <c r="W587" s="61" t="s">
        <v>9</v>
      </c>
      <c r="X587" s="62">
        <v>4</v>
      </c>
      <c r="Y587" s="61" t="s">
        <v>9</v>
      </c>
      <c r="Z587" s="62">
        <v>4</v>
      </c>
      <c r="AA587" s="61" t="s">
        <v>9</v>
      </c>
      <c r="AB587" s="62"/>
      <c r="AC587" s="61" t="s">
        <v>9</v>
      </c>
      <c r="AD587" s="62">
        <v>4</v>
      </c>
      <c r="AE587" s="63"/>
      <c r="AF587" s="63">
        <v>10</v>
      </c>
      <c r="AG587" s="61" t="s">
        <v>12</v>
      </c>
      <c r="AH587" s="62">
        <v>4</v>
      </c>
      <c r="AI587" s="61" t="s">
        <v>12</v>
      </c>
      <c r="AJ587" s="62">
        <v>4</v>
      </c>
      <c r="AK587" s="61" t="s">
        <v>12</v>
      </c>
      <c r="AL587" s="62">
        <v>4</v>
      </c>
      <c r="AM587" s="61" t="s">
        <v>12</v>
      </c>
      <c r="AN587" s="62">
        <v>4</v>
      </c>
      <c r="AO587" s="61" t="s">
        <v>12</v>
      </c>
      <c r="AP587" s="62">
        <v>4</v>
      </c>
      <c r="AQ587" s="61" t="s">
        <v>12</v>
      </c>
      <c r="AR587" s="62">
        <v>4</v>
      </c>
      <c r="AS587" s="63"/>
      <c r="AT587" s="63"/>
      <c r="AU587" s="61" t="s">
        <v>9</v>
      </c>
      <c r="AV587" s="62">
        <v>4</v>
      </c>
      <c r="AW587" s="61" t="s">
        <v>9</v>
      </c>
      <c r="AX587" s="62">
        <v>4</v>
      </c>
      <c r="AY587" s="61" t="s">
        <v>9</v>
      </c>
      <c r="AZ587" s="62">
        <v>4</v>
      </c>
      <c r="BA587" s="61" t="s">
        <v>9</v>
      </c>
      <c r="BB587" s="62">
        <v>4</v>
      </c>
      <c r="BC587" s="61" t="s">
        <v>9</v>
      </c>
      <c r="BD587" s="62"/>
      <c r="BE587" s="61" t="s">
        <v>9</v>
      </c>
      <c r="BF587" s="62">
        <v>4</v>
      </c>
      <c r="BG587" s="63"/>
      <c r="BH587" s="63">
        <v>12</v>
      </c>
      <c r="BI587" s="61" t="s">
        <v>12</v>
      </c>
      <c r="BJ587" s="62">
        <v>4</v>
      </c>
      <c r="BK587" s="61" t="s">
        <v>12</v>
      </c>
      <c r="BL587" s="62">
        <v>4</v>
      </c>
      <c r="BM587" s="61" t="s">
        <v>12</v>
      </c>
      <c r="BN587" s="62">
        <v>4</v>
      </c>
      <c r="BO587" s="61" t="s">
        <v>12</v>
      </c>
      <c r="BP587" s="62">
        <v>4</v>
      </c>
      <c r="BQ587" s="64">
        <f t="shared" si="821"/>
        <v>12</v>
      </c>
      <c r="BR587" s="64">
        <f t="shared" si="822"/>
        <v>0</v>
      </c>
      <c r="BS587" s="64">
        <f t="shared" si="823"/>
        <v>0</v>
      </c>
      <c r="BT587" s="64">
        <f t="shared" si="824"/>
        <v>15</v>
      </c>
      <c r="BU587" s="64">
        <f t="shared" si="825"/>
        <v>0</v>
      </c>
      <c r="BV587" s="64">
        <f t="shared" si="826"/>
        <v>0</v>
      </c>
      <c r="BW587" s="64">
        <f t="shared" si="827"/>
        <v>0</v>
      </c>
      <c r="BX587" s="64">
        <f t="shared" si="828"/>
        <v>0</v>
      </c>
      <c r="BY587" s="64">
        <f t="shared" si="829"/>
        <v>0</v>
      </c>
      <c r="BZ587" s="65">
        <f t="shared" si="830"/>
        <v>27</v>
      </c>
      <c r="CA587" s="66">
        <f t="shared" si="831"/>
        <v>100</v>
      </c>
      <c r="CB587" s="67">
        <f t="shared" si="832"/>
        <v>22</v>
      </c>
      <c r="CC587" s="67">
        <v>0</v>
      </c>
      <c r="CD587" s="68">
        <f t="shared" si="833"/>
        <v>2</v>
      </c>
      <c r="CE587" s="69">
        <f t="shared" si="834"/>
        <v>26</v>
      </c>
      <c r="CF587" s="68">
        <f t="shared" si="835"/>
        <v>140</v>
      </c>
      <c r="CG587" s="70">
        <f t="shared" si="836"/>
        <v>1.5</v>
      </c>
      <c r="CH587" s="68">
        <f t="shared" si="837"/>
        <v>416</v>
      </c>
      <c r="CI587" s="71">
        <f>VLOOKUP(A587,[5]DATA!$A$6:$Q$660,17,0)</f>
        <v>70</v>
      </c>
      <c r="CJ587" s="71">
        <f t="shared" si="838"/>
        <v>122</v>
      </c>
      <c r="CK587" s="72">
        <f t="shared" si="839"/>
        <v>22</v>
      </c>
      <c r="CL587" s="73">
        <f t="shared" si="840"/>
        <v>0.18032786885245902</v>
      </c>
      <c r="CM587" s="72">
        <f t="shared" si="841"/>
        <v>0</v>
      </c>
      <c r="CN587" s="74">
        <f t="shared" si="842"/>
        <v>27</v>
      </c>
    </row>
    <row r="588" spans="1:92" s="76" customFormat="1" ht="24.75" customHeight="1" outlineLevel="2" x14ac:dyDescent="0.25">
      <c r="A588" s="55" t="s">
        <v>1184</v>
      </c>
      <c r="B588" s="56" t="s">
        <v>1185</v>
      </c>
      <c r="C588" s="57" t="s">
        <v>1169</v>
      </c>
      <c r="D588" s="58">
        <v>10</v>
      </c>
      <c r="E588" s="59">
        <v>42838</v>
      </c>
      <c r="F588" s="60">
        <f>IFERROR(VLOOKUP(A588,'[5]PHEP NAM 2022'!$D$9:$AP$628,32,0),0)</f>
        <v>2.5</v>
      </c>
      <c r="G588" s="61" t="s">
        <v>9</v>
      </c>
      <c r="H588" s="62">
        <v>4</v>
      </c>
      <c r="I588" s="61" t="s">
        <v>9</v>
      </c>
      <c r="J588" s="62">
        <v>4</v>
      </c>
      <c r="K588" s="61" t="s">
        <v>9</v>
      </c>
      <c r="L588" s="62">
        <v>4</v>
      </c>
      <c r="M588" s="61" t="s">
        <v>9</v>
      </c>
      <c r="N588" s="62">
        <v>4</v>
      </c>
      <c r="O588" s="61" t="s">
        <v>9</v>
      </c>
      <c r="P588" s="62">
        <v>4</v>
      </c>
      <c r="Q588" s="63"/>
      <c r="R588" s="63">
        <v>16</v>
      </c>
      <c r="S588" s="61" t="s">
        <v>12</v>
      </c>
      <c r="T588" s="62">
        <v>4</v>
      </c>
      <c r="U588" s="61" t="s">
        <v>12</v>
      </c>
      <c r="V588" s="62">
        <v>4</v>
      </c>
      <c r="W588" s="61" t="s">
        <v>12</v>
      </c>
      <c r="X588" s="62">
        <v>4</v>
      </c>
      <c r="Y588" s="61" t="s">
        <v>12</v>
      </c>
      <c r="Z588" s="62">
        <v>4</v>
      </c>
      <c r="AA588" s="61" t="s">
        <v>12</v>
      </c>
      <c r="AB588" s="62">
        <v>4</v>
      </c>
      <c r="AC588" s="61" t="s">
        <v>12</v>
      </c>
      <c r="AD588" s="62">
        <v>4</v>
      </c>
      <c r="AE588" s="63"/>
      <c r="AF588" s="63">
        <v>8</v>
      </c>
      <c r="AG588" s="61" t="s">
        <v>9</v>
      </c>
      <c r="AH588" s="62">
        <v>4</v>
      </c>
      <c r="AI588" s="61" t="s">
        <v>9</v>
      </c>
      <c r="AJ588" s="62">
        <v>4</v>
      </c>
      <c r="AK588" s="61" t="s">
        <v>9</v>
      </c>
      <c r="AL588" s="62">
        <v>4</v>
      </c>
      <c r="AM588" s="61" t="s">
        <v>9</v>
      </c>
      <c r="AN588" s="62">
        <v>4</v>
      </c>
      <c r="AO588" s="61" t="s">
        <v>9</v>
      </c>
      <c r="AP588" s="62">
        <v>4</v>
      </c>
      <c r="AQ588" s="61" t="s">
        <v>9</v>
      </c>
      <c r="AR588" s="62">
        <v>4</v>
      </c>
      <c r="AS588" s="63"/>
      <c r="AT588" s="63">
        <v>16</v>
      </c>
      <c r="AU588" s="61" t="s">
        <v>52</v>
      </c>
      <c r="AV588" s="62"/>
      <c r="AW588" s="61" t="s">
        <v>52</v>
      </c>
      <c r="AX588" s="62"/>
      <c r="AY588" s="61" t="s">
        <v>12</v>
      </c>
      <c r="AZ588" s="62">
        <v>4</v>
      </c>
      <c r="BA588" s="61" t="s">
        <v>12</v>
      </c>
      <c r="BB588" s="62">
        <v>4</v>
      </c>
      <c r="BC588" s="61" t="s">
        <v>12</v>
      </c>
      <c r="BD588" s="62">
        <v>4</v>
      </c>
      <c r="BE588" s="61" t="s">
        <v>12</v>
      </c>
      <c r="BF588" s="62">
        <v>4</v>
      </c>
      <c r="BG588" s="63"/>
      <c r="BH588" s="63">
        <v>8</v>
      </c>
      <c r="BI588" s="61" t="s">
        <v>9</v>
      </c>
      <c r="BJ588" s="62">
        <v>4</v>
      </c>
      <c r="BK588" s="61" t="s">
        <v>9</v>
      </c>
      <c r="BL588" s="62">
        <v>4</v>
      </c>
      <c r="BM588" s="61" t="s">
        <v>9</v>
      </c>
      <c r="BN588" s="62">
        <v>4</v>
      </c>
      <c r="BO588" s="61" t="s">
        <v>9</v>
      </c>
      <c r="BP588" s="62">
        <v>4</v>
      </c>
      <c r="BQ588" s="64">
        <f t="shared" si="821"/>
        <v>15</v>
      </c>
      <c r="BR588" s="64">
        <f t="shared" si="822"/>
        <v>0</v>
      </c>
      <c r="BS588" s="64">
        <f t="shared" si="823"/>
        <v>0</v>
      </c>
      <c r="BT588" s="64">
        <f t="shared" si="824"/>
        <v>10</v>
      </c>
      <c r="BU588" s="64">
        <f t="shared" si="825"/>
        <v>0</v>
      </c>
      <c r="BV588" s="64">
        <f t="shared" si="826"/>
        <v>0</v>
      </c>
      <c r="BW588" s="64">
        <f t="shared" si="827"/>
        <v>0</v>
      </c>
      <c r="BX588" s="64">
        <f t="shared" si="828"/>
        <v>0</v>
      </c>
      <c r="BY588" s="64">
        <f t="shared" si="829"/>
        <v>2</v>
      </c>
      <c r="BZ588" s="65">
        <f t="shared" si="830"/>
        <v>27</v>
      </c>
      <c r="CA588" s="66">
        <f t="shared" si="831"/>
        <v>100</v>
      </c>
      <c r="CB588" s="67">
        <f t="shared" si="832"/>
        <v>48</v>
      </c>
      <c r="CC588" s="67">
        <v>0</v>
      </c>
      <c r="CD588" s="68">
        <f t="shared" si="833"/>
        <v>2</v>
      </c>
      <c r="CE588" s="69">
        <f t="shared" si="834"/>
        <v>27</v>
      </c>
      <c r="CF588" s="68">
        <f t="shared" si="835"/>
        <v>140</v>
      </c>
      <c r="CG588" s="70">
        <f t="shared" si="836"/>
        <v>0.5</v>
      </c>
      <c r="CH588" s="68">
        <f t="shared" si="837"/>
        <v>432</v>
      </c>
      <c r="CI588" s="71">
        <f>VLOOKUP(A588,[5]DATA!$A$6:$Q$660,17,0)</f>
        <v>70</v>
      </c>
      <c r="CJ588" s="71">
        <f t="shared" si="838"/>
        <v>148</v>
      </c>
      <c r="CK588" s="72">
        <f t="shared" si="839"/>
        <v>48</v>
      </c>
      <c r="CL588" s="73">
        <f t="shared" si="840"/>
        <v>0.32432432432432434</v>
      </c>
      <c r="CM588" s="72">
        <f t="shared" si="841"/>
        <v>0</v>
      </c>
      <c r="CN588" s="74">
        <f t="shared" si="842"/>
        <v>27</v>
      </c>
    </row>
    <row r="589" spans="1:92" s="76" customFormat="1" ht="24.75" customHeight="1" outlineLevel="2" x14ac:dyDescent="0.25">
      <c r="A589" s="55" t="s">
        <v>1186</v>
      </c>
      <c r="B589" s="56" t="s">
        <v>870</v>
      </c>
      <c r="C589" s="57" t="s">
        <v>1169</v>
      </c>
      <c r="D589" s="58">
        <v>10</v>
      </c>
      <c r="E589" s="59">
        <v>42905</v>
      </c>
      <c r="F589" s="60">
        <f>IFERROR(VLOOKUP(A589,'[5]PHEP NAM 2022'!$D$9:$AP$628,32,0),0)</f>
        <v>1</v>
      </c>
      <c r="G589" s="61" t="s">
        <v>12</v>
      </c>
      <c r="H589" s="62">
        <v>4</v>
      </c>
      <c r="I589" s="61" t="s">
        <v>12</v>
      </c>
      <c r="J589" s="62">
        <v>4</v>
      </c>
      <c r="K589" s="61" t="s">
        <v>12</v>
      </c>
      <c r="L589" s="62">
        <v>4</v>
      </c>
      <c r="M589" s="61" t="s">
        <v>12</v>
      </c>
      <c r="N589" s="62">
        <v>4</v>
      </c>
      <c r="O589" s="61" t="s">
        <v>12</v>
      </c>
      <c r="P589" s="62">
        <v>4</v>
      </c>
      <c r="Q589" s="63"/>
      <c r="R589" s="63"/>
      <c r="S589" s="61" t="s">
        <v>9</v>
      </c>
      <c r="T589" s="62">
        <v>4</v>
      </c>
      <c r="U589" s="61" t="s">
        <v>9</v>
      </c>
      <c r="V589" s="62">
        <v>4</v>
      </c>
      <c r="W589" s="61" t="s">
        <v>9</v>
      </c>
      <c r="X589" s="62">
        <v>4</v>
      </c>
      <c r="Y589" s="61" t="s">
        <v>9</v>
      </c>
      <c r="Z589" s="62">
        <v>4</v>
      </c>
      <c r="AA589" s="61" t="s">
        <v>52</v>
      </c>
      <c r="AB589" s="62"/>
      <c r="AC589" s="61" t="s">
        <v>9</v>
      </c>
      <c r="AD589" s="62">
        <v>4</v>
      </c>
      <c r="AE589" s="63"/>
      <c r="AF589" s="63">
        <v>12</v>
      </c>
      <c r="AG589" s="61" t="s">
        <v>12</v>
      </c>
      <c r="AH589" s="62">
        <v>4</v>
      </c>
      <c r="AI589" s="61" t="s">
        <v>12</v>
      </c>
      <c r="AJ589" s="62">
        <v>4</v>
      </c>
      <c r="AK589" s="61" t="s">
        <v>12</v>
      </c>
      <c r="AL589" s="62">
        <v>4</v>
      </c>
      <c r="AM589" s="61" t="s">
        <v>12</v>
      </c>
      <c r="AN589" s="62">
        <v>4</v>
      </c>
      <c r="AO589" s="61" t="s">
        <v>12</v>
      </c>
      <c r="AP589" s="62">
        <v>4</v>
      </c>
      <c r="AQ589" s="61" t="s">
        <v>12</v>
      </c>
      <c r="AR589" s="62">
        <v>3</v>
      </c>
      <c r="AS589" s="63"/>
      <c r="AT589" s="63"/>
      <c r="AU589" s="61" t="s">
        <v>124</v>
      </c>
      <c r="AV589" s="62"/>
      <c r="AW589" s="61" t="s">
        <v>9</v>
      </c>
      <c r="AX589" s="62">
        <v>4</v>
      </c>
      <c r="AY589" s="61" t="s">
        <v>9</v>
      </c>
      <c r="AZ589" s="62">
        <v>4</v>
      </c>
      <c r="BA589" s="61" t="s">
        <v>9</v>
      </c>
      <c r="BB589" s="62">
        <v>4</v>
      </c>
      <c r="BC589" s="61" t="s">
        <v>9</v>
      </c>
      <c r="BD589" s="62">
        <v>4</v>
      </c>
      <c r="BE589" s="61" t="s">
        <v>9</v>
      </c>
      <c r="BF589" s="62">
        <v>3</v>
      </c>
      <c r="BG589" s="63"/>
      <c r="BH589" s="63">
        <v>10</v>
      </c>
      <c r="BI589" s="61" t="s">
        <v>12</v>
      </c>
      <c r="BJ589" s="62">
        <v>4</v>
      </c>
      <c r="BK589" s="61" t="s">
        <v>12</v>
      </c>
      <c r="BL589" s="62">
        <v>4</v>
      </c>
      <c r="BM589" s="61" t="s">
        <v>12</v>
      </c>
      <c r="BN589" s="62">
        <v>4</v>
      </c>
      <c r="BO589" s="61" t="s">
        <v>12</v>
      </c>
      <c r="BP589" s="62">
        <v>4</v>
      </c>
      <c r="BQ589" s="64">
        <f t="shared" si="821"/>
        <v>10</v>
      </c>
      <c r="BR589" s="64">
        <f t="shared" si="822"/>
        <v>0</v>
      </c>
      <c r="BS589" s="64">
        <f t="shared" si="823"/>
        <v>0</v>
      </c>
      <c r="BT589" s="64">
        <f t="shared" si="824"/>
        <v>15</v>
      </c>
      <c r="BU589" s="64">
        <f t="shared" si="825"/>
        <v>0</v>
      </c>
      <c r="BV589" s="64">
        <f t="shared" si="826"/>
        <v>0</v>
      </c>
      <c r="BW589" s="64">
        <f t="shared" si="827"/>
        <v>0</v>
      </c>
      <c r="BX589" s="64">
        <f t="shared" si="828"/>
        <v>0</v>
      </c>
      <c r="BY589" s="64">
        <f t="shared" si="829"/>
        <v>1</v>
      </c>
      <c r="BZ589" s="65">
        <f t="shared" si="830"/>
        <v>26</v>
      </c>
      <c r="CA589" s="66">
        <f t="shared" si="831"/>
        <v>98</v>
      </c>
      <c r="CB589" s="67">
        <f t="shared" si="832"/>
        <v>22</v>
      </c>
      <c r="CC589" s="67">
        <v>0</v>
      </c>
      <c r="CD589" s="68">
        <f t="shared" si="833"/>
        <v>2</v>
      </c>
      <c r="CE589" s="69">
        <f t="shared" si="834"/>
        <v>24</v>
      </c>
      <c r="CF589" s="68">
        <f t="shared" si="835"/>
        <v>140</v>
      </c>
      <c r="CG589" s="70">
        <f t="shared" si="836"/>
        <v>0</v>
      </c>
      <c r="CH589" s="68">
        <f t="shared" si="837"/>
        <v>384</v>
      </c>
      <c r="CI589" s="71">
        <f>VLOOKUP(A589,[5]DATA!$A$6:$Q$660,17,0)</f>
        <v>70</v>
      </c>
      <c r="CJ589" s="71">
        <f t="shared" si="838"/>
        <v>120</v>
      </c>
      <c r="CK589" s="72">
        <f t="shared" si="839"/>
        <v>22</v>
      </c>
      <c r="CL589" s="73">
        <f t="shared" si="840"/>
        <v>0.18333333333333332</v>
      </c>
      <c r="CM589" s="72">
        <f t="shared" si="841"/>
        <v>0</v>
      </c>
      <c r="CN589" s="74">
        <f t="shared" si="842"/>
        <v>26</v>
      </c>
    </row>
    <row r="590" spans="1:92" s="76" customFormat="1" ht="24.75" customHeight="1" outlineLevel="2" x14ac:dyDescent="0.25">
      <c r="A590" s="55" t="s">
        <v>1187</v>
      </c>
      <c r="B590" s="56" t="s">
        <v>1188</v>
      </c>
      <c r="C590" s="57" t="s">
        <v>1169</v>
      </c>
      <c r="D590" s="58">
        <v>10</v>
      </c>
      <c r="E590" s="59">
        <v>43158</v>
      </c>
      <c r="F590" s="60">
        <f>IFERROR(VLOOKUP(A590,'[5]PHEP NAM 2022'!$D$9:$AP$628,32,0),0)</f>
        <v>5</v>
      </c>
      <c r="G590" s="61" t="s">
        <v>79</v>
      </c>
      <c r="H590" s="62"/>
      <c r="I590" s="61" t="s">
        <v>79</v>
      </c>
      <c r="J590" s="62"/>
      <c r="K590" s="61" t="s">
        <v>79</v>
      </c>
      <c r="L590" s="62"/>
      <c r="M590" s="61" t="s">
        <v>79</v>
      </c>
      <c r="N590" s="62"/>
      <c r="O590" s="61" t="s">
        <v>79</v>
      </c>
      <c r="P590" s="62"/>
      <c r="Q590" s="63"/>
      <c r="R590" s="63"/>
      <c r="S590" s="61" t="s">
        <v>9</v>
      </c>
      <c r="T590" s="62">
        <v>4</v>
      </c>
      <c r="U590" s="61" t="s">
        <v>9</v>
      </c>
      <c r="V590" s="62">
        <v>4</v>
      </c>
      <c r="W590" s="61" t="s">
        <v>9</v>
      </c>
      <c r="X590" s="62">
        <v>4</v>
      </c>
      <c r="Y590" s="61" t="s">
        <v>9</v>
      </c>
      <c r="Z590" s="62">
        <v>4</v>
      </c>
      <c r="AA590" s="61" t="s">
        <v>9</v>
      </c>
      <c r="AB590" s="62">
        <v>4</v>
      </c>
      <c r="AC590" s="61" t="s">
        <v>112</v>
      </c>
      <c r="AD590" s="62"/>
      <c r="AE590" s="63"/>
      <c r="AF590" s="63"/>
      <c r="AG590" s="61" t="s">
        <v>52</v>
      </c>
      <c r="AH590" s="62"/>
      <c r="AI590" s="61" t="s">
        <v>12</v>
      </c>
      <c r="AJ590" s="62">
        <v>4</v>
      </c>
      <c r="AK590" s="61" t="s">
        <v>12</v>
      </c>
      <c r="AL590" s="62">
        <v>4</v>
      </c>
      <c r="AM590" s="61" t="s">
        <v>12</v>
      </c>
      <c r="AN590" s="62">
        <v>4</v>
      </c>
      <c r="AO590" s="61" t="s">
        <v>12</v>
      </c>
      <c r="AP590" s="62">
        <v>4</v>
      </c>
      <c r="AQ590" s="61" t="s">
        <v>12</v>
      </c>
      <c r="AR590" s="62">
        <v>4</v>
      </c>
      <c r="AS590" s="63"/>
      <c r="AT590" s="63"/>
      <c r="AU590" s="61" t="s">
        <v>9</v>
      </c>
      <c r="AV590" s="62">
        <v>4</v>
      </c>
      <c r="AW590" s="61" t="s">
        <v>9</v>
      </c>
      <c r="AX590" s="62">
        <v>4</v>
      </c>
      <c r="AY590" s="61" t="s">
        <v>9</v>
      </c>
      <c r="AZ590" s="62">
        <v>4</v>
      </c>
      <c r="BA590" s="61" t="s">
        <v>9</v>
      </c>
      <c r="BB590" s="62">
        <v>4</v>
      </c>
      <c r="BC590" s="61" t="s">
        <v>9</v>
      </c>
      <c r="BD590" s="62">
        <v>4</v>
      </c>
      <c r="BE590" s="61" t="s">
        <v>9</v>
      </c>
      <c r="BF590" s="62">
        <v>4</v>
      </c>
      <c r="BG590" s="63"/>
      <c r="BH590" s="63">
        <v>12</v>
      </c>
      <c r="BI590" s="61" t="s">
        <v>12</v>
      </c>
      <c r="BJ590" s="62">
        <v>4</v>
      </c>
      <c r="BK590" s="61" t="s">
        <v>12</v>
      </c>
      <c r="BL590" s="62">
        <v>4</v>
      </c>
      <c r="BM590" s="61" t="s">
        <v>12</v>
      </c>
      <c r="BN590" s="62">
        <v>4</v>
      </c>
      <c r="BO590" s="61" t="s">
        <v>12</v>
      </c>
      <c r="BP590" s="62">
        <v>4</v>
      </c>
      <c r="BQ590" s="64">
        <f t="shared" si="821"/>
        <v>11</v>
      </c>
      <c r="BR590" s="64">
        <f t="shared" si="822"/>
        <v>0.5</v>
      </c>
      <c r="BS590" s="64">
        <f t="shared" si="823"/>
        <v>0</v>
      </c>
      <c r="BT590" s="64">
        <f t="shared" si="824"/>
        <v>9</v>
      </c>
      <c r="BU590" s="64">
        <f t="shared" si="825"/>
        <v>0</v>
      </c>
      <c r="BV590" s="64">
        <f t="shared" si="826"/>
        <v>0</v>
      </c>
      <c r="BW590" s="64">
        <f t="shared" si="827"/>
        <v>0</v>
      </c>
      <c r="BX590" s="64">
        <f t="shared" si="828"/>
        <v>0</v>
      </c>
      <c r="BY590" s="64">
        <f t="shared" si="829"/>
        <v>1.5</v>
      </c>
      <c r="BZ590" s="65">
        <f t="shared" si="830"/>
        <v>22</v>
      </c>
      <c r="CA590" s="66">
        <f t="shared" si="831"/>
        <v>80</v>
      </c>
      <c r="CB590" s="67">
        <f t="shared" si="832"/>
        <v>12</v>
      </c>
      <c r="CC590" s="67">
        <v>0</v>
      </c>
      <c r="CD590" s="68">
        <f t="shared" si="833"/>
        <v>1</v>
      </c>
      <c r="CE590" s="69">
        <f t="shared" si="834"/>
        <v>21</v>
      </c>
      <c r="CF590" s="68">
        <f t="shared" si="835"/>
        <v>70</v>
      </c>
      <c r="CG590" s="70">
        <f t="shared" si="836"/>
        <v>3.5</v>
      </c>
      <c r="CH590" s="68">
        <f t="shared" si="837"/>
        <v>336</v>
      </c>
      <c r="CI590" s="71">
        <f>VLOOKUP(A590,[5]DATA!$A$6:$Q$660,17,0)</f>
        <v>70</v>
      </c>
      <c r="CJ590" s="71">
        <f t="shared" si="838"/>
        <v>92</v>
      </c>
      <c r="CK590" s="72">
        <f t="shared" si="839"/>
        <v>12</v>
      </c>
      <c r="CL590" s="73">
        <f t="shared" si="840"/>
        <v>0.13043478260869565</v>
      </c>
      <c r="CM590" s="72">
        <f t="shared" si="841"/>
        <v>0</v>
      </c>
      <c r="CN590" s="74">
        <f t="shared" si="842"/>
        <v>22</v>
      </c>
    </row>
    <row r="591" spans="1:92" s="76" customFormat="1" ht="24.75" customHeight="1" outlineLevel="2" x14ac:dyDescent="0.25">
      <c r="A591" s="55" t="s">
        <v>1189</v>
      </c>
      <c r="B591" s="96" t="s">
        <v>1190</v>
      </c>
      <c r="C591" s="57" t="s">
        <v>1169</v>
      </c>
      <c r="D591" s="58">
        <v>10</v>
      </c>
      <c r="E591" s="59">
        <v>43158</v>
      </c>
      <c r="F591" s="60">
        <f>IFERROR(VLOOKUP(A591,'[5]PHEP NAM 2022'!$D$9:$AP$628,32,0),0)</f>
        <v>0</v>
      </c>
      <c r="G591" s="61" t="s">
        <v>9</v>
      </c>
      <c r="H591" s="62">
        <v>4</v>
      </c>
      <c r="I591" s="61" t="s">
        <v>124</v>
      </c>
      <c r="J591" s="62"/>
      <c r="K591" s="61" t="s">
        <v>9</v>
      </c>
      <c r="L591" s="62">
        <v>4</v>
      </c>
      <c r="M591" s="61" t="s">
        <v>9</v>
      </c>
      <c r="N591" s="62">
        <v>4</v>
      </c>
      <c r="O591" s="61" t="s">
        <v>9</v>
      </c>
      <c r="P591" s="62">
        <v>4</v>
      </c>
      <c r="Q591" s="63"/>
      <c r="R591" s="63"/>
      <c r="S591" s="61" t="s">
        <v>12</v>
      </c>
      <c r="T591" s="62">
        <v>4</v>
      </c>
      <c r="U591" s="196" t="s">
        <v>223</v>
      </c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  <c r="AV591" s="197"/>
      <c r="AW591" s="197"/>
      <c r="AX591" s="197"/>
      <c r="AY591" s="197"/>
      <c r="AZ591" s="197"/>
      <c r="BA591" s="197"/>
      <c r="BB591" s="197"/>
      <c r="BC591" s="197"/>
      <c r="BD591" s="197"/>
      <c r="BE591" s="197"/>
      <c r="BF591" s="197"/>
      <c r="BG591" s="197"/>
      <c r="BH591" s="197"/>
      <c r="BI591" s="197"/>
      <c r="BJ591" s="197"/>
      <c r="BK591" s="197"/>
      <c r="BL591" s="197"/>
      <c r="BM591" s="197"/>
      <c r="BN591" s="197"/>
      <c r="BO591" s="197"/>
      <c r="BP591" s="198"/>
      <c r="BQ591" s="64">
        <f t="shared" si="821"/>
        <v>4</v>
      </c>
      <c r="BR591" s="64">
        <f t="shared" si="822"/>
        <v>0</v>
      </c>
      <c r="BS591" s="64">
        <f t="shared" si="823"/>
        <v>0</v>
      </c>
      <c r="BT591" s="64">
        <f t="shared" si="824"/>
        <v>1</v>
      </c>
      <c r="BU591" s="64">
        <f t="shared" si="825"/>
        <v>0</v>
      </c>
      <c r="BV591" s="64">
        <f t="shared" si="826"/>
        <v>0</v>
      </c>
      <c r="BW591" s="64">
        <f t="shared" si="827"/>
        <v>0</v>
      </c>
      <c r="BX591" s="64">
        <f t="shared" si="828"/>
        <v>0</v>
      </c>
      <c r="BY591" s="64">
        <f t="shared" si="829"/>
        <v>0</v>
      </c>
      <c r="BZ591" s="65">
        <f t="shared" si="830"/>
        <v>5</v>
      </c>
      <c r="CA591" s="66">
        <f t="shared" si="831"/>
        <v>20</v>
      </c>
      <c r="CB591" s="67">
        <f t="shared" si="832"/>
        <v>0</v>
      </c>
      <c r="CC591" s="67">
        <v>0</v>
      </c>
      <c r="CD591" s="68">
        <f>IF(BZ591&gt;=25,4,IF(BZ591&gt;=18,3,IF(BZ591&gt;=12,2,IF(BZ591&gt;=4,1,0))))-BX591-2+1</f>
        <v>0</v>
      </c>
      <c r="CE591" s="69">
        <f t="shared" si="834"/>
        <v>5</v>
      </c>
      <c r="CF591" s="68">
        <f t="shared" si="835"/>
        <v>0</v>
      </c>
      <c r="CG591" s="70">
        <f t="shared" si="836"/>
        <v>0</v>
      </c>
      <c r="CH591" s="68">
        <f t="shared" si="837"/>
        <v>80</v>
      </c>
      <c r="CI591" s="71">
        <f>VLOOKUP(A591,[5]DATA!$A$6:$Q$660,17,0)</f>
        <v>70</v>
      </c>
      <c r="CJ591" s="71">
        <f t="shared" si="838"/>
        <v>20</v>
      </c>
      <c r="CK591" s="72">
        <f t="shared" si="839"/>
        <v>0</v>
      </c>
      <c r="CL591" s="73">
        <f t="shared" si="840"/>
        <v>0</v>
      </c>
      <c r="CM591" s="72">
        <f t="shared" si="841"/>
        <v>0</v>
      </c>
      <c r="CN591" s="74">
        <f t="shared" si="842"/>
        <v>5</v>
      </c>
    </row>
    <row r="592" spans="1:92" s="76" customFormat="1" ht="24.75" customHeight="1" outlineLevel="2" x14ac:dyDescent="0.25">
      <c r="A592" s="55" t="s">
        <v>1191</v>
      </c>
      <c r="B592" s="56" t="s">
        <v>1192</v>
      </c>
      <c r="C592" s="57" t="s">
        <v>1169</v>
      </c>
      <c r="D592" s="58">
        <v>10</v>
      </c>
      <c r="E592" s="75">
        <v>43271</v>
      </c>
      <c r="F592" s="60">
        <f>IFERROR(VLOOKUP(A592,'[5]PHEP NAM 2022'!$D$9:$AP$628,32,0),0)</f>
        <v>7.5</v>
      </c>
      <c r="G592" s="61" t="s">
        <v>12</v>
      </c>
      <c r="H592" s="62">
        <v>4</v>
      </c>
      <c r="I592" s="61" t="s">
        <v>12</v>
      </c>
      <c r="J592" s="62">
        <v>4</v>
      </c>
      <c r="K592" s="61" t="s">
        <v>12</v>
      </c>
      <c r="L592" s="62">
        <v>4</v>
      </c>
      <c r="M592" s="61" t="s">
        <v>12</v>
      </c>
      <c r="N592" s="62">
        <v>4</v>
      </c>
      <c r="O592" s="61" t="s">
        <v>12</v>
      </c>
      <c r="P592" s="62">
        <v>4</v>
      </c>
      <c r="Q592" s="63"/>
      <c r="R592" s="63">
        <v>8</v>
      </c>
      <c r="S592" s="61" t="s">
        <v>9</v>
      </c>
      <c r="T592" s="62">
        <v>4</v>
      </c>
      <c r="U592" s="61" t="s">
        <v>9</v>
      </c>
      <c r="V592" s="62">
        <v>4</v>
      </c>
      <c r="W592" s="61" t="s">
        <v>9</v>
      </c>
      <c r="X592" s="62">
        <v>4</v>
      </c>
      <c r="Y592" s="61" t="s">
        <v>9</v>
      </c>
      <c r="Z592" s="62">
        <v>4</v>
      </c>
      <c r="AA592" s="61" t="s">
        <v>9</v>
      </c>
      <c r="AB592" s="62">
        <v>4</v>
      </c>
      <c r="AC592" s="61" t="s">
        <v>9</v>
      </c>
      <c r="AD592" s="62">
        <v>4</v>
      </c>
      <c r="AE592" s="63"/>
      <c r="AF592" s="63">
        <v>12</v>
      </c>
      <c r="AG592" s="61" t="s">
        <v>12</v>
      </c>
      <c r="AH592" s="62">
        <v>4</v>
      </c>
      <c r="AI592" s="61" t="s">
        <v>12</v>
      </c>
      <c r="AJ592" s="62">
        <v>4</v>
      </c>
      <c r="AK592" s="61" t="s">
        <v>12</v>
      </c>
      <c r="AL592" s="62">
        <v>4</v>
      </c>
      <c r="AM592" s="61" t="s">
        <v>12</v>
      </c>
      <c r="AN592" s="62">
        <v>4</v>
      </c>
      <c r="AO592" s="61" t="s">
        <v>12</v>
      </c>
      <c r="AP592" s="62">
        <v>4</v>
      </c>
      <c r="AQ592" s="61" t="s">
        <v>12</v>
      </c>
      <c r="AR592" s="62">
        <v>4</v>
      </c>
      <c r="AS592" s="63"/>
      <c r="AT592" s="63"/>
      <c r="AU592" s="61" t="s">
        <v>9</v>
      </c>
      <c r="AV592" s="62">
        <v>4</v>
      </c>
      <c r="AW592" s="61" t="s">
        <v>9</v>
      </c>
      <c r="AX592" s="62">
        <v>4</v>
      </c>
      <c r="AY592" s="61" t="s">
        <v>9</v>
      </c>
      <c r="AZ592" s="62">
        <v>4</v>
      </c>
      <c r="BA592" s="61" t="s">
        <v>9</v>
      </c>
      <c r="BB592" s="62">
        <v>4</v>
      </c>
      <c r="BC592" s="61" t="s">
        <v>9</v>
      </c>
      <c r="BD592" s="62">
        <v>4</v>
      </c>
      <c r="BE592" s="61" t="s">
        <v>9</v>
      </c>
      <c r="BF592" s="62">
        <v>4</v>
      </c>
      <c r="BG592" s="63"/>
      <c r="BH592" s="63">
        <v>12</v>
      </c>
      <c r="BI592" s="61" t="s">
        <v>12</v>
      </c>
      <c r="BJ592" s="62">
        <v>4</v>
      </c>
      <c r="BK592" s="61" t="s">
        <v>12</v>
      </c>
      <c r="BL592" s="62">
        <v>4</v>
      </c>
      <c r="BM592" s="61" t="s">
        <v>12</v>
      </c>
      <c r="BN592" s="62">
        <v>4</v>
      </c>
      <c r="BO592" s="61" t="s">
        <v>12</v>
      </c>
      <c r="BP592" s="62">
        <v>4</v>
      </c>
      <c r="BQ592" s="64">
        <f t="shared" si="821"/>
        <v>12</v>
      </c>
      <c r="BR592" s="64">
        <f t="shared" si="822"/>
        <v>0</v>
      </c>
      <c r="BS592" s="64">
        <f t="shared" si="823"/>
        <v>0</v>
      </c>
      <c r="BT592" s="64">
        <f t="shared" si="824"/>
        <v>15</v>
      </c>
      <c r="BU592" s="64">
        <f t="shared" si="825"/>
        <v>0</v>
      </c>
      <c r="BV592" s="64">
        <f t="shared" si="826"/>
        <v>0</v>
      </c>
      <c r="BW592" s="64">
        <f t="shared" si="827"/>
        <v>0</v>
      </c>
      <c r="BX592" s="64">
        <f t="shared" si="828"/>
        <v>0</v>
      </c>
      <c r="BY592" s="64">
        <f t="shared" si="829"/>
        <v>0</v>
      </c>
      <c r="BZ592" s="65">
        <f t="shared" si="830"/>
        <v>27</v>
      </c>
      <c r="CA592" s="66">
        <f t="shared" si="831"/>
        <v>108</v>
      </c>
      <c r="CB592" s="67">
        <f t="shared" si="832"/>
        <v>32</v>
      </c>
      <c r="CC592" s="67">
        <v>0</v>
      </c>
      <c r="CD592" s="68">
        <f t="shared" si="833"/>
        <v>2</v>
      </c>
      <c r="CE592" s="69">
        <f t="shared" si="834"/>
        <v>29</v>
      </c>
      <c r="CF592" s="68">
        <f t="shared" si="835"/>
        <v>140</v>
      </c>
      <c r="CG592" s="70">
        <f t="shared" si="836"/>
        <v>7.5</v>
      </c>
      <c r="CH592" s="68">
        <f t="shared" si="837"/>
        <v>464</v>
      </c>
      <c r="CI592" s="71">
        <f>VLOOKUP(A592,[5]DATA!$A$6:$Q$660,17,0)</f>
        <v>70</v>
      </c>
      <c r="CJ592" s="71">
        <f t="shared" si="838"/>
        <v>140</v>
      </c>
      <c r="CK592" s="72">
        <f t="shared" si="839"/>
        <v>32</v>
      </c>
      <c r="CL592" s="73">
        <f t="shared" si="840"/>
        <v>0.22857142857142856</v>
      </c>
      <c r="CM592" s="72">
        <f t="shared" si="841"/>
        <v>0</v>
      </c>
      <c r="CN592" s="74">
        <f t="shared" si="842"/>
        <v>27</v>
      </c>
    </row>
    <row r="593" spans="1:92" s="76" customFormat="1" ht="24.75" customHeight="1" outlineLevel="2" x14ac:dyDescent="0.25">
      <c r="A593" s="55" t="s">
        <v>1193</v>
      </c>
      <c r="B593" s="56" t="s">
        <v>1194</v>
      </c>
      <c r="C593" s="57" t="s">
        <v>1169</v>
      </c>
      <c r="D593" s="58">
        <v>10</v>
      </c>
      <c r="E593" s="75">
        <v>43271</v>
      </c>
      <c r="F593" s="60">
        <f>IFERROR(VLOOKUP(A593,'[5]PHEP NAM 2022'!$D$9:$AP$628,32,0),0)</f>
        <v>1</v>
      </c>
      <c r="G593" s="61" t="s">
        <v>12</v>
      </c>
      <c r="H593" s="62">
        <v>4</v>
      </c>
      <c r="I593" s="61" t="s">
        <v>12</v>
      </c>
      <c r="J593" s="62">
        <v>4</v>
      </c>
      <c r="K593" s="61" t="s">
        <v>12</v>
      </c>
      <c r="L593" s="62">
        <v>4</v>
      </c>
      <c r="M593" s="61" t="s">
        <v>12</v>
      </c>
      <c r="N593" s="62">
        <v>4</v>
      </c>
      <c r="O593" s="61" t="s">
        <v>12</v>
      </c>
      <c r="P593" s="62">
        <v>4</v>
      </c>
      <c r="Q593" s="63"/>
      <c r="R593" s="63">
        <v>8</v>
      </c>
      <c r="S593" s="61" t="s">
        <v>9</v>
      </c>
      <c r="T593" s="62">
        <v>4</v>
      </c>
      <c r="U593" s="61" t="s">
        <v>9</v>
      </c>
      <c r="V593" s="62">
        <v>4</v>
      </c>
      <c r="W593" s="61" t="s">
        <v>9</v>
      </c>
      <c r="X593" s="62">
        <v>3.5</v>
      </c>
      <c r="Y593" s="61" t="s">
        <v>9</v>
      </c>
      <c r="Z593" s="62">
        <v>4</v>
      </c>
      <c r="AA593" s="61" t="s">
        <v>9</v>
      </c>
      <c r="AB593" s="62">
        <v>4</v>
      </c>
      <c r="AC593" s="61" t="s">
        <v>9</v>
      </c>
      <c r="AD593" s="62">
        <v>4</v>
      </c>
      <c r="AE593" s="63"/>
      <c r="AF593" s="63"/>
      <c r="AG593" s="61" t="s">
        <v>12</v>
      </c>
      <c r="AH593" s="62">
        <v>4</v>
      </c>
      <c r="AI593" s="61" t="s">
        <v>12</v>
      </c>
      <c r="AJ593" s="62">
        <v>4</v>
      </c>
      <c r="AK593" s="61" t="s">
        <v>12</v>
      </c>
      <c r="AL593" s="62">
        <v>4</v>
      </c>
      <c r="AM593" s="61" t="s">
        <v>12</v>
      </c>
      <c r="AN593" s="62">
        <v>4</v>
      </c>
      <c r="AO593" s="61" t="s">
        <v>12</v>
      </c>
      <c r="AP593" s="62">
        <v>4</v>
      </c>
      <c r="AQ593" s="61" t="s">
        <v>12</v>
      </c>
      <c r="AR593" s="62">
        <v>4</v>
      </c>
      <c r="AS593" s="63"/>
      <c r="AT593" s="63"/>
      <c r="AU593" s="61" t="s">
        <v>9</v>
      </c>
      <c r="AV593" s="62">
        <v>4</v>
      </c>
      <c r="AW593" s="61" t="s">
        <v>9</v>
      </c>
      <c r="AX593" s="62">
        <v>4</v>
      </c>
      <c r="AY593" s="61" t="s">
        <v>9</v>
      </c>
      <c r="AZ593" s="62">
        <v>4</v>
      </c>
      <c r="BA593" s="61" t="s">
        <v>9</v>
      </c>
      <c r="BB593" s="62">
        <v>4</v>
      </c>
      <c r="BC593" s="61" t="s">
        <v>9</v>
      </c>
      <c r="BD593" s="62">
        <v>4</v>
      </c>
      <c r="BE593" s="61" t="s">
        <v>9</v>
      </c>
      <c r="BF593" s="62">
        <v>3</v>
      </c>
      <c r="BG593" s="63"/>
      <c r="BH593" s="63">
        <v>12</v>
      </c>
      <c r="BI593" s="61" t="s">
        <v>12</v>
      </c>
      <c r="BJ593" s="62">
        <v>4</v>
      </c>
      <c r="BK593" s="61" t="s">
        <v>12</v>
      </c>
      <c r="BL593" s="62">
        <v>4</v>
      </c>
      <c r="BM593" s="61" t="s">
        <v>12</v>
      </c>
      <c r="BN593" s="62">
        <v>4</v>
      </c>
      <c r="BO593" s="61" t="s">
        <v>12</v>
      </c>
      <c r="BP593" s="62">
        <v>4</v>
      </c>
      <c r="BQ593" s="64">
        <f t="shared" si="821"/>
        <v>12</v>
      </c>
      <c r="BR593" s="64">
        <f t="shared" si="822"/>
        <v>0</v>
      </c>
      <c r="BS593" s="64">
        <f t="shared" si="823"/>
        <v>0</v>
      </c>
      <c r="BT593" s="64">
        <f t="shared" si="824"/>
        <v>15</v>
      </c>
      <c r="BU593" s="64">
        <f t="shared" si="825"/>
        <v>0</v>
      </c>
      <c r="BV593" s="64">
        <f t="shared" si="826"/>
        <v>0</v>
      </c>
      <c r="BW593" s="64">
        <f t="shared" si="827"/>
        <v>0</v>
      </c>
      <c r="BX593" s="64">
        <f t="shared" si="828"/>
        <v>0</v>
      </c>
      <c r="BY593" s="64">
        <f t="shared" si="829"/>
        <v>0</v>
      </c>
      <c r="BZ593" s="65">
        <f t="shared" si="830"/>
        <v>27</v>
      </c>
      <c r="CA593" s="66">
        <f t="shared" si="831"/>
        <v>106.5</v>
      </c>
      <c r="CB593" s="67">
        <f t="shared" si="832"/>
        <v>20</v>
      </c>
      <c r="CC593" s="67">
        <v>0</v>
      </c>
      <c r="CD593" s="68">
        <f t="shared" si="833"/>
        <v>2</v>
      </c>
      <c r="CE593" s="69">
        <f t="shared" si="834"/>
        <v>26</v>
      </c>
      <c r="CF593" s="68">
        <f t="shared" si="835"/>
        <v>140</v>
      </c>
      <c r="CG593" s="70">
        <f t="shared" si="836"/>
        <v>1</v>
      </c>
      <c r="CH593" s="68">
        <f t="shared" si="837"/>
        <v>416</v>
      </c>
      <c r="CI593" s="71">
        <f>VLOOKUP(A593,[5]DATA!$A$6:$Q$660,17,0)</f>
        <v>70</v>
      </c>
      <c r="CJ593" s="71">
        <f t="shared" si="838"/>
        <v>126.5</v>
      </c>
      <c r="CK593" s="72">
        <f t="shared" si="839"/>
        <v>20</v>
      </c>
      <c r="CL593" s="73">
        <f t="shared" si="840"/>
        <v>0.15810276679841898</v>
      </c>
      <c r="CM593" s="72">
        <f t="shared" si="841"/>
        <v>0</v>
      </c>
      <c r="CN593" s="74">
        <f t="shared" si="842"/>
        <v>27</v>
      </c>
    </row>
    <row r="594" spans="1:92" s="76" customFormat="1" ht="24.75" customHeight="1" outlineLevel="2" x14ac:dyDescent="0.25">
      <c r="A594" s="55" t="s">
        <v>1195</v>
      </c>
      <c r="B594" s="56" t="s">
        <v>1196</v>
      </c>
      <c r="C594" s="57" t="s">
        <v>1169</v>
      </c>
      <c r="D594" s="58">
        <v>10</v>
      </c>
      <c r="E594" s="75">
        <v>43299</v>
      </c>
      <c r="F594" s="60">
        <f>IFERROR(VLOOKUP(A594,'[5]PHEP NAM 2022'!$D$9:$AP$628,32,0),0)</f>
        <v>1.5</v>
      </c>
      <c r="G594" s="61" t="s">
        <v>9</v>
      </c>
      <c r="H594" s="62">
        <v>4</v>
      </c>
      <c r="I594" s="61" t="s">
        <v>9</v>
      </c>
      <c r="J594" s="62">
        <v>4</v>
      </c>
      <c r="K594" s="61" t="s">
        <v>9</v>
      </c>
      <c r="L594" s="62">
        <v>4</v>
      </c>
      <c r="M594" s="61" t="s">
        <v>9</v>
      </c>
      <c r="N594" s="62">
        <v>4</v>
      </c>
      <c r="O594" s="61" t="s">
        <v>9</v>
      </c>
      <c r="P594" s="62">
        <v>4</v>
      </c>
      <c r="Q594" s="63"/>
      <c r="R594" s="63">
        <v>16</v>
      </c>
      <c r="S594" s="61" t="s">
        <v>12</v>
      </c>
      <c r="T594" s="62">
        <v>4</v>
      </c>
      <c r="U594" s="61" t="s">
        <v>12</v>
      </c>
      <c r="V594" s="62">
        <v>4</v>
      </c>
      <c r="W594" s="61" t="s">
        <v>12</v>
      </c>
      <c r="X594" s="62">
        <v>4</v>
      </c>
      <c r="Y594" s="61" t="s">
        <v>12</v>
      </c>
      <c r="Z594" s="62">
        <v>4</v>
      </c>
      <c r="AA594" s="61" t="s">
        <v>12</v>
      </c>
      <c r="AB594" s="62">
        <v>4</v>
      </c>
      <c r="AC594" s="61" t="s">
        <v>12</v>
      </c>
      <c r="AD594" s="62">
        <v>4</v>
      </c>
      <c r="AE594" s="63"/>
      <c r="AF594" s="63"/>
      <c r="AG594" s="61" t="s">
        <v>9</v>
      </c>
      <c r="AH594" s="62">
        <v>4</v>
      </c>
      <c r="AI594" s="61" t="s">
        <v>9</v>
      </c>
      <c r="AJ594" s="62">
        <v>4</v>
      </c>
      <c r="AK594" s="61" t="s">
        <v>9</v>
      </c>
      <c r="AL594" s="62">
        <v>4</v>
      </c>
      <c r="AM594" s="61" t="s">
        <v>9</v>
      </c>
      <c r="AN594" s="62">
        <v>4</v>
      </c>
      <c r="AO594" s="61" t="s">
        <v>9</v>
      </c>
      <c r="AP594" s="62">
        <v>4</v>
      </c>
      <c r="AQ594" s="61" t="s">
        <v>9</v>
      </c>
      <c r="AR594" s="62">
        <v>4</v>
      </c>
      <c r="AS594" s="63"/>
      <c r="AT594" s="63">
        <v>12</v>
      </c>
      <c r="AU594" s="61" t="s">
        <v>12</v>
      </c>
      <c r="AV594" s="62">
        <v>4</v>
      </c>
      <c r="AW594" s="61" t="s">
        <v>12</v>
      </c>
      <c r="AX594" s="62">
        <v>4</v>
      </c>
      <c r="AY594" s="61" t="s">
        <v>12</v>
      </c>
      <c r="AZ594" s="62">
        <v>4</v>
      </c>
      <c r="BA594" s="61" t="s">
        <v>12</v>
      </c>
      <c r="BB594" s="62">
        <v>4</v>
      </c>
      <c r="BC594" s="61" t="s">
        <v>12</v>
      </c>
      <c r="BD594" s="62">
        <v>4</v>
      </c>
      <c r="BE594" s="61" t="s">
        <v>12</v>
      </c>
      <c r="BF594" s="62">
        <v>4</v>
      </c>
      <c r="BG594" s="63"/>
      <c r="BH594" s="63"/>
      <c r="BI594" s="61" t="s">
        <v>9</v>
      </c>
      <c r="BJ594" s="62">
        <v>4</v>
      </c>
      <c r="BK594" s="61" t="s">
        <v>9</v>
      </c>
      <c r="BL594" s="62">
        <v>4</v>
      </c>
      <c r="BM594" s="61" t="s">
        <v>9</v>
      </c>
      <c r="BN594" s="62">
        <v>4</v>
      </c>
      <c r="BO594" s="61" t="s">
        <v>9</v>
      </c>
      <c r="BP594" s="62">
        <v>4</v>
      </c>
      <c r="BQ594" s="64">
        <f t="shared" si="821"/>
        <v>15</v>
      </c>
      <c r="BR594" s="64">
        <f t="shared" si="822"/>
        <v>0</v>
      </c>
      <c r="BS594" s="64">
        <f t="shared" si="823"/>
        <v>0</v>
      </c>
      <c r="BT594" s="64">
        <f t="shared" si="824"/>
        <v>12</v>
      </c>
      <c r="BU594" s="64">
        <f t="shared" si="825"/>
        <v>0</v>
      </c>
      <c r="BV594" s="64">
        <f t="shared" si="826"/>
        <v>0</v>
      </c>
      <c r="BW594" s="64">
        <f t="shared" si="827"/>
        <v>0</v>
      </c>
      <c r="BX594" s="64">
        <f t="shared" si="828"/>
        <v>0</v>
      </c>
      <c r="BY594" s="64">
        <f t="shared" si="829"/>
        <v>0</v>
      </c>
      <c r="BZ594" s="65">
        <f t="shared" si="830"/>
        <v>27</v>
      </c>
      <c r="CA594" s="66">
        <f t="shared" si="831"/>
        <v>108</v>
      </c>
      <c r="CB594" s="67">
        <f t="shared" si="832"/>
        <v>28</v>
      </c>
      <c r="CC594" s="67">
        <v>0</v>
      </c>
      <c r="CD594" s="68">
        <f t="shared" si="833"/>
        <v>2</v>
      </c>
      <c r="CE594" s="69">
        <f t="shared" si="834"/>
        <v>29</v>
      </c>
      <c r="CF594" s="68">
        <f t="shared" si="835"/>
        <v>140</v>
      </c>
      <c r="CG594" s="70">
        <f t="shared" si="836"/>
        <v>1.5</v>
      </c>
      <c r="CH594" s="68">
        <f t="shared" si="837"/>
        <v>464</v>
      </c>
      <c r="CI594" s="71">
        <f>VLOOKUP(A594,[5]DATA!$A$6:$Q$660,17,0)</f>
        <v>70</v>
      </c>
      <c r="CJ594" s="71">
        <f t="shared" si="838"/>
        <v>136</v>
      </c>
      <c r="CK594" s="72">
        <f t="shared" si="839"/>
        <v>28</v>
      </c>
      <c r="CL594" s="73">
        <f t="shared" si="840"/>
        <v>0.20588235294117646</v>
      </c>
      <c r="CM594" s="72">
        <f t="shared" si="841"/>
        <v>0</v>
      </c>
      <c r="CN594" s="74">
        <f t="shared" si="842"/>
        <v>27</v>
      </c>
    </row>
    <row r="595" spans="1:92" s="76" customFormat="1" ht="24.75" customHeight="1" outlineLevel="2" x14ac:dyDescent="0.25">
      <c r="A595" s="55" t="s">
        <v>1197</v>
      </c>
      <c r="B595" s="56" t="s">
        <v>1198</v>
      </c>
      <c r="C595" s="57" t="s">
        <v>1169</v>
      </c>
      <c r="D595" s="58">
        <v>10</v>
      </c>
      <c r="E595" s="75">
        <v>43517</v>
      </c>
      <c r="F595" s="60">
        <f>IFERROR(VLOOKUP(A595,'[5]PHEP NAM 2022'!$D$9:$AP$628,32,0),0)</f>
        <v>2</v>
      </c>
      <c r="G595" s="61" t="s">
        <v>12</v>
      </c>
      <c r="H595" s="62">
        <v>4</v>
      </c>
      <c r="I595" s="61" t="s">
        <v>12</v>
      </c>
      <c r="J595" s="62">
        <v>4</v>
      </c>
      <c r="K595" s="61" t="s">
        <v>12</v>
      </c>
      <c r="L595" s="62">
        <v>4</v>
      </c>
      <c r="M595" s="61" t="s">
        <v>12</v>
      </c>
      <c r="N595" s="62">
        <v>4</v>
      </c>
      <c r="O595" s="61" t="s">
        <v>12</v>
      </c>
      <c r="P595" s="62">
        <v>4</v>
      </c>
      <c r="Q595" s="63"/>
      <c r="R595" s="63">
        <v>8</v>
      </c>
      <c r="S595" s="61" t="s">
        <v>9</v>
      </c>
      <c r="T595" s="62">
        <v>4</v>
      </c>
      <c r="U595" s="61" t="s">
        <v>9</v>
      </c>
      <c r="V595" s="62">
        <v>4</v>
      </c>
      <c r="W595" s="61" t="s">
        <v>9</v>
      </c>
      <c r="X595" s="62">
        <v>4</v>
      </c>
      <c r="Y595" s="61" t="s">
        <v>9</v>
      </c>
      <c r="Z595" s="62">
        <v>4</v>
      </c>
      <c r="AA595" s="61" t="s">
        <v>9</v>
      </c>
      <c r="AB595" s="62">
        <v>4</v>
      </c>
      <c r="AC595" s="61" t="s">
        <v>9</v>
      </c>
      <c r="AD595" s="62">
        <v>4</v>
      </c>
      <c r="AE595" s="63"/>
      <c r="AF595" s="63">
        <v>12</v>
      </c>
      <c r="AG595" s="61" t="s">
        <v>12</v>
      </c>
      <c r="AH595" s="62">
        <v>4</v>
      </c>
      <c r="AI595" s="61" t="s">
        <v>12</v>
      </c>
      <c r="AJ595" s="62">
        <v>4</v>
      </c>
      <c r="AK595" s="61" t="s">
        <v>12</v>
      </c>
      <c r="AL595" s="62">
        <v>4</v>
      </c>
      <c r="AM595" s="61" t="s">
        <v>12</v>
      </c>
      <c r="AN595" s="62">
        <v>4</v>
      </c>
      <c r="AO595" s="61" t="s">
        <v>12</v>
      </c>
      <c r="AP595" s="62">
        <v>4</v>
      </c>
      <c r="AQ595" s="61" t="s">
        <v>12</v>
      </c>
      <c r="AR595" s="62">
        <v>4</v>
      </c>
      <c r="AS595" s="63"/>
      <c r="AT595" s="63">
        <v>12</v>
      </c>
      <c r="AU595" s="61" t="s">
        <v>9</v>
      </c>
      <c r="AV595" s="62">
        <v>4</v>
      </c>
      <c r="AW595" s="61" t="s">
        <v>9</v>
      </c>
      <c r="AX595" s="62">
        <v>4</v>
      </c>
      <c r="AY595" s="61" t="s">
        <v>9</v>
      </c>
      <c r="AZ595" s="62">
        <v>4</v>
      </c>
      <c r="BA595" s="61" t="s">
        <v>9</v>
      </c>
      <c r="BB595" s="62">
        <v>4</v>
      </c>
      <c r="BC595" s="61" t="s">
        <v>9</v>
      </c>
      <c r="BD595" s="62">
        <v>4</v>
      </c>
      <c r="BE595" s="61" t="s">
        <v>9</v>
      </c>
      <c r="BF595" s="62">
        <v>4</v>
      </c>
      <c r="BG595" s="63"/>
      <c r="BH595" s="63">
        <v>12</v>
      </c>
      <c r="BI595" s="61" t="s">
        <v>12</v>
      </c>
      <c r="BJ595" s="62">
        <v>4</v>
      </c>
      <c r="BK595" s="61" t="s">
        <v>12</v>
      </c>
      <c r="BL595" s="62">
        <v>4</v>
      </c>
      <c r="BM595" s="61" t="s">
        <v>12</v>
      </c>
      <c r="BN595" s="62">
        <v>4</v>
      </c>
      <c r="BO595" s="61" t="s">
        <v>12</v>
      </c>
      <c r="BP595" s="62">
        <v>4</v>
      </c>
      <c r="BQ595" s="64">
        <f t="shared" si="821"/>
        <v>12</v>
      </c>
      <c r="BR595" s="64">
        <f t="shared" si="822"/>
        <v>0</v>
      </c>
      <c r="BS595" s="64">
        <f t="shared" si="823"/>
        <v>0</v>
      </c>
      <c r="BT595" s="64">
        <f t="shared" si="824"/>
        <v>15</v>
      </c>
      <c r="BU595" s="64">
        <f t="shared" si="825"/>
        <v>0</v>
      </c>
      <c r="BV595" s="64">
        <f t="shared" si="826"/>
        <v>0</v>
      </c>
      <c r="BW595" s="64">
        <f t="shared" si="827"/>
        <v>0</v>
      </c>
      <c r="BX595" s="64">
        <f t="shared" si="828"/>
        <v>0</v>
      </c>
      <c r="BY595" s="64">
        <f t="shared" si="829"/>
        <v>0</v>
      </c>
      <c r="BZ595" s="65">
        <f t="shared" si="830"/>
        <v>27</v>
      </c>
      <c r="CA595" s="66">
        <f t="shared" si="831"/>
        <v>108</v>
      </c>
      <c r="CB595" s="67">
        <f t="shared" si="832"/>
        <v>44</v>
      </c>
      <c r="CC595" s="67">
        <v>0</v>
      </c>
      <c r="CD595" s="68">
        <f t="shared" si="833"/>
        <v>2</v>
      </c>
      <c r="CE595" s="69">
        <f t="shared" si="834"/>
        <v>30</v>
      </c>
      <c r="CF595" s="68">
        <f t="shared" si="835"/>
        <v>140</v>
      </c>
      <c r="CG595" s="70">
        <f t="shared" si="836"/>
        <v>2</v>
      </c>
      <c r="CH595" s="68">
        <f t="shared" si="837"/>
        <v>480</v>
      </c>
      <c r="CI595" s="71">
        <f>VLOOKUP(A595,[5]DATA!$A$6:$Q$660,17,0)</f>
        <v>70</v>
      </c>
      <c r="CJ595" s="71">
        <f t="shared" si="838"/>
        <v>152</v>
      </c>
      <c r="CK595" s="72">
        <f t="shared" si="839"/>
        <v>44</v>
      </c>
      <c r="CL595" s="73">
        <f t="shared" si="840"/>
        <v>0.28947368421052633</v>
      </c>
      <c r="CM595" s="72">
        <f t="shared" si="841"/>
        <v>0</v>
      </c>
      <c r="CN595" s="74">
        <f t="shared" si="842"/>
        <v>27</v>
      </c>
    </row>
    <row r="596" spans="1:92" s="76" customFormat="1" ht="24.75" customHeight="1" outlineLevel="2" x14ac:dyDescent="0.25">
      <c r="A596" s="55" t="s">
        <v>1199</v>
      </c>
      <c r="B596" s="56" t="s">
        <v>1200</v>
      </c>
      <c r="C596" s="57" t="s">
        <v>1169</v>
      </c>
      <c r="D596" s="58">
        <v>10</v>
      </c>
      <c r="E596" s="75">
        <v>43619</v>
      </c>
      <c r="F596" s="60">
        <f>IFERROR(VLOOKUP(A596,'[5]PHEP NAM 2022'!$D$9:$AP$628,32,0),0)</f>
        <v>2.5</v>
      </c>
      <c r="G596" s="61" t="s">
        <v>9</v>
      </c>
      <c r="H596" s="62">
        <v>4</v>
      </c>
      <c r="I596" s="61" t="s">
        <v>9</v>
      </c>
      <c r="J596" s="62">
        <v>4</v>
      </c>
      <c r="K596" s="61" t="s">
        <v>9</v>
      </c>
      <c r="L596" s="62">
        <v>4</v>
      </c>
      <c r="M596" s="61" t="s">
        <v>9</v>
      </c>
      <c r="N596" s="62">
        <v>4</v>
      </c>
      <c r="O596" s="61" t="s">
        <v>9</v>
      </c>
      <c r="P596" s="62">
        <v>4</v>
      </c>
      <c r="Q596" s="63"/>
      <c r="R596" s="63">
        <v>16</v>
      </c>
      <c r="S596" s="61" t="s">
        <v>12</v>
      </c>
      <c r="T596" s="62">
        <v>4</v>
      </c>
      <c r="U596" s="61" t="s">
        <v>12</v>
      </c>
      <c r="V596" s="62">
        <v>4</v>
      </c>
      <c r="W596" s="61" t="s">
        <v>12</v>
      </c>
      <c r="X596" s="62">
        <v>4</v>
      </c>
      <c r="Y596" s="61" t="s">
        <v>12</v>
      </c>
      <c r="Z596" s="62">
        <v>4</v>
      </c>
      <c r="AA596" s="61" t="s">
        <v>12</v>
      </c>
      <c r="AB596" s="62">
        <v>2</v>
      </c>
      <c r="AC596" s="61" t="s">
        <v>12</v>
      </c>
      <c r="AD596" s="62">
        <v>4</v>
      </c>
      <c r="AE596" s="63"/>
      <c r="AF596" s="63">
        <v>8</v>
      </c>
      <c r="AG596" s="61" t="s">
        <v>9</v>
      </c>
      <c r="AH596" s="62">
        <v>4</v>
      </c>
      <c r="AI596" s="61" t="s">
        <v>9</v>
      </c>
      <c r="AJ596" s="62">
        <v>4</v>
      </c>
      <c r="AK596" s="61" t="s">
        <v>9</v>
      </c>
      <c r="AL596" s="62">
        <v>4</v>
      </c>
      <c r="AM596" s="61" t="s">
        <v>9</v>
      </c>
      <c r="AN596" s="62">
        <v>4</v>
      </c>
      <c r="AO596" s="61" t="s">
        <v>9</v>
      </c>
      <c r="AP596" s="62">
        <v>4</v>
      </c>
      <c r="AQ596" s="61" t="s">
        <v>9</v>
      </c>
      <c r="AR596" s="62">
        <v>4</v>
      </c>
      <c r="AS596" s="63"/>
      <c r="AT596" s="63">
        <v>12</v>
      </c>
      <c r="AU596" s="61" t="s">
        <v>12</v>
      </c>
      <c r="AV596" s="62">
        <v>4</v>
      </c>
      <c r="AW596" s="61" t="s">
        <v>12</v>
      </c>
      <c r="AX596" s="62">
        <v>4</v>
      </c>
      <c r="AY596" s="61" t="s">
        <v>12</v>
      </c>
      <c r="AZ596" s="62">
        <v>4</v>
      </c>
      <c r="BA596" s="61" t="s">
        <v>12</v>
      </c>
      <c r="BB596" s="62">
        <v>4</v>
      </c>
      <c r="BC596" s="61" t="s">
        <v>12</v>
      </c>
      <c r="BD596" s="62">
        <v>4</v>
      </c>
      <c r="BE596" s="61" t="s">
        <v>12</v>
      </c>
      <c r="BF596" s="62">
        <v>4</v>
      </c>
      <c r="BG596" s="63"/>
      <c r="BH596" s="63">
        <v>12</v>
      </c>
      <c r="BI596" s="61" t="s">
        <v>9</v>
      </c>
      <c r="BJ596" s="62">
        <v>4</v>
      </c>
      <c r="BK596" s="61" t="s">
        <v>9</v>
      </c>
      <c r="BL596" s="62"/>
      <c r="BM596" s="61" t="s">
        <v>9</v>
      </c>
      <c r="BN596" s="62">
        <v>4</v>
      </c>
      <c r="BO596" s="61" t="s">
        <v>9</v>
      </c>
      <c r="BP596" s="62">
        <v>4</v>
      </c>
      <c r="BQ596" s="64">
        <f t="shared" si="821"/>
        <v>15</v>
      </c>
      <c r="BR596" s="64">
        <f t="shared" si="822"/>
        <v>0</v>
      </c>
      <c r="BS596" s="64">
        <f t="shared" si="823"/>
        <v>0</v>
      </c>
      <c r="BT596" s="64">
        <f t="shared" si="824"/>
        <v>12</v>
      </c>
      <c r="BU596" s="64">
        <f t="shared" si="825"/>
        <v>0</v>
      </c>
      <c r="BV596" s="64">
        <f t="shared" si="826"/>
        <v>0</v>
      </c>
      <c r="BW596" s="64">
        <f t="shared" si="827"/>
        <v>0</v>
      </c>
      <c r="BX596" s="64">
        <f t="shared" si="828"/>
        <v>0</v>
      </c>
      <c r="BY596" s="64">
        <f t="shared" si="829"/>
        <v>0</v>
      </c>
      <c r="BZ596" s="65">
        <f t="shared" si="830"/>
        <v>27</v>
      </c>
      <c r="CA596" s="66">
        <f t="shared" si="831"/>
        <v>102</v>
      </c>
      <c r="CB596" s="67">
        <f t="shared" si="832"/>
        <v>48</v>
      </c>
      <c r="CC596" s="67">
        <v>0</v>
      </c>
      <c r="CD596" s="68">
        <f t="shared" si="833"/>
        <v>2</v>
      </c>
      <c r="CE596" s="69">
        <f t="shared" si="834"/>
        <v>28</v>
      </c>
      <c r="CF596" s="68">
        <f t="shared" si="835"/>
        <v>140</v>
      </c>
      <c r="CG596" s="70">
        <f t="shared" si="836"/>
        <v>2.5</v>
      </c>
      <c r="CH596" s="68">
        <f t="shared" si="837"/>
        <v>448</v>
      </c>
      <c r="CI596" s="71">
        <f>VLOOKUP(A596,[5]DATA!$A$6:$Q$660,17,0)</f>
        <v>70</v>
      </c>
      <c r="CJ596" s="71">
        <f t="shared" si="838"/>
        <v>150</v>
      </c>
      <c r="CK596" s="72">
        <f t="shared" si="839"/>
        <v>48</v>
      </c>
      <c r="CL596" s="73">
        <f t="shared" si="840"/>
        <v>0.32</v>
      </c>
      <c r="CM596" s="72">
        <f t="shared" si="841"/>
        <v>0</v>
      </c>
      <c r="CN596" s="74">
        <f t="shared" si="842"/>
        <v>27</v>
      </c>
    </row>
    <row r="597" spans="1:92" s="76" customFormat="1" ht="24.75" customHeight="1" outlineLevel="2" x14ac:dyDescent="0.25">
      <c r="A597" s="55" t="s">
        <v>1201</v>
      </c>
      <c r="B597" s="56" t="s">
        <v>1202</v>
      </c>
      <c r="C597" s="57" t="s">
        <v>1169</v>
      </c>
      <c r="D597" s="58">
        <v>6</v>
      </c>
      <c r="E597" s="59">
        <v>43635</v>
      </c>
      <c r="F597" s="60">
        <f>IFERROR(VLOOKUP(A597,'[5]PHEP NAM 2022'!$D$9:$AP$628,32,0),0)</f>
        <v>7</v>
      </c>
      <c r="G597" s="61" t="s">
        <v>52</v>
      </c>
      <c r="H597" s="62"/>
      <c r="I597" s="61" t="s">
        <v>9</v>
      </c>
      <c r="J597" s="62">
        <v>4</v>
      </c>
      <c r="K597" s="61" t="s">
        <v>9</v>
      </c>
      <c r="L597" s="62">
        <v>4</v>
      </c>
      <c r="M597" s="61" t="s">
        <v>9</v>
      </c>
      <c r="N597" s="62">
        <v>4</v>
      </c>
      <c r="O597" s="61" t="s">
        <v>9</v>
      </c>
      <c r="P597" s="62">
        <v>4</v>
      </c>
      <c r="Q597" s="63"/>
      <c r="R597" s="63">
        <v>12</v>
      </c>
      <c r="S597" s="61" t="s">
        <v>9</v>
      </c>
      <c r="T597" s="62">
        <v>4</v>
      </c>
      <c r="U597" s="61" t="s">
        <v>9</v>
      </c>
      <c r="V597" s="62">
        <v>4</v>
      </c>
      <c r="W597" s="61" t="s">
        <v>9</v>
      </c>
      <c r="X597" s="62">
        <v>4</v>
      </c>
      <c r="Y597" s="61" t="s">
        <v>9</v>
      </c>
      <c r="Z597" s="62">
        <v>4</v>
      </c>
      <c r="AA597" s="61" t="s">
        <v>9</v>
      </c>
      <c r="AB597" s="62">
        <v>4</v>
      </c>
      <c r="AC597" s="61" t="s">
        <v>9</v>
      </c>
      <c r="AD597" s="62">
        <v>4</v>
      </c>
      <c r="AE597" s="63"/>
      <c r="AF597" s="63">
        <v>12</v>
      </c>
      <c r="AG597" s="61" t="s">
        <v>12</v>
      </c>
      <c r="AH597" s="62">
        <v>4</v>
      </c>
      <c r="AI597" s="61" t="s">
        <v>12</v>
      </c>
      <c r="AJ597" s="62">
        <v>4</v>
      </c>
      <c r="AK597" s="61" t="s">
        <v>12</v>
      </c>
      <c r="AL597" s="62">
        <v>4</v>
      </c>
      <c r="AM597" s="61" t="s">
        <v>12</v>
      </c>
      <c r="AN597" s="62">
        <v>4</v>
      </c>
      <c r="AO597" s="61" t="s">
        <v>12</v>
      </c>
      <c r="AP597" s="62">
        <v>4</v>
      </c>
      <c r="AQ597" s="61" t="s">
        <v>12</v>
      </c>
      <c r="AR597" s="62">
        <v>4</v>
      </c>
      <c r="AS597" s="63"/>
      <c r="AT597" s="63"/>
      <c r="AU597" s="61" t="s">
        <v>9</v>
      </c>
      <c r="AV597" s="62">
        <v>4</v>
      </c>
      <c r="AW597" s="61" t="s">
        <v>9</v>
      </c>
      <c r="AX597" s="62">
        <v>4</v>
      </c>
      <c r="AY597" s="61" t="s">
        <v>9</v>
      </c>
      <c r="AZ597" s="62">
        <v>4</v>
      </c>
      <c r="BA597" s="61" t="s">
        <v>9</v>
      </c>
      <c r="BB597" s="62">
        <v>4</v>
      </c>
      <c r="BC597" s="61" t="s">
        <v>9</v>
      </c>
      <c r="BD597" s="62">
        <v>4</v>
      </c>
      <c r="BE597" s="61" t="s">
        <v>9</v>
      </c>
      <c r="BF597" s="62">
        <v>4</v>
      </c>
      <c r="BG597" s="63"/>
      <c r="BH597" s="63"/>
      <c r="BI597" s="61" t="s">
        <v>12</v>
      </c>
      <c r="BJ597" s="62">
        <v>4</v>
      </c>
      <c r="BK597" s="61" t="s">
        <v>12</v>
      </c>
      <c r="BL597" s="62">
        <v>4</v>
      </c>
      <c r="BM597" s="61" t="s">
        <v>12</v>
      </c>
      <c r="BN597" s="62">
        <v>4</v>
      </c>
      <c r="BO597" s="61" t="s">
        <v>12</v>
      </c>
      <c r="BP597" s="62">
        <v>4</v>
      </c>
      <c r="BQ597" s="64">
        <f t="shared" si="821"/>
        <v>16</v>
      </c>
      <c r="BR597" s="64">
        <f t="shared" si="822"/>
        <v>0</v>
      </c>
      <c r="BS597" s="64">
        <f t="shared" si="823"/>
        <v>0</v>
      </c>
      <c r="BT597" s="64">
        <f t="shared" si="824"/>
        <v>10</v>
      </c>
      <c r="BU597" s="64">
        <f t="shared" si="825"/>
        <v>0</v>
      </c>
      <c r="BV597" s="64">
        <f t="shared" si="826"/>
        <v>0</v>
      </c>
      <c r="BW597" s="64">
        <f t="shared" si="827"/>
        <v>0</v>
      </c>
      <c r="BX597" s="64">
        <f t="shared" si="828"/>
        <v>0</v>
      </c>
      <c r="BY597" s="64">
        <f t="shared" si="829"/>
        <v>1</v>
      </c>
      <c r="BZ597" s="65">
        <f t="shared" si="830"/>
        <v>27</v>
      </c>
      <c r="CA597" s="66">
        <f t="shared" si="831"/>
        <v>104</v>
      </c>
      <c r="CB597" s="67">
        <f t="shared" si="832"/>
        <v>24</v>
      </c>
      <c r="CC597" s="67">
        <v>0</v>
      </c>
      <c r="CD597" s="68">
        <f t="shared" si="833"/>
        <v>2</v>
      </c>
      <c r="CE597" s="69">
        <f t="shared" si="834"/>
        <v>28</v>
      </c>
      <c r="CF597" s="68">
        <f t="shared" si="835"/>
        <v>300</v>
      </c>
      <c r="CG597" s="70">
        <f t="shared" si="836"/>
        <v>6</v>
      </c>
      <c r="CH597" s="68">
        <f t="shared" si="837"/>
        <v>448</v>
      </c>
      <c r="CI597" s="71">
        <f>VLOOKUP(A597,[5]DATA!$A$6:$Q$660,17,0)</f>
        <v>150</v>
      </c>
      <c r="CJ597" s="71">
        <f t="shared" si="838"/>
        <v>128</v>
      </c>
      <c r="CK597" s="72">
        <f t="shared" si="839"/>
        <v>24</v>
      </c>
      <c r="CL597" s="73">
        <f t="shared" si="840"/>
        <v>0.1875</v>
      </c>
      <c r="CM597" s="72">
        <f t="shared" si="841"/>
        <v>0</v>
      </c>
      <c r="CN597" s="74">
        <f t="shared" si="842"/>
        <v>27</v>
      </c>
    </row>
    <row r="598" spans="1:92" s="76" customFormat="1" ht="24.75" customHeight="1" outlineLevel="2" x14ac:dyDescent="0.25">
      <c r="A598" s="55" t="s">
        <v>1203</v>
      </c>
      <c r="B598" s="56" t="s">
        <v>1204</v>
      </c>
      <c r="C598" s="57" t="s">
        <v>1169</v>
      </c>
      <c r="D598" s="58">
        <v>10</v>
      </c>
      <c r="E598" s="59">
        <v>40432</v>
      </c>
      <c r="F598" s="60">
        <f>IFERROR(VLOOKUP(A598,'[5]PHEP NAM 2022'!$D$9:$AP$628,32,0),0)</f>
        <v>6.5</v>
      </c>
      <c r="G598" s="61" t="s">
        <v>12</v>
      </c>
      <c r="H598" s="62">
        <v>4</v>
      </c>
      <c r="I598" s="61" t="s">
        <v>12</v>
      </c>
      <c r="J598" s="62">
        <v>4</v>
      </c>
      <c r="K598" s="61" t="s">
        <v>12</v>
      </c>
      <c r="L598" s="62">
        <v>4</v>
      </c>
      <c r="M598" s="61" t="s">
        <v>12</v>
      </c>
      <c r="N598" s="62">
        <v>4</v>
      </c>
      <c r="O598" s="61" t="s">
        <v>12</v>
      </c>
      <c r="P598" s="62">
        <v>4</v>
      </c>
      <c r="Q598" s="63"/>
      <c r="R598" s="63">
        <v>8</v>
      </c>
      <c r="S598" s="61" t="s">
        <v>9</v>
      </c>
      <c r="T598" s="62">
        <v>4</v>
      </c>
      <c r="U598" s="61" t="s">
        <v>9</v>
      </c>
      <c r="V598" s="62">
        <v>4</v>
      </c>
      <c r="W598" s="61" t="s">
        <v>52</v>
      </c>
      <c r="X598" s="62"/>
      <c r="Y598" s="61" t="s">
        <v>9</v>
      </c>
      <c r="Z598" s="62">
        <v>4</v>
      </c>
      <c r="AA598" s="61" t="s">
        <v>9</v>
      </c>
      <c r="AB598" s="62">
        <v>4</v>
      </c>
      <c r="AC598" s="61" t="s">
        <v>9</v>
      </c>
      <c r="AD598" s="62">
        <v>4</v>
      </c>
      <c r="AE598" s="63"/>
      <c r="AF598" s="63">
        <v>12</v>
      </c>
      <c r="AG598" s="61" t="s">
        <v>12</v>
      </c>
      <c r="AH598" s="62">
        <v>4</v>
      </c>
      <c r="AI598" s="61" t="s">
        <v>12</v>
      </c>
      <c r="AJ598" s="62">
        <v>4</v>
      </c>
      <c r="AK598" s="61" t="s">
        <v>12</v>
      </c>
      <c r="AL598" s="62">
        <v>4</v>
      </c>
      <c r="AM598" s="61" t="s">
        <v>12</v>
      </c>
      <c r="AN598" s="62">
        <v>4</v>
      </c>
      <c r="AO598" s="61" t="s">
        <v>12</v>
      </c>
      <c r="AP598" s="62">
        <v>4</v>
      </c>
      <c r="AQ598" s="61" t="s">
        <v>12</v>
      </c>
      <c r="AR598" s="62">
        <v>4</v>
      </c>
      <c r="AS598" s="63"/>
      <c r="AT598" s="63">
        <v>12</v>
      </c>
      <c r="AU598" s="61" t="s">
        <v>9</v>
      </c>
      <c r="AV598" s="62">
        <v>4</v>
      </c>
      <c r="AW598" s="61" t="s">
        <v>9</v>
      </c>
      <c r="AX598" s="62">
        <v>4</v>
      </c>
      <c r="AY598" s="61" t="s">
        <v>9</v>
      </c>
      <c r="AZ598" s="62">
        <v>4</v>
      </c>
      <c r="BA598" s="61" t="s">
        <v>9</v>
      </c>
      <c r="BB598" s="62">
        <v>4</v>
      </c>
      <c r="BC598" s="61" t="s">
        <v>9</v>
      </c>
      <c r="BD598" s="62">
        <v>4</v>
      </c>
      <c r="BE598" s="61" t="s">
        <v>9</v>
      </c>
      <c r="BF598" s="62">
        <v>4</v>
      </c>
      <c r="BG598" s="63"/>
      <c r="BH598" s="63"/>
      <c r="BI598" s="61" t="s">
        <v>12</v>
      </c>
      <c r="BJ598" s="62">
        <v>4</v>
      </c>
      <c r="BK598" s="61" t="s">
        <v>12</v>
      </c>
      <c r="BL598" s="62">
        <v>4</v>
      </c>
      <c r="BM598" s="61" t="s">
        <v>12</v>
      </c>
      <c r="BN598" s="62">
        <v>4</v>
      </c>
      <c r="BO598" s="61" t="s">
        <v>12</v>
      </c>
      <c r="BP598" s="62">
        <v>4</v>
      </c>
      <c r="BQ598" s="64">
        <f t="shared" si="821"/>
        <v>11</v>
      </c>
      <c r="BR598" s="64">
        <f t="shared" si="822"/>
        <v>0</v>
      </c>
      <c r="BS598" s="64">
        <f t="shared" si="823"/>
        <v>0</v>
      </c>
      <c r="BT598" s="64">
        <f t="shared" si="824"/>
        <v>15</v>
      </c>
      <c r="BU598" s="64">
        <f t="shared" si="825"/>
        <v>0</v>
      </c>
      <c r="BV598" s="64">
        <f t="shared" si="826"/>
        <v>0</v>
      </c>
      <c r="BW598" s="64">
        <f t="shared" si="827"/>
        <v>0</v>
      </c>
      <c r="BX598" s="64">
        <f t="shared" si="828"/>
        <v>0</v>
      </c>
      <c r="BY598" s="64">
        <f t="shared" si="829"/>
        <v>1</v>
      </c>
      <c r="BZ598" s="65">
        <f t="shared" si="830"/>
        <v>27</v>
      </c>
      <c r="CA598" s="66">
        <f t="shared" si="831"/>
        <v>104</v>
      </c>
      <c r="CB598" s="67">
        <f t="shared" si="832"/>
        <v>32</v>
      </c>
      <c r="CC598" s="67">
        <v>0</v>
      </c>
      <c r="CD598" s="68">
        <f t="shared" si="833"/>
        <v>2</v>
      </c>
      <c r="CE598" s="69">
        <f t="shared" si="834"/>
        <v>28</v>
      </c>
      <c r="CF598" s="68">
        <f t="shared" si="835"/>
        <v>140</v>
      </c>
      <c r="CG598" s="70">
        <f t="shared" si="836"/>
        <v>5.5</v>
      </c>
      <c r="CH598" s="68">
        <f t="shared" si="837"/>
        <v>448</v>
      </c>
      <c r="CI598" s="71">
        <f>VLOOKUP(A598,[5]DATA!$A$6:$Q$660,17,0)</f>
        <v>70</v>
      </c>
      <c r="CJ598" s="71">
        <f t="shared" si="838"/>
        <v>136</v>
      </c>
      <c r="CK598" s="72">
        <f t="shared" si="839"/>
        <v>32</v>
      </c>
      <c r="CL598" s="73">
        <f t="shared" si="840"/>
        <v>0.23529411764705882</v>
      </c>
      <c r="CM598" s="72">
        <f t="shared" si="841"/>
        <v>0</v>
      </c>
      <c r="CN598" s="74">
        <f t="shared" si="842"/>
        <v>27</v>
      </c>
    </row>
    <row r="599" spans="1:92" s="77" customFormat="1" ht="24.75" customHeight="1" outlineLevel="2" x14ac:dyDescent="0.25">
      <c r="A599" s="55" t="s">
        <v>1205</v>
      </c>
      <c r="B599" s="56" t="s">
        <v>1206</v>
      </c>
      <c r="C599" s="57" t="s">
        <v>1169</v>
      </c>
      <c r="D599" s="58">
        <v>10</v>
      </c>
      <c r="E599" s="59">
        <v>41220</v>
      </c>
      <c r="F599" s="60">
        <f>IFERROR(VLOOKUP(A599,'[5]PHEP NAM 2022'!$D$9:$AP$628,32,0),0)</f>
        <v>5</v>
      </c>
      <c r="G599" s="61" t="s">
        <v>12</v>
      </c>
      <c r="H599" s="62">
        <v>4</v>
      </c>
      <c r="I599" s="61" t="s">
        <v>12</v>
      </c>
      <c r="J599" s="62">
        <v>4</v>
      </c>
      <c r="K599" s="61" t="s">
        <v>12</v>
      </c>
      <c r="L599" s="62">
        <v>4</v>
      </c>
      <c r="M599" s="61" t="s">
        <v>12</v>
      </c>
      <c r="N599" s="62">
        <v>4</v>
      </c>
      <c r="O599" s="61" t="s">
        <v>12</v>
      </c>
      <c r="P599" s="62">
        <v>4</v>
      </c>
      <c r="Q599" s="63"/>
      <c r="R599" s="63">
        <v>8</v>
      </c>
      <c r="S599" s="61" t="s">
        <v>9</v>
      </c>
      <c r="T599" s="62">
        <v>4</v>
      </c>
      <c r="U599" s="61" t="s">
        <v>9</v>
      </c>
      <c r="V599" s="62">
        <v>4</v>
      </c>
      <c r="W599" s="61" t="s">
        <v>9</v>
      </c>
      <c r="X599" s="62">
        <v>4</v>
      </c>
      <c r="Y599" s="61" t="s">
        <v>9</v>
      </c>
      <c r="Z599" s="62">
        <v>4</v>
      </c>
      <c r="AA599" s="61" t="s">
        <v>9</v>
      </c>
      <c r="AB599" s="62">
        <v>4</v>
      </c>
      <c r="AC599" s="61" t="s">
        <v>9</v>
      </c>
      <c r="AD599" s="62">
        <v>4</v>
      </c>
      <c r="AE599" s="63"/>
      <c r="AF599" s="63">
        <v>12</v>
      </c>
      <c r="AG599" s="61" t="s">
        <v>12</v>
      </c>
      <c r="AH599" s="62">
        <v>4</v>
      </c>
      <c r="AI599" s="61" t="s">
        <v>12</v>
      </c>
      <c r="AJ599" s="62">
        <v>4</v>
      </c>
      <c r="AK599" s="61" t="s">
        <v>12</v>
      </c>
      <c r="AL599" s="62">
        <v>4</v>
      </c>
      <c r="AM599" s="61" t="s">
        <v>12</v>
      </c>
      <c r="AN599" s="62">
        <v>4</v>
      </c>
      <c r="AO599" s="61" t="s">
        <v>12</v>
      </c>
      <c r="AP599" s="62">
        <v>4</v>
      </c>
      <c r="AQ599" s="61" t="s">
        <v>12</v>
      </c>
      <c r="AR599" s="62">
        <v>4</v>
      </c>
      <c r="AS599" s="63"/>
      <c r="AT599" s="63"/>
      <c r="AU599" s="61" t="s">
        <v>52</v>
      </c>
      <c r="AV599" s="62"/>
      <c r="AW599" s="61" t="s">
        <v>52</v>
      </c>
      <c r="AX599" s="62"/>
      <c r="AY599" s="61" t="s">
        <v>9</v>
      </c>
      <c r="AZ599" s="62">
        <v>4</v>
      </c>
      <c r="BA599" s="61" t="s">
        <v>9</v>
      </c>
      <c r="BB599" s="62">
        <v>4</v>
      </c>
      <c r="BC599" s="61" t="s">
        <v>9</v>
      </c>
      <c r="BD599" s="62">
        <v>4</v>
      </c>
      <c r="BE599" s="61" t="s">
        <v>9</v>
      </c>
      <c r="BF599" s="62">
        <v>4</v>
      </c>
      <c r="BG599" s="63"/>
      <c r="BH599" s="63">
        <v>12</v>
      </c>
      <c r="BI599" s="61" t="s">
        <v>12</v>
      </c>
      <c r="BJ599" s="62">
        <v>4</v>
      </c>
      <c r="BK599" s="61" t="s">
        <v>12</v>
      </c>
      <c r="BL599" s="62">
        <v>4</v>
      </c>
      <c r="BM599" s="61" t="s">
        <v>12</v>
      </c>
      <c r="BN599" s="62">
        <v>4</v>
      </c>
      <c r="BO599" s="61" t="s">
        <v>12</v>
      </c>
      <c r="BP599" s="62">
        <v>4</v>
      </c>
      <c r="BQ599" s="64">
        <f t="shared" si="821"/>
        <v>10</v>
      </c>
      <c r="BR599" s="64">
        <f t="shared" si="822"/>
        <v>0</v>
      </c>
      <c r="BS599" s="64">
        <f t="shared" si="823"/>
        <v>0</v>
      </c>
      <c r="BT599" s="64">
        <f t="shared" si="824"/>
        <v>15</v>
      </c>
      <c r="BU599" s="64">
        <f t="shared" si="825"/>
        <v>0</v>
      </c>
      <c r="BV599" s="64">
        <f t="shared" si="826"/>
        <v>0</v>
      </c>
      <c r="BW599" s="64">
        <f t="shared" si="827"/>
        <v>0</v>
      </c>
      <c r="BX599" s="64">
        <f t="shared" si="828"/>
        <v>0</v>
      </c>
      <c r="BY599" s="64">
        <f t="shared" si="829"/>
        <v>2</v>
      </c>
      <c r="BZ599" s="65">
        <f t="shared" si="830"/>
        <v>27</v>
      </c>
      <c r="CA599" s="66">
        <f t="shared" si="831"/>
        <v>100</v>
      </c>
      <c r="CB599" s="67">
        <f t="shared" si="832"/>
        <v>32</v>
      </c>
      <c r="CC599" s="67">
        <v>0</v>
      </c>
      <c r="CD599" s="68">
        <f t="shared" si="833"/>
        <v>2</v>
      </c>
      <c r="CE599" s="69">
        <f t="shared" si="834"/>
        <v>27</v>
      </c>
      <c r="CF599" s="68">
        <f t="shared" si="835"/>
        <v>140</v>
      </c>
      <c r="CG599" s="70">
        <f t="shared" si="836"/>
        <v>3</v>
      </c>
      <c r="CH599" s="68">
        <f t="shared" si="837"/>
        <v>432</v>
      </c>
      <c r="CI599" s="71">
        <f>VLOOKUP(A599,[5]DATA!$A$6:$Q$660,17,0)</f>
        <v>70</v>
      </c>
      <c r="CJ599" s="71">
        <f t="shared" si="838"/>
        <v>132</v>
      </c>
      <c r="CK599" s="72">
        <f t="shared" si="839"/>
        <v>32</v>
      </c>
      <c r="CL599" s="73">
        <f t="shared" si="840"/>
        <v>0.24242424242424243</v>
      </c>
      <c r="CM599" s="72">
        <f t="shared" si="841"/>
        <v>0</v>
      </c>
      <c r="CN599" s="74">
        <f t="shared" si="842"/>
        <v>27</v>
      </c>
    </row>
    <row r="600" spans="1:92" s="76" customFormat="1" ht="24.75" customHeight="1" outlineLevel="2" x14ac:dyDescent="0.25">
      <c r="A600" s="55" t="s">
        <v>1207</v>
      </c>
      <c r="B600" s="56" t="s">
        <v>1208</v>
      </c>
      <c r="C600" s="57" t="s">
        <v>1169</v>
      </c>
      <c r="D600" s="58">
        <v>10</v>
      </c>
      <c r="E600" s="59">
        <v>42247</v>
      </c>
      <c r="F600" s="60">
        <f>IFERROR(VLOOKUP(A600,'[5]PHEP NAM 2022'!$D$9:$AP$628,32,0),0)</f>
        <v>7</v>
      </c>
      <c r="G600" s="61" t="s">
        <v>9</v>
      </c>
      <c r="H600" s="62">
        <v>4</v>
      </c>
      <c r="I600" s="61" t="s">
        <v>9</v>
      </c>
      <c r="J600" s="62">
        <v>4</v>
      </c>
      <c r="K600" s="61" t="s">
        <v>9</v>
      </c>
      <c r="L600" s="62">
        <v>4</v>
      </c>
      <c r="M600" s="61" t="s">
        <v>9</v>
      </c>
      <c r="N600" s="62">
        <v>4</v>
      </c>
      <c r="O600" s="61" t="s">
        <v>9</v>
      </c>
      <c r="P600" s="62">
        <v>4</v>
      </c>
      <c r="Q600" s="63"/>
      <c r="R600" s="63">
        <v>16</v>
      </c>
      <c r="S600" s="61" t="s">
        <v>124</v>
      </c>
      <c r="T600" s="62"/>
      <c r="U600" s="61" t="s">
        <v>12</v>
      </c>
      <c r="V600" s="62">
        <v>4</v>
      </c>
      <c r="W600" s="61" t="s">
        <v>12</v>
      </c>
      <c r="X600" s="62">
        <v>4</v>
      </c>
      <c r="Y600" s="61" t="s">
        <v>12</v>
      </c>
      <c r="Z600" s="62">
        <v>4</v>
      </c>
      <c r="AA600" s="61" t="s">
        <v>12</v>
      </c>
      <c r="AB600" s="62">
        <v>4</v>
      </c>
      <c r="AC600" s="61" t="s">
        <v>12</v>
      </c>
      <c r="AD600" s="62">
        <v>4</v>
      </c>
      <c r="AE600" s="63"/>
      <c r="AF600" s="63">
        <v>12</v>
      </c>
      <c r="AG600" s="61" t="s">
        <v>9</v>
      </c>
      <c r="AH600" s="62">
        <v>4</v>
      </c>
      <c r="AI600" s="61" t="s">
        <v>9</v>
      </c>
      <c r="AJ600" s="62">
        <v>4</v>
      </c>
      <c r="AK600" s="61" t="s">
        <v>9</v>
      </c>
      <c r="AL600" s="62">
        <v>4</v>
      </c>
      <c r="AM600" s="61" t="s">
        <v>9</v>
      </c>
      <c r="AN600" s="62">
        <v>4</v>
      </c>
      <c r="AO600" s="61" t="s">
        <v>9</v>
      </c>
      <c r="AP600" s="62">
        <v>4</v>
      </c>
      <c r="AQ600" s="61" t="s">
        <v>9</v>
      </c>
      <c r="AR600" s="62">
        <v>4</v>
      </c>
      <c r="AS600" s="63"/>
      <c r="AT600" s="63">
        <v>12</v>
      </c>
      <c r="AU600" s="61" t="s">
        <v>12</v>
      </c>
      <c r="AV600" s="62">
        <v>4</v>
      </c>
      <c r="AW600" s="61" t="s">
        <v>12</v>
      </c>
      <c r="AX600" s="62">
        <v>4</v>
      </c>
      <c r="AY600" s="61" t="s">
        <v>12</v>
      </c>
      <c r="AZ600" s="62">
        <v>4</v>
      </c>
      <c r="BA600" s="61" t="s">
        <v>12</v>
      </c>
      <c r="BB600" s="62">
        <v>4</v>
      </c>
      <c r="BC600" s="61" t="s">
        <v>12</v>
      </c>
      <c r="BD600" s="62">
        <v>4</v>
      </c>
      <c r="BE600" s="61" t="s">
        <v>12</v>
      </c>
      <c r="BF600" s="62">
        <v>4</v>
      </c>
      <c r="BG600" s="63"/>
      <c r="BH600" s="63">
        <v>12</v>
      </c>
      <c r="BI600" s="61" t="s">
        <v>9</v>
      </c>
      <c r="BJ600" s="62">
        <v>4</v>
      </c>
      <c r="BK600" s="61" t="s">
        <v>9</v>
      </c>
      <c r="BL600" s="62">
        <v>4</v>
      </c>
      <c r="BM600" s="61" t="s">
        <v>9</v>
      </c>
      <c r="BN600" s="62">
        <v>4</v>
      </c>
      <c r="BO600" s="61" t="s">
        <v>52</v>
      </c>
      <c r="BP600" s="62"/>
      <c r="BQ600" s="64">
        <f t="shared" si="821"/>
        <v>14</v>
      </c>
      <c r="BR600" s="64">
        <f t="shared" si="822"/>
        <v>0</v>
      </c>
      <c r="BS600" s="64">
        <f t="shared" si="823"/>
        <v>0</v>
      </c>
      <c r="BT600" s="64">
        <f t="shared" si="824"/>
        <v>11</v>
      </c>
      <c r="BU600" s="64">
        <f t="shared" si="825"/>
        <v>0</v>
      </c>
      <c r="BV600" s="64">
        <f t="shared" si="826"/>
        <v>0</v>
      </c>
      <c r="BW600" s="64">
        <f t="shared" si="827"/>
        <v>0</v>
      </c>
      <c r="BX600" s="64">
        <f t="shared" si="828"/>
        <v>0</v>
      </c>
      <c r="BY600" s="64">
        <f t="shared" si="829"/>
        <v>1</v>
      </c>
      <c r="BZ600" s="65">
        <f t="shared" si="830"/>
        <v>26</v>
      </c>
      <c r="CA600" s="66">
        <f t="shared" si="831"/>
        <v>100</v>
      </c>
      <c r="CB600" s="67">
        <f t="shared" si="832"/>
        <v>52</v>
      </c>
      <c r="CC600" s="67">
        <v>0</v>
      </c>
      <c r="CD600" s="68">
        <f t="shared" si="833"/>
        <v>2</v>
      </c>
      <c r="CE600" s="69">
        <f t="shared" si="834"/>
        <v>29</v>
      </c>
      <c r="CF600" s="68">
        <f t="shared" si="835"/>
        <v>140</v>
      </c>
      <c r="CG600" s="70">
        <f t="shared" si="836"/>
        <v>6</v>
      </c>
      <c r="CH600" s="68">
        <f t="shared" si="837"/>
        <v>464</v>
      </c>
      <c r="CI600" s="71">
        <f>VLOOKUP(A600,[5]DATA!$A$6:$Q$660,17,0)</f>
        <v>70</v>
      </c>
      <c r="CJ600" s="71">
        <f t="shared" si="838"/>
        <v>152</v>
      </c>
      <c r="CK600" s="72">
        <f t="shared" si="839"/>
        <v>52</v>
      </c>
      <c r="CL600" s="73">
        <f t="shared" si="840"/>
        <v>0.34210526315789475</v>
      </c>
      <c r="CM600" s="72">
        <f t="shared" si="841"/>
        <v>0</v>
      </c>
      <c r="CN600" s="74">
        <f t="shared" si="842"/>
        <v>26</v>
      </c>
    </row>
    <row r="601" spans="1:92" s="76" customFormat="1" ht="24.75" customHeight="1" outlineLevel="2" x14ac:dyDescent="0.25">
      <c r="A601" s="55" t="s">
        <v>1209</v>
      </c>
      <c r="B601" s="56" t="s">
        <v>1210</v>
      </c>
      <c r="C601" s="57" t="s">
        <v>1169</v>
      </c>
      <c r="D601" s="58">
        <v>10</v>
      </c>
      <c r="E601" s="59">
        <v>42835</v>
      </c>
      <c r="F601" s="60">
        <f>IFERROR(VLOOKUP(A601,'[5]PHEP NAM 2022'!$D$9:$AP$628,32,0),0)</f>
        <v>5.5</v>
      </c>
      <c r="G601" s="61" t="s">
        <v>12</v>
      </c>
      <c r="H601" s="62">
        <v>4</v>
      </c>
      <c r="I601" s="61" t="s">
        <v>12</v>
      </c>
      <c r="J601" s="62">
        <v>4</v>
      </c>
      <c r="K601" s="61" t="s">
        <v>12</v>
      </c>
      <c r="L601" s="62">
        <v>4</v>
      </c>
      <c r="M601" s="61" t="s">
        <v>12</v>
      </c>
      <c r="N601" s="62">
        <v>4</v>
      </c>
      <c r="O601" s="61" t="s">
        <v>12</v>
      </c>
      <c r="P601" s="62">
        <v>4</v>
      </c>
      <c r="Q601" s="63"/>
      <c r="R601" s="63">
        <v>8</v>
      </c>
      <c r="S601" s="61" t="s">
        <v>9</v>
      </c>
      <c r="T601" s="62">
        <v>4</v>
      </c>
      <c r="U601" s="61" t="s">
        <v>9</v>
      </c>
      <c r="V601" s="62">
        <v>3</v>
      </c>
      <c r="W601" s="61" t="s">
        <v>9</v>
      </c>
      <c r="X601" s="62">
        <v>3</v>
      </c>
      <c r="Y601" s="61" t="s">
        <v>9</v>
      </c>
      <c r="Z601" s="62">
        <v>3</v>
      </c>
      <c r="AA601" s="61" t="s">
        <v>124</v>
      </c>
      <c r="AB601" s="62"/>
      <c r="AC601" s="61" t="s">
        <v>9</v>
      </c>
      <c r="AD601" s="62">
        <v>4</v>
      </c>
      <c r="AE601" s="63"/>
      <c r="AF601" s="63">
        <v>12</v>
      </c>
      <c r="AG601" s="61" t="s">
        <v>12</v>
      </c>
      <c r="AH601" s="62">
        <v>4</v>
      </c>
      <c r="AI601" s="61" t="s">
        <v>12</v>
      </c>
      <c r="AJ601" s="62">
        <v>4</v>
      </c>
      <c r="AK601" s="61" t="s">
        <v>12</v>
      </c>
      <c r="AL601" s="62">
        <v>4</v>
      </c>
      <c r="AM601" s="61" t="s">
        <v>12</v>
      </c>
      <c r="AN601" s="62">
        <v>4</v>
      </c>
      <c r="AO601" s="61" t="s">
        <v>12</v>
      </c>
      <c r="AP601" s="62">
        <v>4</v>
      </c>
      <c r="AQ601" s="61" t="s">
        <v>12</v>
      </c>
      <c r="AR601" s="62">
        <v>4</v>
      </c>
      <c r="AS601" s="63"/>
      <c r="AT601" s="63">
        <v>12</v>
      </c>
      <c r="AU601" s="61" t="s">
        <v>52</v>
      </c>
      <c r="AV601" s="62"/>
      <c r="AW601" s="61" t="s">
        <v>9</v>
      </c>
      <c r="AX601" s="62">
        <v>3</v>
      </c>
      <c r="AY601" s="61" t="s">
        <v>9</v>
      </c>
      <c r="AZ601" s="62">
        <v>3</v>
      </c>
      <c r="BA601" s="61" t="s">
        <v>9</v>
      </c>
      <c r="BB601" s="62">
        <v>3.5</v>
      </c>
      <c r="BC601" s="61" t="s">
        <v>9</v>
      </c>
      <c r="BD601" s="62">
        <v>3</v>
      </c>
      <c r="BE601" s="61" t="s">
        <v>9</v>
      </c>
      <c r="BF601" s="62">
        <v>4</v>
      </c>
      <c r="BG601" s="63"/>
      <c r="BH601" s="63">
        <v>12</v>
      </c>
      <c r="BI601" s="61" t="s">
        <v>12</v>
      </c>
      <c r="BJ601" s="62">
        <v>4</v>
      </c>
      <c r="BK601" s="61" t="s">
        <v>12</v>
      </c>
      <c r="BL601" s="62">
        <v>4</v>
      </c>
      <c r="BM601" s="61" t="s">
        <v>12</v>
      </c>
      <c r="BN601" s="62">
        <v>4</v>
      </c>
      <c r="BO601" s="61" t="s">
        <v>12</v>
      </c>
      <c r="BP601" s="62">
        <v>4</v>
      </c>
      <c r="BQ601" s="64">
        <f t="shared" si="821"/>
        <v>10</v>
      </c>
      <c r="BR601" s="64">
        <f t="shared" si="822"/>
        <v>0</v>
      </c>
      <c r="BS601" s="64">
        <f t="shared" si="823"/>
        <v>0</v>
      </c>
      <c r="BT601" s="64">
        <f t="shared" si="824"/>
        <v>15</v>
      </c>
      <c r="BU601" s="64">
        <f t="shared" si="825"/>
        <v>0</v>
      </c>
      <c r="BV601" s="64">
        <f t="shared" si="826"/>
        <v>0</v>
      </c>
      <c r="BW601" s="64">
        <f t="shared" si="827"/>
        <v>0</v>
      </c>
      <c r="BX601" s="64">
        <f t="shared" si="828"/>
        <v>0</v>
      </c>
      <c r="BY601" s="64">
        <f t="shared" si="829"/>
        <v>1</v>
      </c>
      <c r="BZ601" s="65">
        <f t="shared" si="830"/>
        <v>26</v>
      </c>
      <c r="CA601" s="66">
        <f t="shared" si="831"/>
        <v>93.5</v>
      </c>
      <c r="CB601" s="67">
        <f t="shared" si="832"/>
        <v>44</v>
      </c>
      <c r="CC601" s="67">
        <v>0</v>
      </c>
      <c r="CD601" s="68">
        <f t="shared" si="833"/>
        <v>2</v>
      </c>
      <c r="CE601" s="69">
        <f t="shared" si="834"/>
        <v>21</v>
      </c>
      <c r="CF601" s="68">
        <f t="shared" si="835"/>
        <v>140</v>
      </c>
      <c r="CG601" s="70">
        <f t="shared" si="836"/>
        <v>4.5</v>
      </c>
      <c r="CH601" s="68">
        <f t="shared" si="837"/>
        <v>336</v>
      </c>
      <c r="CI601" s="71">
        <f>VLOOKUP(A601,[5]DATA!$A$6:$Q$660,17,0)</f>
        <v>70</v>
      </c>
      <c r="CJ601" s="71">
        <f t="shared" si="838"/>
        <v>137.5</v>
      </c>
      <c r="CK601" s="72">
        <f t="shared" si="839"/>
        <v>44</v>
      </c>
      <c r="CL601" s="73">
        <f t="shared" si="840"/>
        <v>0.32</v>
      </c>
      <c r="CM601" s="72">
        <f t="shared" si="841"/>
        <v>0</v>
      </c>
      <c r="CN601" s="74">
        <f t="shared" si="842"/>
        <v>26</v>
      </c>
    </row>
    <row r="602" spans="1:92" s="76" customFormat="1" ht="24.75" customHeight="1" outlineLevel="2" x14ac:dyDescent="0.25">
      <c r="A602" s="55" t="s">
        <v>1211</v>
      </c>
      <c r="B602" s="56" t="s">
        <v>1212</v>
      </c>
      <c r="C602" s="57" t="s">
        <v>1169</v>
      </c>
      <c r="D602" s="58">
        <v>10</v>
      </c>
      <c r="E602" s="75">
        <v>43621</v>
      </c>
      <c r="F602" s="60">
        <f>IFERROR(VLOOKUP(A602,'[5]PHEP NAM 2022'!$D$9:$AP$628,32,0),0)</f>
        <v>1</v>
      </c>
      <c r="G602" s="61" t="s">
        <v>9</v>
      </c>
      <c r="H602" s="62">
        <v>4</v>
      </c>
      <c r="I602" s="61" t="s">
        <v>9</v>
      </c>
      <c r="J602" s="62">
        <v>4</v>
      </c>
      <c r="K602" s="61" t="s">
        <v>9</v>
      </c>
      <c r="L602" s="62">
        <v>4</v>
      </c>
      <c r="M602" s="61" t="s">
        <v>9</v>
      </c>
      <c r="N602" s="62">
        <v>4</v>
      </c>
      <c r="O602" s="61" t="s">
        <v>9</v>
      </c>
      <c r="P602" s="62">
        <v>4</v>
      </c>
      <c r="Q602" s="63"/>
      <c r="R602" s="63">
        <v>16</v>
      </c>
      <c r="S602" s="61" t="s">
        <v>52</v>
      </c>
      <c r="T602" s="62"/>
      <c r="U602" s="61" t="s">
        <v>12</v>
      </c>
      <c r="V602" s="62">
        <v>4</v>
      </c>
      <c r="W602" s="61" t="s">
        <v>12</v>
      </c>
      <c r="X602" s="62">
        <v>4</v>
      </c>
      <c r="Y602" s="61" t="s">
        <v>12</v>
      </c>
      <c r="Z602" s="62">
        <v>4</v>
      </c>
      <c r="AA602" s="61" t="s">
        <v>12</v>
      </c>
      <c r="AB602" s="62">
        <v>2</v>
      </c>
      <c r="AC602" s="61" t="s">
        <v>12</v>
      </c>
      <c r="AD602" s="62">
        <v>4</v>
      </c>
      <c r="AE602" s="63"/>
      <c r="AF602" s="63">
        <v>12</v>
      </c>
      <c r="AG602" s="61" t="s">
        <v>9</v>
      </c>
      <c r="AH602" s="62">
        <v>4</v>
      </c>
      <c r="AI602" s="61" t="s">
        <v>9</v>
      </c>
      <c r="AJ602" s="62">
        <v>4</v>
      </c>
      <c r="AK602" s="61" t="s">
        <v>9</v>
      </c>
      <c r="AL602" s="62">
        <v>4</v>
      </c>
      <c r="AM602" s="61" t="s">
        <v>9</v>
      </c>
      <c r="AN602" s="62">
        <v>4</v>
      </c>
      <c r="AO602" s="61" t="s">
        <v>9</v>
      </c>
      <c r="AP602" s="62">
        <v>4</v>
      </c>
      <c r="AQ602" s="61" t="s">
        <v>9</v>
      </c>
      <c r="AR602" s="62">
        <v>4</v>
      </c>
      <c r="AS602" s="63"/>
      <c r="AT602" s="63">
        <v>12</v>
      </c>
      <c r="AU602" s="61" t="s">
        <v>12</v>
      </c>
      <c r="AV602" s="62">
        <v>4</v>
      </c>
      <c r="AW602" s="61" t="s">
        <v>12</v>
      </c>
      <c r="AX602" s="62">
        <v>4</v>
      </c>
      <c r="AY602" s="61" t="s">
        <v>12</v>
      </c>
      <c r="AZ602" s="62">
        <v>4</v>
      </c>
      <c r="BA602" s="61" t="s">
        <v>12</v>
      </c>
      <c r="BB602" s="62">
        <v>4</v>
      </c>
      <c r="BC602" s="61" t="s">
        <v>12</v>
      </c>
      <c r="BD602" s="62">
        <v>4</v>
      </c>
      <c r="BE602" s="61" t="s">
        <v>12</v>
      </c>
      <c r="BF602" s="62">
        <v>4</v>
      </c>
      <c r="BG602" s="63"/>
      <c r="BH602" s="63">
        <v>12</v>
      </c>
      <c r="BI602" s="61" t="s">
        <v>9</v>
      </c>
      <c r="BJ602" s="62">
        <v>4</v>
      </c>
      <c r="BK602" s="61" t="s">
        <v>9</v>
      </c>
      <c r="BL602" s="62">
        <v>4</v>
      </c>
      <c r="BM602" s="61" t="s">
        <v>9</v>
      </c>
      <c r="BN602" s="62">
        <v>4</v>
      </c>
      <c r="BO602" s="61" t="s">
        <v>9</v>
      </c>
      <c r="BP602" s="62">
        <v>4</v>
      </c>
      <c r="BQ602" s="64">
        <f t="shared" si="821"/>
        <v>15</v>
      </c>
      <c r="BR602" s="64">
        <f t="shared" si="822"/>
        <v>0</v>
      </c>
      <c r="BS602" s="64">
        <f t="shared" si="823"/>
        <v>0</v>
      </c>
      <c r="BT602" s="64">
        <f t="shared" si="824"/>
        <v>11</v>
      </c>
      <c r="BU602" s="64">
        <f t="shared" si="825"/>
        <v>0</v>
      </c>
      <c r="BV602" s="64">
        <f t="shared" si="826"/>
        <v>0</v>
      </c>
      <c r="BW602" s="64">
        <f t="shared" si="827"/>
        <v>0</v>
      </c>
      <c r="BX602" s="64">
        <f t="shared" si="828"/>
        <v>0</v>
      </c>
      <c r="BY602" s="64">
        <f t="shared" si="829"/>
        <v>1</v>
      </c>
      <c r="BZ602" s="65">
        <f>SUBTOTAL(9,BQ602:BY602)</f>
        <v>27</v>
      </c>
      <c r="CA602" s="66">
        <f t="shared" si="831"/>
        <v>102</v>
      </c>
      <c r="CB602" s="67">
        <f t="shared" si="832"/>
        <v>52</v>
      </c>
      <c r="CC602" s="67">
        <v>0</v>
      </c>
      <c r="CD602" s="68">
        <f t="shared" si="833"/>
        <v>2</v>
      </c>
      <c r="CE602" s="69">
        <f t="shared" si="834"/>
        <v>29</v>
      </c>
      <c r="CF602" s="68">
        <f t="shared" si="835"/>
        <v>140</v>
      </c>
      <c r="CG602" s="70">
        <f t="shared" si="836"/>
        <v>0</v>
      </c>
      <c r="CH602" s="68">
        <f t="shared" si="837"/>
        <v>464</v>
      </c>
      <c r="CI602" s="71">
        <f>VLOOKUP(A602,[5]DATA!$A$6:$Q$660,17,0)</f>
        <v>70</v>
      </c>
      <c r="CJ602" s="71">
        <f t="shared" si="838"/>
        <v>154</v>
      </c>
      <c r="CK602" s="72">
        <f t="shared" si="839"/>
        <v>52</v>
      </c>
      <c r="CL602" s="73">
        <f t="shared" si="840"/>
        <v>0.33766233766233766</v>
      </c>
      <c r="CM602" s="72">
        <f t="shared" si="841"/>
        <v>0</v>
      </c>
      <c r="CN602" s="74">
        <f t="shared" si="842"/>
        <v>27</v>
      </c>
    </row>
    <row r="603" spans="1:92" s="76" customFormat="1" ht="24.75" customHeight="1" outlineLevel="2" x14ac:dyDescent="0.25">
      <c r="A603" s="55" t="s">
        <v>1213</v>
      </c>
      <c r="B603" s="56" t="s">
        <v>1214</v>
      </c>
      <c r="C603" s="57" t="s">
        <v>1169</v>
      </c>
      <c r="D603" s="58">
        <v>6</v>
      </c>
      <c r="E603" s="59">
        <v>44032</v>
      </c>
      <c r="F603" s="60">
        <f>IFERROR(VLOOKUP(A603,'[5]PHEP NAM 2022'!$D$9:$AP$628,32,0),0)</f>
        <v>5</v>
      </c>
      <c r="G603" s="61" t="s">
        <v>52</v>
      </c>
      <c r="H603" s="62"/>
      <c r="I603" s="61" t="s">
        <v>12</v>
      </c>
      <c r="J603" s="62">
        <v>1</v>
      </c>
      <c r="K603" s="61" t="s">
        <v>12</v>
      </c>
      <c r="L603" s="62">
        <v>4</v>
      </c>
      <c r="M603" s="61" t="s">
        <v>12</v>
      </c>
      <c r="N603" s="62">
        <v>1</v>
      </c>
      <c r="O603" s="61" t="s">
        <v>12</v>
      </c>
      <c r="P603" s="62">
        <v>4</v>
      </c>
      <c r="Q603" s="63"/>
      <c r="R603" s="63">
        <v>8</v>
      </c>
      <c r="S603" s="61" t="s">
        <v>9</v>
      </c>
      <c r="T603" s="62">
        <v>3</v>
      </c>
      <c r="U603" s="61" t="s">
        <v>9</v>
      </c>
      <c r="V603" s="62">
        <v>4</v>
      </c>
      <c r="W603" s="61" t="s">
        <v>9</v>
      </c>
      <c r="X603" s="62">
        <v>2.5</v>
      </c>
      <c r="Y603" s="61" t="s">
        <v>9</v>
      </c>
      <c r="Z603" s="62">
        <v>4</v>
      </c>
      <c r="AA603" s="61" t="s">
        <v>9</v>
      </c>
      <c r="AB603" s="62">
        <v>3</v>
      </c>
      <c r="AC603" s="61" t="s">
        <v>9</v>
      </c>
      <c r="AD603" s="62">
        <v>4</v>
      </c>
      <c r="AE603" s="63"/>
      <c r="AF603" s="63">
        <v>12</v>
      </c>
      <c r="AG603" s="61" t="s">
        <v>12</v>
      </c>
      <c r="AH603" s="62">
        <v>1</v>
      </c>
      <c r="AI603" s="61" t="s">
        <v>12</v>
      </c>
      <c r="AJ603" s="62">
        <v>4</v>
      </c>
      <c r="AK603" s="61" t="s">
        <v>12</v>
      </c>
      <c r="AL603" s="62">
        <v>2.5</v>
      </c>
      <c r="AM603" s="61" t="s">
        <v>12</v>
      </c>
      <c r="AN603" s="62">
        <v>4</v>
      </c>
      <c r="AO603" s="61" t="s">
        <v>12</v>
      </c>
      <c r="AP603" s="62">
        <v>1</v>
      </c>
      <c r="AQ603" s="61" t="s">
        <v>12</v>
      </c>
      <c r="AR603" s="62">
        <v>4</v>
      </c>
      <c r="AS603" s="63"/>
      <c r="AT603" s="63"/>
      <c r="AU603" s="61" t="s">
        <v>9</v>
      </c>
      <c r="AV603" s="62">
        <v>2</v>
      </c>
      <c r="AW603" s="61" t="s">
        <v>9</v>
      </c>
      <c r="AX603" s="62">
        <v>4</v>
      </c>
      <c r="AY603" s="61" t="s">
        <v>9</v>
      </c>
      <c r="AZ603" s="62">
        <v>2.5</v>
      </c>
      <c r="BA603" s="61" t="s">
        <v>9</v>
      </c>
      <c r="BB603" s="62">
        <v>4</v>
      </c>
      <c r="BC603" s="61" t="s">
        <v>9</v>
      </c>
      <c r="BD603" s="62">
        <v>2</v>
      </c>
      <c r="BE603" s="61" t="s">
        <v>9</v>
      </c>
      <c r="BF603" s="62">
        <v>4</v>
      </c>
      <c r="BG603" s="63"/>
      <c r="BH603" s="63"/>
      <c r="BI603" s="61" t="s">
        <v>12</v>
      </c>
      <c r="BJ603" s="62">
        <v>1</v>
      </c>
      <c r="BK603" s="61" t="s">
        <v>12</v>
      </c>
      <c r="BL603" s="62">
        <v>4</v>
      </c>
      <c r="BM603" s="61" t="s">
        <v>12</v>
      </c>
      <c r="BN603" s="62">
        <v>1</v>
      </c>
      <c r="BO603" s="61" t="s">
        <v>12</v>
      </c>
      <c r="BP603" s="62">
        <v>4</v>
      </c>
      <c r="BQ603" s="64">
        <f t="shared" si="821"/>
        <v>12</v>
      </c>
      <c r="BR603" s="64">
        <f t="shared" si="822"/>
        <v>0</v>
      </c>
      <c r="BS603" s="64">
        <f t="shared" si="823"/>
        <v>0</v>
      </c>
      <c r="BT603" s="64">
        <f t="shared" si="824"/>
        <v>14</v>
      </c>
      <c r="BU603" s="64">
        <f t="shared" si="825"/>
        <v>0</v>
      </c>
      <c r="BV603" s="64">
        <f t="shared" si="826"/>
        <v>0</v>
      </c>
      <c r="BW603" s="64">
        <f t="shared" si="827"/>
        <v>0</v>
      </c>
      <c r="BX603" s="64">
        <f t="shared" si="828"/>
        <v>0</v>
      </c>
      <c r="BY603" s="64">
        <f t="shared" si="829"/>
        <v>1</v>
      </c>
      <c r="BZ603" s="65">
        <f t="shared" ref="BZ603:BZ611" si="843">SUBTOTAL(9,BQ603:BY603)</f>
        <v>27</v>
      </c>
      <c r="CA603" s="66">
        <f t="shared" si="831"/>
        <v>75.5</v>
      </c>
      <c r="CB603" s="67">
        <f t="shared" si="832"/>
        <v>20</v>
      </c>
      <c r="CC603" s="67">
        <v>0</v>
      </c>
      <c r="CD603" s="68">
        <f t="shared" si="833"/>
        <v>2</v>
      </c>
      <c r="CE603" s="69">
        <f t="shared" si="834"/>
        <v>14</v>
      </c>
      <c r="CF603" s="68">
        <f t="shared" si="835"/>
        <v>300</v>
      </c>
      <c r="CG603" s="70">
        <f t="shared" si="836"/>
        <v>4</v>
      </c>
      <c r="CH603" s="68">
        <f t="shared" si="837"/>
        <v>224</v>
      </c>
      <c r="CI603" s="71">
        <f>VLOOKUP(A603,[5]DATA!$A$6:$Q$660,17,0)</f>
        <v>150</v>
      </c>
      <c r="CJ603" s="71">
        <f t="shared" si="838"/>
        <v>95.5</v>
      </c>
      <c r="CK603" s="72">
        <f t="shared" si="839"/>
        <v>20</v>
      </c>
      <c r="CL603" s="73">
        <f t="shared" si="840"/>
        <v>0.20942408376963351</v>
      </c>
      <c r="CM603" s="72">
        <f t="shared" si="841"/>
        <v>0</v>
      </c>
      <c r="CN603" s="74">
        <f t="shared" si="842"/>
        <v>27</v>
      </c>
    </row>
    <row r="604" spans="1:92" s="76" customFormat="1" ht="24.75" customHeight="1" outlineLevel="2" x14ac:dyDescent="0.25">
      <c r="A604" s="55" t="s">
        <v>1215</v>
      </c>
      <c r="B604" s="56" t="s">
        <v>466</v>
      </c>
      <c r="C604" s="57" t="s">
        <v>1169</v>
      </c>
      <c r="D604" s="58">
        <v>10</v>
      </c>
      <c r="E604" s="59">
        <v>44048</v>
      </c>
      <c r="F604" s="60">
        <f>IFERROR(VLOOKUP(A604,'[5]PHEP NAM 2022'!$D$9:$AP$628,32,0),0)</f>
        <v>1</v>
      </c>
      <c r="G604" s="61" t="s">
        <v>52</v>
      </c>
      <c r="H604" s="62"/>
      <c r="I604" s="61" t="s">
        <v>9</v>
      </c>
      <c r="J604" s="62">
        <v>4</v>
      </c>
      <c r="K604" s="61" t="s">
        <v>9</v>
      </c>
      <c r="L604" s="62">
        <v>4</v>
      </c>
      <c r="M604" s="61" t="s">
        <v>9</v>
      </c>
      <c r="N604" s="62">
        <v>4</v>
      </c>
      <c r="O604" s="61" t="s">
        <v>9</v>
      </c>
      <c r="P604" s="62">
        <v>4</v>
      </c>
      <c r="Q604" s="63"/>
      <c r="R604" s="63"/>
      <c r="S604" s="61" t="s">
        <v>12</v>
      </c>
      <c r="T604" s="62">
        <v>4</v>
      </c>
      <c r="U604" s="61" t="s">
        <v>12</v>
      </c>
      <c r="V604" s="62">
        <v>4</v>
      </c>
      <c r="W604" s="61" t="s">
        <v>12</v>
      </c>
      <c r="X604" s="62">
        <v>4</v>
      </c>
      <c r="Y604" s="61" t="s">
        <v>12</v>
      </c>
      <c r="Z604" s="62">
        <v>4</v>
      </c>
      <c r="AA604" s="61" t="s">
        <v>12</v>
      </c>
      <c r="AB604" s="62">
        <v>4</v>
      </c>
      <c r="AC604" s="61" t="s">
        <v>12</v>
      </c>
      <c r="AD604" s="62">
        <v>4</v>
      </c>
      <c r="AE604" s="63"/>
      <c r="AF604" s="63"/>
      <c r="AG604" s="61" t="s">
        <v>9</v>
      </c>
      <c r="AH604" s="62">
        <v>4</v>
      </c>
      <c r="AI604" s="61" t="s">
        <v>9</v>
      </c>
      <c r="AJ604" s="62">
        <v>4</v>
      </c>
      <c r="AK604" s="61" t="s">
        <v>9</v>
      </c>
      <c r="AL604" s="62">
        <v>4</v>
      </c>
      <c r="AM604" s="61" t="s">
        <v>9</v>
      </c>
      <c r="AN604" s="62">
        <v>4</v>
      </c>
      <c r="AO604" s="61" t="s">
        <v>9</v>
      </c>
      <c r="AP604" s="62">
        <v>4</v>
      </c>
      <c r="AQ604" s="61" t="s">
        <v>9</v>
      </c>
      <c r="AR604" s="62">
        <v>4</v>
      </c>
      <c r="AS604" s="63"/>
      <c r="AT604" s="63">
        <v>12</v>
      </c>
      <c r="AU604" s="61" t="s">
        <v>12</v>
      </c>
      <c r="AV604" s="62">
        <v>4</v>
      </c>
      <c r="AW604" s="61" t="s">
        <v>12</v>
      </c>
      <c r="AX604" s="62">
        <v>4</v>
      </c>
      <c r="AY604" s="61" t="s">
        <v>12</v>
      </c>
      <c r="AZ604" s="62">
        <v>4</v>
      </c>
      <c r="BA604" s="61" t="s">
        <v>12</v>
      </c>
      <c r="BB604" s="62">
        <v>4</v>
      </c>
      <c r="BC604" s="61" t="s">
        <v>12</v>
      </c>
      <c r="BD604" s="62">
        <v>4</v>
      </c>
      <c r="BE604" s="61" t="s">
        <v>12</v>
      </c>
      <c r="BF604" s="62">
        <v>4</v>
      </c>
      <c r="BG604" s="63"/>
      <c r="BH604" s="63">
        <v>8</v>
      </c>
      <c r="BI604" s="61" t="s">
        <v>9</v>
      </c>
      <c r="BJ604" s="62">
        <v>4</v>
      </c>
      <c r="BK604" s="61" t="s">
        <v>9</v>
      </c>
      <c r="BL604" s="62">
        <v>4</v>
      </c>
      <c r="BM604" s="61" t="s">
        <v>124</v>
      </c>
      <c r="BN604" s="62"/>
      <c r="BO604" s="61" t="s">
        <v>9</v>
      </c>
      <c r="BP604" s="62">
        <v>4</v>
      </c>
      <c r="BQ604" s="64">
        <f t="shared" si="821"/>
        <v>13</v>
      </c>
      <c r="BR604" s="64">
        <f t="shared" si="822"/>
        <v>0</v>
      </c>
      <c r="BS604" s="64">
        <f t="shared" si="823"/>
        <v>0</v>
      </c>
      <c r="BT604" s="64">
        <f t="shared" si="824"/>
        <v>12</v>
      </c>
      <c r="BU604" s="64">
        <f t="shared" si="825"/>
        <v>0</v>
      </c>
      <c r="BV604" s="64">
        <f t="shared" si="826"/>
        <v>0</v>
      </c>
      <c r="BW604" s="64">
        <f t="shared" si="827"/>
        <v>0</v>
      </c>
      <c r="BX604" s="64">
        <f t="shared" si="828"/>
        <v>0</v>
      </c>
      <c r="BY604" s="64">
        <f t="shared" si="829"/>
        <v>1</v>
      </c>
      <c r="BZ604" s="65">
        <f t="shared" si="843"/>
        <v>26</v>
      </c>
      <c r="CA604" s="66">
        <f t="shared" si="831"/>
        <v>100</v>
      </c>
      <c r="CB604" s="67">
        <f t="shared" si="832"/>
        <v>20</v>
      </c>
      <c r="CC604" s="67">
        <v>0</v>
      </c>
      <c r="CD604" s="68">
        <f t="shared" si="833"/>
        <v>2</v>
      </c>
      <c r="CE604" s="69">
        <f t="shared" si="834"/>
        <v>26</v>
      </c>
      <c r="CF604" s="68">
        <f t="shared" si="835"/>
        <v>140</v>
      </c>
      <c r="CG604" s="70">
        <f t="shared" si="836"/>
        <v>0</v>
      </c>
      <c r="CH604" s="68">
        <f t="shared" si="837"/>
        <v>416</v>
      </c>
      <c r="CI604" s="71">
        <f>VLOOKUP(A604,[5]DATA!$A$6:$Q$660,17,0)</f>
        <v>70</v>
      </c>
      <c r="CJ604" s="71">
        <f t="shared" si="838"/>
        <v>120</v>
      </c>
      <c r="CK604" s="72">
        <f t="shared" si="839"/>
        <v>20</v>
      </c>
      <c r="CL604" s="73">
        <f t="shared" si="840"/>
        <v>0.16666666666666666</v>
      </c>
      <c r="CM604" s="72">
        <f t="shared" si="841"/>
        <v>0</v>
      </c>
      <c r="CN604" s="74">
        <f t="shared" si="842"/>
        <v>26</v>
      </c>
    </row>
    <row r="605" spans="1:92" s="76" customFormat="1" ht="24.75" customHeight="1" outlineLevel="2" x14ac:dyDescent="0.25">
      <c r="A605" s="55" t="s">
        <v>1216</v>
      </c>
      <c r="B605" s="56" t="s">
        <v>1217</v>
      </c>
      <c r="C605" s="57" t="s">
        <v>1169</v>
      </c>
      <c r="D605" s="58">
        <v>10</v>
      </c>
      <c r="E605" s="59">
        <v>44071</v>
      </c>
      <c r="F605" s="60">
        <f>IFERROR(VLOOKUP(A605,'[5]PHEP NAM 2022'!$D$9:$AP$628,32,0),0)</f>
        <v>4</v>
      </c>
      <c r="G605" s="61" t="s">
        <v>9</v>
      </c>
      <c r="H605" s="62">
        <v>4</v>
      </c>
      <c r="I605" s="61" t="s">
        <v>9</v>
      </c>
      <c r="J605" s="62">
        <v>4</v>
      </c>
      <c r="K605" s="61" t="s">
        <v>9</v>
      </c>
      <c r="L605" s="62">
        <v>4</v>
      </c>
      <c r="M605" s="61" t="s">
        <v>9</v>
      </c>
      <c r="N605" s="62">
        <v>4</v>
      </c>
      <c r="O605" s="61" t="s">
        <v>9</v>
      </c>
      <c r="P605" s="62">
        <v>4</v>
      </c>
      <c r="Q605" s="63"/>
      <c r="R605" s="63">
        <v>12</v>
      </c>
      <c r="S605" s="61" t="s">
        <v>9</v>
      </c>
      <c r="T605" s="62">
        <v>4</v>
      </c>
      <c r="U605" s="61" t="s">
        <v>9</v>
      </c>
      <c r="V605" s="62">
        <v>4</v>
      </c>
      <c r="W605" s="61" t="s">
        <v>9</v>
      </c>
      <c r="X605" s="62">
        <v>4</v>
      </c>
      <c r="Y605" s="61" t="s">
        <v>9</v>
      </c>
      <c r="Z605" s="62">
        <v>4</v>
      </c>
      <c r="AA605" s="61" t="s">
        <v>9</v>
      </c>
      <c r="AB605" s="62">
        <v>4</v>
      </c>
      <c r="AC605" s="61" t="s">
        <v>9</v>
      </c>
      <c r="AD605" s="62">
        <v>4</v>
      </c>
      <c r="AE605" s="63"/>
      <c r="AF605" s="63">
        <v>12</v>
      </c>
      <c r="AG605" s="61" t="s">
        <v>9</v>
      </c>
      <c r="AH605" s="62">
        <v>4</v>
      </c>
      <c r="AI605" s="61" t="s">
        <v>9</v>
      </c>
      <c r="AJ605" s="62">
        <v>4</v>
      </c>
      <c r="AK605" s="61" t="s">
        <v>9</v>
      </c>
      <c r="AL605" s="62">
        <v>4</v>
      </c>
      <c r="AM605" s="61" t="s">
        <v>9</v>
      </c>
      <c r="AN605" s="62">
        <v>4</v>
      </c>
      <c r="AO605" s="61" t="s">
        <v>9</v>
      </c>
      <c r="AP605" s="62"/>
      <c r="AQ605" s="61" t="s">
        <v>52</v>
      </c>
      <c r="AR605" s="62"/>
      <c r="AS605" s="63"/>
      <c r="AT605" s="63"/>
      <c r="AU605" s="61" t="s">
        <v>9</v>
      </c>
      <c r="AV605" s="62">
        <v>4</v>
      </c>
      <c r="AW605" s="61" t="s">
        <v>9</v>
      </c>
      <c r="AX605" s="62">
        <v>4</v>
      </c>
      <c r="AY605" s="61" t="s">
        <v>9</v>
      </c>
      <c r="AZ605" s="62">
        <v>4</v>
      </c>
      <c r="BA605" s="61" t="s">
        <v>9</v>
      </c>
      <c r="BB605" s="62">
        <v>4</v>
      </c>
      <c r="BC605" s="61" t="s">
        <v>9</v>
      </c>
      <c r="BD605" s="62">
        <v>4</v>
      </c>
      <c r="BE605" s="61" t="s">
        <v>9</v>
      </c>
      <c r="BF605" s="62">
        <v>4</v>
      </c>
      <c r="BG605" s="63"/>
      <c r="BH605" s="63">
        <v>12</v>
      </c>
      <c r="BI605" s="61" t="s">
        <v>9</v>
      </c>
      <c r="BJ605" s="62">
        <v>4</v>
      </c>
      <c r="BK605" s="61" t="s">
        <v>9</v>
      </c>
      <c r="BL605" s="62">
        <v>4</v>
      </c>
      <c r="BM605" s="61" t="s">
        <v>9</v>
      </c>
      <c r="BN605" s="62">
        <v>4</v>
      </c>
      <c r="BO605" s="61" t="s">
        <v>9</v>
      </c>
      <c r="BP605" s="62">
        <v>4</v>
      </c>
      <c r="BQ605" s="64">
        <f t="shared" si="821"/>
        <v>26</v>
      </c>
      <c r="BR605" s="64">
        <f t="shared" si="822"/>
        <v>0</v>
      </c>
      <c r="BS605" s="64">
        <f t="shared" si="823"/>
        <v>0</v>
      </c>
      <c r="BT605" s="64">
        <f t="shared" si="824"/>
        <v>0</v>
      </c>
      <c r="BU605" s="64">
        <f t="shared" si="825"/>
        <v>0</v>
      </c>
      <c r="BV605" s="64">
        <f t="shared" si="826"/>
        <v>0</v>
      </c>
      <c r="BW605" s="64">
        <f t="shared" si="827"/>
        <v>0</v>
      </c>
      <c r="BX605" s="64">
        <f t="shared" si="828"/>
        <v>0</v>
      </c>
      <c r="BY605" s="64">
        <f t="shared" si="829"/>
        <v>1</v>
      </c>
      <c r="BZ605" s="65">
        <f t="shared" si="843"/>
        <v>27</v>
      </c>
      <c r="CA605" s="66">
        <f t="shared" si="831"/>
        <v>100</v>
      </c>
      <c r="CB605" s="67">
        <f t="shared" si="832"/>
        <v>36</v>
      </c>
      <c r="CC605" s="67">
        <v>0</v>
      </c>
      <c r="CD605" s="68">
        <f t="shared" si="833"/>
        <v>2</v>
      </c>
      <c r="CE605" s="69">
        <f t="shared" si="834"/>
        <v>28</v>
      </c>
      <c r="CF605" s="68">
        <f t="shared" si="835"/>
        <v>140</v>
      </c>
      <c r="CG605" s="70">
        <f t="shared" si="836"/>
        <v>3</v>
      </c>
      <c r="CH605" s="68">
        <f t="shared" si="837"/>
        <v>448</v>
      </c>
      <c r="CI605" s="71">
        <f>VLOOKUP(A605,[5]DATA!$A$6:$Q$660,17,0)</f>
        <v>70</v>
      </c>
      <c r="CJ605" s="71">
        <f t="shared" si="838"/>
        <v>136</v>
      </c>
      <c r="CK605" s="72">
        <f t="shared" si="839"/>
        <v>36</v>
      </c>
      <c r="CL605" s="73">
        <f t="shared" si="840"/>
        <v>0.26470588235294118</v>
      </c>
      <c r="CM605" s="72">
        <f t="shared" si="841"/>
        <v>0</v>
      </c>
      <c r="CN605" s="74">
        <f t="shared" si="842"/>
        <v>27</v>
      </c>
    </row>
    <row r="606" spans="1:92" s="76" customFormat="1" ht="24.75" customHeight="1" outlineLevel="2" x14ac:dyDescent="0.25">
      <c r="A606" s="55" t="s">
        <v>1218</v>
      </c>
      <c r="B606" s="96" t="s">
        <v>1219</v>
      </c>
      <c r="C606" s="57" t="s">
        <v>1169</v>
      </c>
      <c r="D606" s="58">
        <v>10</v>
      </c>
      <c r="E606" s="59">
        <v>44083</v>
      </c>
      <c r="F606" s="60">
        <f>IFERROR(VLOOKUP(A606,'[5]PHEP NAM 2022'!$D$9:$AP$628,32,0),0)</f>
        <v>0</v>
      </c>
      <c r="G606" s="61" t="s">
        <v>9</v>
      </c>
      <c r="H606" s="62">
        <v>4</v>
      </c>
      <c r="I606" s="61" t="s">
        <v>9</v>
      </c>
      <c r="J606" s="62">
        <v>4</v>
      </c>
      <c r="K606" s="61" t="s">
        <v>9</v>
      </c>
      <c r="L606" s="62">
        <v>4</v>
      </c>
      <c r="M606" s="61" t="s">
        <v>9</v>
      </c>
      <c r="N606" s="62">
        <v>4</v>
      </c>
      <c r="O606" s="196" t="s">
        <v>223</v>
      </c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  <c r="AV606" s="197"/>
      <c r="AW606" s="197"/>
      <c r="AX606" s="197"/>
      <c r="AY606" s="197"/>
      <c r="AZ606" s="197"/>
      <c r="BA606" s="197"/>
      <c r="BB606" s="197"/>
      <c r="BC606" s="197"/>
      <c r="BD606" s="197"/>
      <c r="BE606" s="197"/>
      <c r="BF606" s="197"/>
      <c r="BG606" s="197"/>
      <c r="BH606" s="197"/>
      <c r="BI606" s="197"/>
      <c r="BJ606" s="197"/>
      <c r="BK606" s="197"/>
      <c r="BL606" s="197"/>
      <c r="BM606" s="197"/>
      <c r="BN606" s="197"/>
      <c r="BO606" s="197"/>
      <c r="BP606" s="198"/>
      <c r="BQ606" s="64">
        <f t="shared" si="821"/>
        <v>4</v>
      </c>
      <c r="BR606" s="64">
        <f t="shared" si="822"/>
        <v>0</v>
      </c>
      <c r="BS606" s="64">
        <f t="shared" si="823"/>
        <v>0</v>
      </c>
      <c r="BT606" s="64">
        <f t="shared" si="824"/>
        <v>0</v>
      </c>
      <c r="BU606" s="64">
        <f t="shared" si="825"/>
        <v>0</v>
      </c>
      <c r="BV606" s="64">
        <f t="shared" si="826"/>
        <v>0</v>
      </c>
      <c r="BW606" s="64">
        <f t="shared" si="827"/>
        <v>0</v>
      </c>
      <c r="BX606" s="64">
        <f t="shared" si="828"/>
        <v>0</v>
      </c>
      <c r="BY606" s="64">
        <f t="shared" si="829"/>
        <v>0</v>
      </c>
      <c r="BZ606" s="65">
        <f t="shared" si="843"/>
        <v>4</v>
      </c>
      <c r="CA606" s="66">
        <f t="shared" si="831"/>
        <v>16</v>
      </c>
      <c r="CB606" s="67">
        <f t="shared" si="832"/>
        <v>0</v>
      </c>
      <c r="CC606" s="67">
        <v>0</v>
      </c>
      <c r="CD606" s="68">
        <f>IF(BZ606&gt;=25,4,IF(BZ606&gt;=18,3,IF(BZ606&gt;=12,2,IF(BZ606&gt;=4,1,0))))-BX606-2+1</f>
        <v>0</v>
      </c>
      <c r="CE606" s="69">
        <f t="shared" si="834"/>
        <v>4</v>
      </c>
      <c r="CF606" s="68">
        <f t="shared" si="835"/>
        <v>0</v>
      </c>
      <c r="CG606" s="70">
        <f t="shared" si="836"/>
        <v>0</v>
      </c>
      <c r="CH606" s="68">
        <f t="shared" si="837"/>
        <v>64</v>
      </c>
      <c r="CI606" s="71">
        <f>VLOOKUP(A606,[5]DATA!$A$6:$Q$660,17,0)</f>
        <v>70</v>
      </c>
      <c r="CJ606" s="71">
        <f t="shared" si="838"/>
        <v>16</v>
      </c>
      <c r="CK606" s="72">
        <f t="shared" si="839"/>
        <v>0</v>
      </c>
      <c r="CL606" s="73">
        <f t="shared" si="840"/>
        <v>0</v>
      </c>
      <c r="CM606" s="72">
        <f t="shared" si="841"/>
        <v>0</v>
      </c>
      <c r="CN606" s="74">
        <f t="shared" si="842"/>
        <v>4</v>
      </c>
    </row>
    <row r="607" spans="1:92" s="76" customFormat="1" ht="24.75" customHeight="1" outlineLevel="2" x14ac:dyDescent="0.25">
      <c r="A607" s="55" t="s">
        <v>1220</v>
      </c>
      <c r="B607" s="56" t="s">
        <v>1221</v>
      </c>
      <c r="C607" s="57" t="s">
        <v>1169</v>
      </c>
      <c r="D607" s="58">
        <v>5</v>
      </c>
      <c r="E607" s="59">
        <v>44166</v>
      </c>
      <c r="F607" s="60">
        <f>IFERROR(VLOOKUP(A607,'[5]PHEP NAM 2022'!$D$9:$AP$628,32,0),0)</f>
        <v>4.5</v>
      </c>
      <c r="G607" s="61" t="s">
        <v>12</v>
      </c>
      <c r="H607" s="62">
        <v>4</v>
      </c>
      <c r="I607" s="61" t="s">
        <v>9</v>
      </c>
      <c r="J607" s="62"/>
      <c r="K607" s="61" t="s">
        <v>10</v>
      </c>
      <c r="L607" s="62">
        <v>2</v>
      </c>
      <c r="M607" s="61" t="s">
        <v>10</v>
      </c>
      <c r="N607" s="62"/>
      <c r="O607" s="61" t="s">
        <v>10</v>
      </c>
      <c r="P607" s="62">
        <v>2</v>
      </c>
      <c r="Q607" s="63"/>
      <c r="R607" s="63">
        <v>12</v>
      </c>
      <c r="S607" s="61" t="s">
        <v>12</v>
      </c>
      <c r="T607" s="62">
        <v>4</v>
      </c>
      <c r="U607" s="61" t="s">
        <v>12</v>
      </c>
      <c r="V607" s="62">
        <v>4</v>
      </c>
      <c r="W607" s="61" t="s">
        <v>12</v>
      </c>
      <c r="X607" s="62">
        <v>4</v>
      </c>
      <c r="Y607" s="61" t="s">
        <v>12</v>
      </c>
      <c r="Z607" s="62">
        <v>4</v>
      </c>
      <c r="AA607" s="61" t="s">
        <v>12</v>
      </c>
      <c r="AB607" s="62">
        <v>4</v>
      </c>
      <c r="AC607" s="61" t="s">
        <v>12</v>
      </c>
      <c r="AD607" s="62">
        <v>4</v>
      </c>
      <c r="AE607" s="63"/>
      <c r="AF607" s="63">
        <v>12</v>
      </c>
      <c r="AG607" s="61" t="s">
        <v>10</v>
      </c>
      <c r="AH607" s="62"/>
      <c r="AI607" s="61" t="s">
        <v>10</v>
      </c>
      <c r="AJ607" s="62">
        <v>2</v>
      </c>
      <c r="AK607" s="61" t="s">
        <v>10</v>
      </c>
      <c r="AL607" s="62">
        <v>2</v>
      </c>
      <c r="AM607" s="61" t="s">
        <v>10</v>
      </c>
      <c r="AN607" s="62">
        <v>2</v>
      </c>
      <c r="AO607" s="61" t="s">
        <v>10</v>
      </c>
      <c r="AP607" s="62"/>
      <c r="AQ607" s="61" t="s">
        <v>10</v>
      </c>
      <c r="AR607" s="62">
        <v>2</v>
      </c>
      <c r="AS607" s="63"/>
      <c r="AT607" s="63">
        <v>12</v>
      </c>
      <c r="AU607" s="61" t="s">
        <v>12</v>
      </c>
      <c r="AV607" s="62">
        <v>4</v>
      </c>
      <c r="AW607" s="61" t="s">
        <v>12</v>
      </c>
      <c r="AX607" s="62">
        <v>4</v>
      </c>
      <c r="AY607" s="61" t="s">
        <v>12</v>
      </c>
      <c r="AZ607" s="62">
        <v>4</v>
      </c>
      <c r="BA607" s="61" t="s">
        <v>52</v>
      </c>
      <c r="BB607" s="62"/>
      <c r="BC607" s="61" t="s">
        <v>52</v>
      </c>
      <c r="BD607" s="62"/>
      <c r="BE607" s="61" t="s">
        <v>12</v>
      </c>
      <c r="BF607" s="62">
        <v>4</v>
      </c>
      <c r="BG607" s="63"/>
      <c r="BH607" s="63">
        <v>12</v>
      </c>
      <c r="BI607" s="61" t="s">
        <v>10</v>
      </c>
      <c r="BJ607" s="62">
        <v>2</v>
      </c>
      <c r="BK607" s="61" t="s">
        <v>10</v>
      </c>
      <c r="BL607" s="62">
        <v>2</v>
      </c>
      <c r="BM607" s="61" t="s">
        <v>10</v>
      </c>
      <c r="BN607" s="62">
        <v>2</v>
      </c>
      <c r="BO607" s="61" t="s">
        <v>10</v>
      </c>
      <c r="BP607" s="62"/>
      <c r="BQ607" s="64">
        <f t="shared" si="821"/>
        <v>1</v>
      </c>
      <c r="BR607" s="64">
        <f t="shared" si="822"/>
        <v>13</v>
      </c>
      <c r="BS607" s="64">
        <f t="shared" si="823"/>
        <v>0</v>
      </c>
      <c r="BT607" s="64">
        <f t="shared" si="824"/>
        <v>11</v>
      </c>
      <c r="BU607" s="64">
        <f t="shared" si="825"/>
        <v>0</v>
      </c>
      <c r="BV607" s="64">
        <f t="shared" si="826"/>
        <v>0</v>
      </c>
      <c r="BW607" s="64">
        <f t="shared" si="827"/>
        <v>0</v>
      </c>
      <c r="BX607" s="64">
        <f t="shared" si="828"/>
        <v>0</v>
      </c>
      <c r="BY607" s="64">
        <f t="shared" si="829"/>
        <v>2</v>
      </c>
      <c r="BZ607" s="65">
        <f t="shared" si="843"/>
        <v>27</v>
      </c>
      <c r="CA607" s="66">
        <f t="shared" si="831"/>
        <v>62</v>
      </c>
      <c r="CB607" s="67">
        <f t="shared" si="832"/>
        <v>48</v>
      </c>
      <c r="CC607" s="67">
        <v>0</v>
      </c>
      <c r="CD607" s="68">
        <f t="shared" si="833"/>
        <v>2</v>
      </c>
      <c r="CE607" s="69">
        <f t="shared" si="834"/>
        <v>15</v>
      </c>
      <c r="CF607" s="68">
        <f t="shared" si="835"/>
        <v>300</v>
      </c>
      <c r="CG607" s="70">
        <f t="shared" si="836"/>
        <v>2.5</v>
      </c>
      <c r="CH607" s="68">
        <f t="shared" si="837"/>
        <v>240</v>
      </c>
      <c r="CI607" s="71">
        <f>VLOOKUP(A607,[5]DATA!$A$6:$Q$660,17,0)</f>
        <v>150</v>
      </c>
      <c r="CJ607" s="71">
        <f t="shared" si="838"/>
        <v>110</v>
      </c>
      <c r="CK607" s="72">
        <f t="shared" si="839"/>
        <v>48</v>
      </c>
      <c r="CL607" s="73">
        <f t="shared" si="840"/>
        <v>0.43636363636363634</v>
      </c>
      <c r="CM607" s="72">
        <f t="shared" si="841"/>
        <v>0</v>
      </c>
      <c r="CN607" s="74">
        <f t="shared" si="842"/>
        <v>27</v>
      </c>
    </row>
    <row r="608" spans="1:92" s="76" customFormat="1" ht="24.75" customHeight="1" outlineLevel="2" x14ac:dyDescent="0.25">
      <c r="A608" s="55" t="s">
        <v>1222</v>
      </c>
      <c r="B608" s="56" t="s">
        <v>1223</v>
      </c>
      <c r="C608" s="57" t="s">
        <v>1169</v>
      </c>
      <c r="D608" s="58">
        <v>10</v>
      </c>
      <c r="E608" s="59">
        <v>44308</v>
      </c>
      <c r="F608" s="60">
        <f>IFERROR(VLOOKUP(A608,'[5]PHEP NAM 2022'!$D$9:$AP$628,32,0),0)</f>
        <v>1</v>
      </c>
      <c r="G608" s="61" t="s">
        <v>12</v>
      </c>
      <c r="H608" s="62">
        <v>4</v>
      </c>
      <c r="I608" s="61" t="s">
        <v>12</v>
      </c>
      <c r="J608" s="62">
        <v>4</v>
      </c>
      <c r="K608" s="61" t="s">
        <v>12</v>
      </c>
      <c r="L608" s="62">
        <v>4</v>
      </c>
      <c r="M608" s="61" t="s">
        <v>12</v>
      </c>
      <c r="N608" s="62">
        <v>4</v>
      </c>
      <c r="O608" s="61" t="s">
        <v>12</v>
      </c>
      <c r="P608" s="62">
        <v>4</v>
      </c>
      <c r="Q608" s="63"/>
      <c r="R608" s="63">
        <v>8</v>
      </c>
      <c r="S608" s="61" t="s">
        <v>52</v>
      </c>
      <c r="T608" s="62"/>
      <c r="U608" s="61" t="s">
        <v>9</v>
      </c>
      <c r="V608" s="62">
        <v>4</v>
      </c>
      <c r="W608" s="61" t="s">
        <v>9</v>
      </c>
      <c r="X608" s="62">
        <v>4</v>
      </c>
      <c r="Y608" s="61" t="s">
        <v>9</v>
      </c>
      <c r="Z608" s="62">
        <v>4</v>
      </c>
      <c r="AA608" s="61" t="s">
        <v>9</v>
      </c>
      <c r="AB608" s="62">
        <v>4</v>
      </c>
      <c r="AC608" s="61" t="s">
        <v>9</v>
      </c>
      <c r="AD608" s="62">
        <v>4</v>
      </c>
      <c r="AE608" s="63"/>
      <c r="AF608" s="63"/>
      <c r="AG608" s="61" t="s">
        <v>12</v>
      </c>
      <c r="AH608" s="62">
        <v>4</v>
      </c>
      <c r="AI608" s="61" t="s">
        <v>12</v>
      </c>
      <c r="AJ608" s="62">
        <v>4</v>
      </c>
      <c r="AK608" s="61" t="s">
        <v>12</v>
      </c>
      <c r="AL608" s="62">
        <v>4</v>
      </c>
      <c r="AM608" s="61" t="s">
        <v>12</v>
      </c>
      <c r="AN608" s="62">
        <v>4</v>
      </c>
      <c r="AO608" s="61" t="s">
        <v>124</v>
      </c>
      <c r="AP608" s="62"/>
      <c r="AQ608" s="61" t="s">
        <v>124</v>
      </c>
      <c r="AR608" s="62"/>
      <c r="AS608" s="63"/>
      <c r="AT608" s="63"/>
      <c r="AU608" s="61" t="s">
        <v>135</v>
      </c>
      <c r="AV608" s="62"/>
      <c r="AW608" s="61" t="s">
        <v>124</v>
      </c>
      <c r="AX608" s="62"/>
      <c r="AY608" s="61" t="s">
        <v>124</v>
      </c>
      <c r="AZ608" s="62"/>
      <c r="BA608" s="61" t="s">
        <v>124</v>
      </c>
      <c r="BB608" s="62"/>
      <c r="BC608" s="61" t="s">
        <v>9</v>
      </c>
      <c r="BD608" s="62">
        <v>4</v>
      </c>
      <c r="BE608" s="61" t="s">
        <v>9</v>
      </c>
      <c r="BF608" s="62">
        <v>4</v>
      </c>
      <c r="BG608" s="63"/>
      <c r="BH608" s="63"/>
      <c r="BI608" s="61" t="s">
        <v>12</v>
      </c>
      <c r="BJ608" s="62">
        <v>4</v>
      </c>
      <c r="BK608" s="61" t="s">
        <v>12</v>
      </c>
      <c r="BL608" s="62">
        <v>4</v>
      </c>
      <c r="BM608" s="61" t="s">
        <v>12</v>
      </c>
      <c r="BN608" s="62">
        <v>4</v>
      </c>
      <c r="BO608" s="61" t="s">
        <v>12</v>
      </c>
      <c r="BP608" s="62">
        <v>4</v>
      </c>
      <c r="BQ608" s="64">
        <f t="shared" si="821"/>
        <v>7</v>
      </c>
      <c r="BR608" s="64">
        <f t="shared" si="822"/>
        <v>0.5</v>
      </c>
      <c r="BS608" s="64">
        <f t="shared" si="823"/>
        <v>0</v>
      </c>
      <c r="BT608" s="64">
        <f t="shared" si="824"/>
        <v>13</v>
      </c>
      <c r="BU608" s="64">
        <f t="shared" si="825"/>
        <v>0</v>
      </c>
      <c r="BV608" s="64">
        <f t="shared" si="826"/>
        <v>0</v>
      </c>
      <c r="BW608" s="64">
        <f t="shared" si="827"/>
        <v>0</v>
      </c>
      <c r="BX608" s="64">
        <f t="shared" si="828"/>
        <v>0</v>
      </c>
      <c r="BY608" s="64">
        <f t="shared" si="829"/>
        <v>1</v>
      </c>
      <c r="BZ608" s="65">
        <f t="shared" si="843"/>
        <v>21.5</v>
      </c>
      <c r="CA608" s="66">
        <f t="shared" si="831"/>
        <v>80</v>
      </c>
      <c r="CB608" s="67">
        <f t="shared" si="832"/>
        <v>8</v>
      </c>
      <c r="CC608" s="67">
        <v>0</v>
      </c>
      <c r="CD608" s="68">
        <f t="shared" si="833"/>
        <v>1</v>
      </c>
      <c r="CE608" s="69">
        <f t="shared" si="834"/>
        <v>20</v>
      </c>
      <c r="CF608" s="68">
        <f t="shared" si="835"/>
        <v>70</v>
      </c>
      <c r="CG608" s="70">
        <f t="shared" si="836"/>
        <v>0</v>
      </c>
      <c r="CH608" s="68">
        <f t="shared" si="837"/>
        <v>320</v>
      </c>
      <c r="CI608" s="71">
        <f>VLOOKUP(A608,[5]DATA!$A$6:$Q$660,17,0)</f>
        <v>70</v>
      </c>
      <c r="CJ608" s="71">
        <f t="shared" si="838"/>
        <v>88</v>
      </c>
      <c r="CK608" s="72">
        <f t="shared" si="839"/>
        <v>8</v>
      </c>
      <c r="CL608" s="73">
        <f t="shared" si="840"/>
        <v>9.0909090909090912E-2</v>
      </c>
      <c r="CM608" s="72">
        <f t="shared" si="841"/>
        <v>0</v>
      </c>
      <c r="CN608" s="74">
        <f t="shared" si="842"/>
        <v>21.5</v>
      </c>
    </row>
    <row r="609" spans="1:92" s="77" customFormat="1" ht="24.75" customHeight="1" outlineLevel="2" x14ac:dyDescent="0.25">
      <c r="A609" s="55" t="s">
        <v>1224</v>
      </c>
      <c r="B609" s="56" t="s">
        <v>1225</v>
      </c>
      <c r="C609" s="57" t="s">
        <v>1169</v>
      </c>
      <c r="D609" s="58">
        <v>6</v>
      </c>
      <c r="E609" s="59">
        <v>44333</v>
      </c>
      <c r="F609" s="60">
        <f>IFERROR(VLOOKUP(A609,'[5]PHEP NAM 2022'!$D$9:$AP$628,32,0),0)</f>
        <v>1</v>
      </c>
      <c r="G609" s="61" t="s">
        <v>9</v>
      </c>
      <c r="H609" s="62">
        <v>4</v>
      </c>
      <c r="I609" s="61" t="s">
        <v>9</v>
      </c>
      <c r="J609" s="62">
        <v>4</v>
      </c>
      <c r="K609" s="61" t="s">
        <v>9</v>
      </c>
      <c r="L609" s="62">
        <v>4</v>
      </c>
      <c r="M609" s="61" t="s">
        <v>9</v>
      </c>
      <c r="N609" s="62">
        <v>4</v>
      </c>
      <c r="O609" s="61" t="s">
        <v>9</v>
      </c>
      <c r="P609" s="62">
        <v>4</v>
      </c>
      <c r="Q609" s="63"/>
      <c r="R609" s="63">
        <v>16</v>
      </c>
      <c r="S609" s="61" t="s">
        <v>12</v>
      </c>
      <c r="T609" s="62">
        <v>4</v>
      </c>
      <c r="U609" s="61" t="s">
        <v>12</v>
      </c>
      <c r="V609" s="62">
        <v>4</v>
      </c>
      <c r="W609" s="61" t="s">
        <v>12</v>
      </c>
      <c r="X609" s="62">
        <v>4</v>
      </c>
      <c r="Y609" s="61" t="s">
        <v>12</v>
      </c>
      <c r="Z609" s="62">
        <v>4</v>
      </c>
      <c r="AA609" s="61" t="s">
        <v>12</v>
      </c>
      <c r="AB609" s="62">
        <v>4</v>
      </c>
      <c r="AC609" s="61" t="s">
        <v>12</v>
      </c>
      <c r="AD609" s="62">
        <v>4</v>
      </c>
      <c r="AE609" s="63"/>
      <c r="AF609" s="63">
        <v>8</v>
      </c>
      <c r="AG609" s="61" t="s">
        <v>9</v>
      </c>
      <c r="AH609" s="62">
        <v>4</v>
      </c>
      <c r="AI609" s="61" t="s">
        <v>9</v>
      </c>
      <c r="AJ609" s="62"/>
      <c r="AK609" s="61" t="s">
        <v>52</v>
      </c>
      <c r="AL609" s="62"/>
      <c r="AM609" s="61" t="s">
        <v>124</v>
      </c>
      <c r="AN609" s="62"/>
      <c r="AO609" s="61" t="s">
        <v>124</v>
      </c>
      <c r="AP609" s="62"/>
      <c r="AQ609" s="61" t="s">
        <v>124</v>
      </c>
      <c r="AR609" s="62"/>
      <c r="AS609" s="63"/>
      <c r="AT609" s="63"/>
      <c r="AU609" s="61" t="s">
        <v>12</v>
      </c>
      <c r="AV609" s="62">
        <v>4</v>
      </c>
      <c r="AW609" s="61" t="s">
        <v>12</v>
      </c>
      <c r="AX609" s="62">
        <v>4</v>
      </c>
      <c r="AY609" s="61" t="s">
        <v>12</v>
      </c>
      <c r="AZ609" s="62">
        <v>4</v>
      </c>
      <c r="BA609" s="61" t="s">
        <v>12</v>
      </c>
      <c r="BB609" s="62">
        <v>4</v>
      </c>
      <c r="BC609" s="61" t="s">
        <v>12</v>
      </c>
      <c r="BD609" s="62">
        <v>4</v>
      </c>
      <c r="BE609" s="61" t="s">
        <v>124</v>
      </c>
      <c r="BF609" s="62"/>
      <c r="BG609" s="63"/>
      <c r="BH609" s="63">
        <v>12</v>
      </c>
      <c r="BI609" s="61" t="s">
        <v>9</v>
      </c>
      <c r="BJ609" s="62"/>
      <c r="BK609" s="61" t="s">
        <v>9</v>
      </c>
      <c r="BL609" s="62">
        <v>4</v>
      </c>
      <c r="BM609" s="61" t="s">
        <v>9</v>
      </c>
      <c r="BN609" s="62">
        <v>3</v>
      </c>
      <c r="BO609" s="61" t="s">
        <v>9</v>
      </c>
      <c r="BP609" s="62">
        <v>4</v>
      </c>
      <c r="BQ609" s="64">
        <f t="shared" si="821"/>
        <v>11</v>
      </c>
      <c r="BR609" s="64">
        <f t="shared" si="822"/>
        <v>0</v>
      </c>
      <c r="BS609" s="64">
        <f t="shared" si="823"/>
        <v>0</v>
      </c>
      <c r="BT609" s="64">
        <f t="shared" si="824"/>
        <v>11</v>
      </c>
      <c r="BU609" s="64">
        <f t="shared" si="825"/>
        <v>0</v>
      </c>
      <c r="BV609" s="64">
        <f t="shared" si="826"/>
        <v>0</v>
      </c>
      <c r="BW609" s="64">
        <f t="shared" si="827"/>
        <v>0</v>
      </c>
      <c r="BX609" s="64">
        <f t="shared" si="828"/>
        <v>0</v>
      </c>
      <c r="BY609" s="64">
        <f t="shared" si="829"/>
        <v>1</v>
      </c>
      <c r="BZ609" s="65">
        <f t="shared" si="843"/>
        <v>23</v>
      </c>
      <c r="CA609" s="66">
        <f t="shared" si="831"/>
        <v>79</v>
      </c>
      <c r="CB609" s="67">
        <f t="shared" si="832"/>
        <v>36</v>
      </c>
      <c r="CC609" s="67">
        <v>0</v>
      </c>
      <c r="CD609" s="68">
        <f t="shared" ref="CD609:CD610" si="844">IF(BZ609&gt;=25,4,IF(BZ609&gt;=18,3,IF(BZ609&gt;=12,2,IF(BZ609&gt;=4,1,0))))-BX609-2+1</f>
        <v>2</v>
      </c>
      <c r="CE609" s="69">
        <f t="shared" si="834"/>
        <v>21</v>
      </c>
      <c r="CF609" s="68">
        <f t="shared" si="835"/>
        <v>300</v>
      </c>
      <c r="CG609" s="70">
        <f t="shared" si="836"/>
        <v>0</v>
      </c>
      <c r="CH609" s="68">
        <f t="shared" si="837"/>
        <v>336</v>
      </c>
      <c r="CI609" s="71">
        <f>VLOOKUP(A609,[5]DATA!$A$6:$Q$660,17,0)</f>
        <v>150</v>
      </c>
      <c r="CJ609" s="71">
        <f t="shared" si="838"/>
        <v>115</v>
      </c>
      <c r="CK609" s="72">
        <f t="shared" si="839"/>
        <v>36</v>
      </c>
      <c r="CL609" s="73">
        <f t="shared" si="840"/>
        <v>0.31304347826086959</v>
      </c>
      <c r="CM609" s="72">
        <f t="shared" si="841"/>
        <v>0</v>
      </c>
      <c r="CN609" s="74">
        <f t="shared" si="842"/>
        <v>23</v>
      </c>
    </row>
    <row r="610" spans="1:92" s="76" customFormat="1" ht="24.75" customHeight="1" outlineLevel="2" x14ac:dyDescent="0.25">
      <c r="A610" s="55" t="s">
        <v>1226</v>
      </c>
      <c r="B610" s="56" t="s">
        <v>1227</v>
      </c>
      <c r="C610" s="57" t="s">
        <v>1169</v>
      </c>
      <c r="D610" s="58">
        <v>10</v>
      </c>
      <c r="E610" s="59">
        <v>44343</v>
      </c>
      <c r="F610" s="60">
        <f>IFERROR(VLOOKUP(A610,'[5]PHEP NAM 2022'!$D$9:$AP$628,32,0),0)</f>
        <v>1</v>
      </c>
      <c r="G610" s="61" t="s">
        <v>9</v>
      </c>
      <c r="H610" s="62">
        <v>4</v>
      </c>
      <c r="I610" s="61" t="s">
        <v>9</v>
      </c>
      <c r="J610" s="62">
        <v>4</v>
      </c>
      <c r="K610" s="61" t="s">
        <v>9</v>
      </c>
      <c r="L610" s="62"/>
      <c r="M610" s="61" t="s">
        <v>52</v>
      </c>
      <c r="N610" s="62"/>
      <c r="O610" s="61" t="s">
        <v>124</v>
      </c>
      <c r="P610" s="62"/>
      <c r="Q610" s="63"/>
      <c r="R610" s="63"/>
      <c r="S610" s="61" t="s">
        <v>12</v>
      </c>
      <c r="T610" s="62">
        <v>4</v>
      </c>
      <c r="U610" s="61" t="s">
        <v>12</v>
      </c>
      <c r="V610" s="62">
        <v>4</v>
      </c>
      <c r="W610" s="61" t="s">
        <v>12</v>
      </c>
      <c r="X610" s="62">
        <v>4</v>
      </c>
      <c r="Y610" s="61" t="s">
        <v>12</v>
      </c>
      <c r="Z610" s="62">
        <v>4</v>
      </c>
      <c r="AA610" s="61" t="s">
        <v>12</v>
      </c>
      <c r="AB610" s="62">
        <v>4</v>
      </c>
      <c r="AC610" s="61" t="s">
        <v>12</v>
      </c>
      <c r="AD610" s="62">
        <v>3</v>
      </c>
      <c r="AE610" s="63"/>
      <c r="AF610" s="63"/>
      <c r="AG610" s="61" t="s">
        <v>9</v>
      </c>
      <c r="AH610" s="62">
        <v>4</v>
      </c>
      <c r="AI610" s="61" t="s">
        <v>124</v>
      </c>
      <c r="AJ610" s="62"/>
      <c r="AK610" s="61" t="s">
        <v>9</v>
      </c>
      <c r="AL610" s="62">
        <v>4</v>
      </c>
      <c r="AM610" s="61" t="s">
        <v>9</v>
      </c>
      <c r="AN610" s="62">
        <v>4</v>
      </c>
      <c r="AO610" s="61" t="s">
        <v>9</v>
      </c>
      <c r="AP610" s="62">
        <v>3.5</v>
      </c>
      <c r="AQ610" s="61" t="s">
        <v>9</v>
      </c>
      <c r="AR610" s="62">
        <v>4</v>
      </c>
      <c r="AS610" s="63"/>
      <c r="AT610" s="63">
        <v>12</v>
      </c>
      <c r="AU610" s="61" t="s">
        <v>12</v>
      </c>
      <c r="AV610" s="62">
        <v>4</v>
      </c>
      <c r="AW610" s="61" t="s">
        <v>12</v>
      </c>
      <c r="AX610" s="62">
        <v>4</v>
      </c>
      <c r="AY610" s="61" t="s">
        <v>12</v>
      </c>
      <c r="AZ610" s="62">
        <v>4</v>
      </c>
      <c r="BA610" s="61" t="s">
        <v>124</v>
      </c>
      <c r="BB610" s="62"/>
      <c r="BC610" s="61" t="s">
        <v>12</v>
      </c>
      <c r="BD610" s="62">
        <v>4</v>
      </c>
      <c r="BE610" s="61" t="s">
        <v>12</v>
      </c>
      <c r="BF610" s="62">
        <v>4</v>
      </c>
      <c r="BG610" s="63"/>
      <c r="BH610" s="63">
        <v>8</v>
      </c>
      <c r="BI610" s="61" t="s">
        <v>9</v>
      </c>
      <c r="BJ610" s="62">
        <v>4</v>
      </c>
      <c r="BK610" s="61" t="s">
        <v>9</v>
      </c>
      <c r="BL610" s="62">
        <v>4</v>
      </c>
      <c r="BM610" s="61" t="s">
        <v>9</v>
      </c>
      <c r="BN610" s="62">
        <v>4</v>
      </c>
      <c r="BO610" s="61" t="s">
        <v>9</v>
      </c>
      <c r="BP610" s="62">
        <v>4</v>
      </c>
      <c r="BQ610" s="64">
        <f t="shared" si="821"/>
        <v>12</v>
      </c>
      <c r="BR610" s="64">
        <f t="shared" si="822"/>
        <v>0</v>
      </c>
      <c r="BS610" s="64">
        <f t="shared" si="823"/>
        <v>0</v>
      </c>
      <c r="BT610" s="64">
        <f t="shared" si="824"/>
        <v>11</v>
      </c>
      <c r="BU610" s="64">
        <f t="shared" si="825"/>
        <v>0</v>
      </c>
      <c r="BV610" s="64">
        <f t="shared" si="826"/>
        <v>0</v>
      </c>
      <c r="BW610" s="64">
        <f t="shared" si="827"/>
        <v>0</v>
      </c>
      <c r="BX610" s="64">
        <f t="shared" si="828"/>
        <v>0</v>
      </c>
      <c r="BY610" s="64">
        <f t="shared" si="829"/>
        <v>1</v>
      </c>
      <c r="BZ610" s="65">
        <f t="shared" si="843"/>
        <v>24</v>
      </c>
      <c r="CA610" s="66">
        <f t="shared" si="831"/>
        <v>86.5</v>
      </c>
      <c r="CB610" s="67">
        <f t="shared" si="832"/>
        <v>20</v>
      </c>
      <c r="CC610" s="67">
        <v>0</v>
      </c>
      <c r="CD610" s="68">
        <f t="shared" si="844"/>
        <v>2</v>
      </c>
      <c r="CE610" s="69">
        <f t="shared" si="834"/>
        <v>21</v>
      </c>
      <c r="CF610" s="68">
        <f t="shared" si="835"/>
        <v>140</v>
      </c>
      <c r="CG610" s="70">
        <f t="shared" si="836"/>
        <v>0</v>
      </c>
      <c r="CH610" s="68">
        <f t="shared" si="837"/>
        <v>336</v>
      </c>
      <c r="CI610" s="71">
        <f>VLOOKUP(A610,[5]DATA!$A$6:$Q$660,17,0)</f>
        <v>70</v>
      </c>
      <c r="CJ610" s="71">
        <f t="shared" si="838"/>
        <v>106.5</v>
      </c>
      <c r="CK610" s="72">
        <f t="shared" si="839"/>
        <v>20</v>
      </c>
      <c r="CL610" s="73">
        <f t="shared" si="840"/>
        <v>0.18779342723004694</v>
      </c>
      <c r="CM610" s="72">
        <f t="shared" si="841"/>
        <v>0</v>
      </c>
      <c r="CN610" s="74">
        <f t="shared" si="842"/>
        <v>24</v>
      </c>
    </row>
    <row r="611" spans="1:92" s="76" customFormat="1" ht="24.75" customHeight="1" outlineLevel="2" x14ac:dyDescent="0.25">
      <c r="A611" s="55" t="s">
        <v>1228</v>
      </c>
      <c r="B611" s="56" t="s">
        <v>1229</v>
      </c>
      <c r="C611" s="57" t="s">
        <v>1169</v>
      </c>
      <c r="D611" s="58">
        <v>10</v>
      </c>
      <c r="E611" s="59">
        <v>44372</v>
      </c>
      <c r="F611" s="60">
        <f>IFERROR(VLOOKUP(A611,'[5]PHEP NAM 2022'!$D$9:$AP$628,32,0),0)</f>
        <v>1</v>
      </c>
      <c r="G611" s="61" t="s">
        <v>12</v>
      </c>
      <c r="H611" s="62">
        <v>4</v>
      </c>
      <c r="I611" s="61" t="s">
        <v>12</v>
      </c>
      <c r="J611" s="62">
        <v>4</v>
      </c>
      <c r="K611" s="61" t="s">
        <v>12</v>
      </c>
      <c r="L611" s="62">
        <v>4</v>
      </c>
      <c r="M611" s="61" t="s">
        <v>12</v>
      </c>
      <c r="N611" s="62">
        <v>4</v>
      </c>
      <c r="O611" s="61" t="s">
        <v>12</v>
      </c>
      <c r="P611" s="62">
        <v>4</v>
      </c>
      <c r="Q611" s="63"/>
      <c r="R611" s="63">
        <v>8</v>
      </c>
      <c r="S611" s="61" t="s">
        <v>9</v>
      </c>
      <c r="T611" s="62">
        <v>4</v>
      </c>
      <c r="U611" s="61" t="s">
        <v>9</v>
      </c>
      <c r="V611" s="62">
        <v>4</v>
      </c>
      <c r="W611" s="61" t="s">
        <v>9</v>
      </c>
      <c r="X611" s="62">
        <v>4</v>
      </c>
      <c r="Y611" s="61" t="s">
        <v>9</v>
      </c>
      <c r="Z611" s="62">
        <v>4</v>
      </c>
      <c r="AA611" s="61" t="s">
        <v>9</v>
      </c>
      <c r="AB611" s="62">
        <v>4</v>
      </c>
      <c r="AC611" s="61" t="s">
        <v>9</v>
      </c>
      <c r="AD611" s="62">
        <v>4</v>
      </c>
      <c r="AE611" s="63"/>
      <c r="AF611" s="63">
        <v>12</v>
      </c>
      <c r="AG611" s="61" t="s">
        <v>12</v>
      </c>
      <c r="AH611" s="62">
        <v>4</v>
      </c>
      <c r="AI611" s="61" t="s">
        <v>12</v>
      </c>
      <c r="AJ611" s="62">
        <v>4</v>
      </c>
      <c r="AK611" s="61" t="s">
        <v>12</v>
      </c>
      <c r="AL611" s="62">
        <v>4</v>
      </c>
      <c r="AM611" s="61" t="s">
        <v>12</v>
      </c>
      <c r="AN611" s="62">
        <v>4</v>
      </c>
      <c r="AO611" s="61" t="s">
        <v>12</v>
      </c>
      <c r="AP611" s="62">
        <v>4</v>
      </c>
      <c r="AQ611" s="61" t="s">
        <v>12</v>
      </c>
      <c r="AR611" s="62">
        <v>4</v>
      </c>
      <c r="AS611" s="63"/>
      <c r="AT611" s="63">
        <v>8</v>
      </c>
      <c r="AU611" s="61" t="s">
        <v>9</v>
      </c>
      <c r="AV611" s="62">
        <v>4</v>
      </c>
      <c r="AW611" s="61" t="s">
        <v>9</v>
      </c>
      <c r="AX611" s="62">
        <v>2</v>
      </c>
      <c r="AY611" s="61" t="s">
        <v>9</v>
      </c>
      <c r="AZ611" s="62">
        <v>4</v>
      </c>
      <c r="BA611" s="61" t="s">
        <v>9</v>
      </c>
      <c r="BB611" s="62">
        <v>4</v>
      </c>
      <c r="BC611" s="61" t="s">
        <v>9</v>
      </c>
      <c r="BD611" s="62">
        <v>4</v>
      </c>
      <c r="BE611" s="61" t="s">
        <v>9</v>
      </c>
      <c r="BF611" s="62">
        <v>4</v>
      </c>
      <c r="BG611" s="63"/>
      <c r="BH611" s="63">
        <v>12</v>
      </c>
      <c r="BI611" s="61" t="s">
        <v>12</v>
      </c>
      <c r="BJ611" s="62">
        <v>4</v>
      </c>
      <c r="BK611" s="61" t="s">
        <v>12</v>
      </c>
      <c r="BL611" s="62">
        <v>4</v>
      </c>
      <c r="BM611" s="61" t="s">
        <v>12</v>
      </c>
      <c r="BN611" s="62">
        <v>4</v>
      </c>
      <c r="BO611" s="61" t="s">
        <v>12</v>
      </c>
      <c r="BP611" s="62">
        <v>4</v>
      </c>
      <c r="BQ611" s="64">
        <f t="shared" si="821"/>
        <v>12</v>
      </c>
      <c r="BR611" s="64">
        <f t="shared" si="822"/>
        <v>0</v>
      </c>
      <c r="BS611" s="64">
        <f t="shared" si="823"/>
        <v>0</v>
      </c>
      <c r="BT611" s="64">
        <f t="shared" si="824"/>
        <v>15</v>
      </c>
      <c r="BU611" s="64">
        <f t="shared" si="825"/>
        <v>0</v>
      </c>
      <c r="BV611" s="64">
        <f t="shared" si="826"/>
        <v>0</v>
      </c>
      <c r="BW611" s="64">
        <f t="shared" si="827"/>
        <v>0</v>
      </c>
      <c r="BX611" s="64">
        <f t="shared" si="828"/>
        <v>0</v>
      </c>
      <c r="BY611" s="64">
        <f t="shared" si="829"/>
        <v>0</v>
      </c>
      <c r="BZ611" s="65">
        <f t="shared" si="843"/>
        <v>27</v>
      </c>
      <c r="CA611" s="66">
        <f t="shared" si="831"/>
        <v>106</v>
      </c>
      <c r="CB611" s="67">
        <f t="shared" si="832"/>
        <v>40</v>
      </c>
      <c r="CC611" s="67">
        <v>0</v>
      </c>
      <c r="CD611" s="68">
        <f t="shared" si="833"/>
        <v>2</v>
      </c>
      <c r="CE611" s="69">
        <f t="shared" si="834"/>
        <v>28</v>
      </c>
      <c r="CF611" s="68">
        <f t="shared" si="835"/>
        <v>140</v>
      </c>
      <c r="CG611" s="70">
        <f t="shared" si="836"/>
        <v>1</v>
      </c>
      <c r="CH611" s="68">
        <f t="shared" si="837"/>
        <v>448</v>
      </c>
      <c r="CI611" s="71">
        <f>VLOOKUP(A611,[5]DATA!$A$6:$Q$660,17,0)</f>
        <v>70</v>
      </c>
      <c r="CJ611" s="71">
        <f t="shared" si="838"/>
        <v>146</v>
      </c>
      <c r="CK611" s="72">
        <f t="shared" si="839"/>
        <v>40</v>
      </c>
      <c r="CL611" s="73">
        <f t="shared" si="840"/>
        <v>0.27397260273972601</v>
      </c>
      <c r="CM611" s="72">
        <f t="shared" si="841"/>
        <v>0</v>
      </c>
      <c r="CN611" s="74">
        <f t="shared" si="842"/>
        <v>27</v>
      </c>
    </row>
    <row r="612" spans="1:92" s="77" customFormat="1" ht="24.75" customHeight="1" outlineLevel="2" x14ac:dyDescent="0.25">
      <c r="A612" s="55" t="s">
        <v>1230</v>
      </c>
      <c r="B612" s="56" t="s">
        <v>1231</v>
      </c>
      <c r="C612" s="57" t="s">
        <v>1169</v>
      </c>
      <c r="D612" s="58">
        <v>10</v>
      </c>
      <c r="E612" s="59">
        <v>44375</v>
      </c>
      <c r="F612" s="60">
        <f>IFERROR(VLOOKUP(A612,'[5]PHEP NAM 2022'!$D$9:$AP$628,32,0),0)</f>
        <v>2.5</v>
      </c>
      <c r="G612" s="61" t="s">
        <v>9</v>
      </c>
      <c r="H612" s="62">
        <v>4</v>
      </c>
      <c r="I612" s="61" t="s">
        <v>9</v>
      </c>
      <c r="J612" s="62">
        <v>3</v>
      </c>
      <c r="K612" s="61" t="s">
        <v>9</v>
      </c>
      <c r="L612" s="62">
        <v>4</v>
      </c>
      <c r="M612" s="61" t="s">
        <v>9</v>
      </c>
      <c r="N612" s="62">
        <v>4</v>
      </c>
      <c r="O612" s="61" t="s">
        <v>9</v>
      </c>
      <c r="P612" s="62">
        <v>4</v>
      </c>
      <c r="Q612" s="63"/>
      <c r="R612" s="63">
        <v>16</v>
      </c>
      <c r="S612" s="61" t="s">
        <v>12</v>
      </c>
      <c r="T612" s="62">
        <v>4</v>
      </c>
      <c r="U612" s="61" t="s">
        <v>12</v>
      </c>
      <c r="V612" s="62">
        <v>4</v>
      </c>
      <c r="W612" s="61" t="s">
        <v>12</v>
      </c>
      <c r="X612" s="62">
        <v>4</v>
      </c>
      <c r="Y612" s="61" t="s">
        <v>12</v>
      </c>
      <c r="Z612" s="62">
        <v>4</v>
      </c>
      <c r="AA612" s="61" t="s">
        <v>12</v>
      </c>
      <c r="AB612" s="62">
        <v>4</v>
      </c>
      <c r="AC612" s="61" t="s">
        <v>12</v>
      </c>
      <c r="AD612" s="62">
        <v>4</v>
      </c>
      <c r="AE612" s="63"/>
      <c r="AF612" s="63">
        <v>12</v>
      </c>
      <c r="AG612" s="61" t="s">
        <v>9</v>
      </c>
      <c r="AH612" s="62"/>
      <c r="AI612" s="61" t="s">
        <v>9</v>
      </c>
      <c r="AJ612" s="62">
        <v>4</v>
      </c>
      <c r="AK612" s="61" t="s">
        <v>9</v>
      </c>
      <c r="AL612" s="62">
        <v>4</v>
      </c>
      <c r="AM612" s="61" t="s">
        <v>9</v>
      </c>
      <c r="AN612" s="62">
        <v>4</v>
      </c>
      <c r="AO612" s="61" t="s">
        <v>9</v>
      </c>
      <c r="AP612" s="62">
        <v>4</v>
      </c>
      <c r="AQ612" s="61" t="s">
        <v>9</v>
      </c>
      <c r="AR612" s="62">
        <v>4</v>
      </c>
      <c r="AS612" s="63"/>
      <c r="AT612" s="63">
        <v>20</v>
      </c>
      <c r="AU612" s="61" t="s">
        <v>12</v>
      </c>
      <c r="AV612" s="62">
        <v>4</v>
      </c>
      <c r="AW612" s="61" t="s">
        <v>12</v>
      </c>
      <c r="AX612" s="62">
        <v>4</v>
      </c>
      <c r="AY612" s="61" t="s">
        <v>12</v>
      </c>
      <c r="AZ612" s="62">
        <v>4</v>
      </c>
      <c r="BA612" s="61" t="s">
        <v>12</v>
      </c>
      <c r="BB612" s="62">
        <v>4</v>
      </c>
      <c r="BC612" s="61" t="s">
        <v>12</v>
      </c>
      <c r="BD612" s="62">
        <v>4</v>
      </c>
      <c r="BE612" s="61" t="s">
        <v>12</v>
      </c>
      <c r="BF612" s="62">
        <v>4</v>
      </c>
      <c r="BG612" s="63"/>
      <c r="BH612" s="63">
        <v>12</v>
      </c>
      <c r="BI612" s="61" t="s">
        <v>9</v>
      </c>
      <c r="BJ612" s="62">
        <v>4</v>
      </c>
      <c r="BK612" s="61" t="s">
        <v>9</v>
      </c>
      <c r="BL612" s="62">
        <v>4</v>
      </c>
      <c r="BM612" s="61" t="s">
        <v>9</v>
      </c>
      <c r="BN612" s="62">
        <v>4</v>
      </c>
      <c r="BO612" s="61" t="s">
        <v>9</v>
      </c>
      <c r="BP612" s="62">
        <v>4</v>
      </c>
      <c r="BQ612" s="64">
        <f>COUNTIF($G612:$BP612,"a")+COUNTIF($G612:$BP612,"r0,a5")/2+COUNTIF($G612:$BP612,"p5,a5")/2+COUNTIF($G612:$BP612,"Ro,p5")/2+COUNTIF($G612:$BP612,"H5,A5")/2+COUNTIF($G612:$BP612,"p0,a5")/2</f>
        <v>15</v>
      </c>
      <c r="BR612" s="64">
        <f>COUNTIF($G612:$BP612,"d")+COUNTIF($G612:$BP612,"r0,d5")/2+COUNTIF($G612:$BP612,"p5,d5")/2+COUNTIF($G612:$BP612,"Ro,P5")/2+COUNTIF($G612:$BP612,"H5,D5")/2+COUNTIF($G612:$BP612,"p0,d5")/2</f>
        <v>0</v>
      </c>
      <c r="BS612" s="64">
        <f>COUNTIF($G612:$BP612,"b")+COUNTIF($G612:$BP612,"r0,b5")/2+COUNTIF($G612:$BP612,"p5,b5")/2+COUNTIF($G612:$BP612,"Ro,P5")/2+COUNTIF($G612:$BP612,"H5,B5")/2+COUNTIF($G612:$BP612,"p0,b5")/2</f>
        <v>0</v>
      </c>
      <c r="BT612" s="64">
        <f>COUNTIF($G612:$BP612,"c")+COUNTIF($G612:$BP612,"r0,c5")/2+COUNTIF($G612:$BP612,"p5,c5")/2+COUNTIF($G612:$BP612,"Ro,P5")/2+COUNTIF($G612:$BP612,"H5,C5")/2+COUNTIF($G612:$BP612,"p0,c5")/2</f>
        <v>12</v>
      </c>
      <c r="BU612" s="64">
        <f>COUNTIF($G612:$BP612,"KH")+COUNTIF($G612:$BP612,"TL")+COUNTIF($G612:$BP612,"L")</f>
        <v>0</v>
      </c>
      <c r="BV612" s="64">
        <f>COUNTIF($G612:$BP612,"NL")</f>
        <v>0</v>
      </c>
      <c r="BW612" s="64">
        <f>COUNTIF($G612:$BP612,"hh")+COUNTIF(G612:BP612,"H5,D5")/2</f>
        <v>0</v>
      </c>
      <c r="BX612" s="64">
        <f>COUNTIF($G612:$BP612,"nt7")</f>
        <v>0</v>
      </c>
      <c r="BY612" s="64">
        <f>COUNTIF($G612:$BP612,"P")+COUNTIF($G612:$BP612,"p5,a5")/2+COUNTIF($G612:$BP612,"p5,b5")/2+COUNTIF($G612:$BP612,"p5,c5")/2+COUNTIF($G612:$BP612,"p5,d5")/2+COUNTIF($G612:$BP612,"R0,P5")/2</f>
        <v>0</v>
      </c>
      <c r="BZ612" s="65">
        <f>SUBTOTAL(9,BQ612:BY612)</f>
        <v>27</v>
      </c>
      <c r="CA612" s="66">
        <f t="shared" si="831"/>
        <v>103</v>
      </c>
      <c r="CB612" s="67">
        <f t="shared" si="832"/>
        <v>60</v>
      </c>
      <c r="CC612" s="67">
        <v>0</v>
      </c>
      <c r="CD612" s="68">
        <f>IF(BZ612&gt;=25,4,IF(BZ612&gt;=18,3,IF(BZ612&gt;=12,2,IF(BZ612&gt;=4,1,0))))-BX612-2</f>
        <v>2</v>
      </c>
      <c r="CE612" s="69">
        <f>COUNTIF(G612:P612,"&gt;=4")+COUNTIF(S612:AD612,"&gt;=4")+COUNTIF(AG612:AR612,"&gt;=4")+COUNTIF(AU612:BF612,"&gt;=4")+COUNTIF(BI612:BP612,"&gt;=4")+ROUND(IF(R612&gt;=12,1,0)+IF(AF612&gt;=12,1,0)+IF(AT612&gt;=12,1,0)+IF(BH612&gt;=12,1,0),0)</f>
        <v>29</v>
      </c>
      <c r="CF612" s="68">
        <f>CD612*CI612</f>
        <v>140</v>
      </c>
      <c r="CG612" s="70">
        <f>F612-BY612</f>
        <v>2.5</v>
      </c>
      <c r="CH612" s="68">
        <f>CE612*16</f>
        <v>464</v>
      </c>
      <c r="CI612" s="71">
        <f>VLOOKUP(A612,[5]DATA!$A$6:$Q$660,17,0)</f>
        <v>70</v>
      </c>
      <c r="CJ612" s="71">
        <f>SUM(CA612:CC612)</f>
        <v>163</v>
      </c>
      <c r="CK612" s="72">
        <f>(SUM(IF(H612&gt;4,H612-4,0),IF(J612&gt;4,J612-4,0),IF(L612&gt;4,L612-4,0),IF(N612&gt;4,N612-4,0),IF(P612&gt;4,P612-4,0),IF(T612&gt;4,T612-4,0),IF(V612&gt;4,V612-4,0),IF(X612&gt;4,X612-4,0),IF(Z612&gt;4,Z612-4,0),IF(AB612&gt;4,AB612-4,0),IF(AD612&gt;4,AD612-4,0),IF(AH612&gt;4,AH612-4,0),IF(AJ612&gt;4,AJ612-4,0),IF(AL612&gt;4,AL612-4,0),IF(AN612&gt;4,AN612-4,0),IF(AP612&gt;4,AP612-4,0),IF(AR612&gt;4,AR612-4,0),IF(AV612&gt;4,AV612-4,0),IF(AX612&gt;4,AX612-4,0),IF(AZ612&gt;4,AZ612-4,0),IF(BB612&gt;4,BB612-4,0),IF(BD612&gt;4,BD612-4,0),IF(BF612&gt;4,BF612-4,0),IF(BJ612&gt;4,BJ612-4,0),IF(BL612&gt;4,BL612-4,0),IF(BN612&gt;4,BN612-4,0),IF(BP612&gt;4,BP612-4,0))+CB612+CC612)</f>
        <v>60</v>
      </c>
      <c r="CL612" s="73">
        <f>CK612/CJ612</f>
        <v>0.36809815950920244</v>
      </c>
      <c r="CM612" s="72">
        <f>(SUM(IF(H612&gt;4,H612-4,0),IF(J612&gt;4,J612-4,0),IF(L612&gt;4,L612-4,0),IF(N612&gt;4,N612-4,0),IF(P612&gt;4,P612-4,0),IF(T612&gt;4,T612-4,0),IF(V612&gt;4,V612-4,0),IF(X612&gt;4,X612-4,0),IF(Z612&gt;4,Z612-4,0),IF(AB612&gt;4,AB612-4,0),IF(AD612&gt;4,AD612-4,0),IF(AH612&gt;4,AH612-4,0),IF(AJ612&gt;4,AJ612-4,0),IF(AL612&gt;4,AL612-4,0),IF(AN612&gt;4,AN612-4,0),IF(AP612&gt;4,AP612-4,0),IF(AR612&gt;4,AR612-4,0),IF(AV612&gt;4,AV612-4,0),IF(AX612&gt;4,AX612-4,0),IF(AZ612&gt;4,AZ612-4,0),IF(BB612&gt;4,BB612-4,0),IF(BD612&gt;4,BD612-4,0),IF(BF612&gt;4,BF612-4,0),IF(BJ612&gt;4,BJ612-4,0),IF(BL612&gt;4,BL612-4,0),IF(BN612&gt;4,BN612-4,0),IF(BP612&gt;4,BP612-4,0))+CC612)</f>
        <v>0</v>
      </c>
      <c r="CN612" s="74">
        <f>BQ612+BR612+BS612+BT612+BU612+BY612+BX612</f>
        <v>27</v>
      </c>
    </row>
    <row r="613" spans="1:92" s="76" customFormat="1" ht="24.75" customHeight="1" outlineLevel="2" x14ac:dyDescent="0.25">
      <c r="A613" s="82" t="s">
        <v>1232</v>
      </c>
      <c r="B613" s="83" t="s">
        <v>1233</v>
      </c>
      <c r="C613" s="57" t="s">
        <v>1169</v>
      </c>
      <c r="D613" s="58">
        <v>10</v>
      </c>
      <c r="E613" s="59">
        <v>44636</v>
      </c>
      <c r="F613" s="60">
        <f>IFERROR(VLOOKUP(A613,'[5]PHEP NAM 2022'!$D$9:$AP$628,32,0),0)</f>
        <v>0</v>
      </c>
      <c r="G613" s="84"/>
      <c r="H613" s="85"/>
      <c r="I613" s="84"/>
      <c r="J613" s="85"/>
      <c r="K613" s="84"/>
      <c r="L613" s="85"/>
      <c r="M613" s="84"/>
      <c r="N613" s="85"/>
      <c r="O613" s="84"/>
      <c r="P613" s="85"/>
      <c r="Q613" s="87"/>
      <c r="R613" s="87"/>
      <c r="S613" s="84"/>
      <c r="T613" s="85"/>
      <c r="U613" s="84"/>
      <c r="V613" s="85"/>
      <c r="W613" s="84"/>
      <c r="X613" s="85"/>
      <c r="Y613" s="84"/>
      <c r="Z613" s="85"/>
      <c r="AA613" s="84"/>
      <c r="AB613" s="85"/>
      <c r="AC613" s="84"/>
      <c r="AD613" s="85"/>
      <c r="AE613" s="87"/>
      <c r="AF613" s="87"/>
      <c r="AG613" s="84"/>
      <c r="AH613" s="85"/>
      <c r="AI613" s="84"/>
      <c r="AJ613" s="85"/>
      <c r="AK613" s="61" t="s">
        <v>10</v>
      </c>
      <c r="AL613" s="62">
        <v>2</v>
      </c>
      <c r="AM613" s="61" t="s">
        <v>9</v>
      </c>
      <c r="AN613" s="62">
        <v>4</v>
      </c>
      <c r="AO613" s="61" t="s">
        <v>9</v>
      </c>
      <c r="AP613" s="62">
        <v>4</v>
      </c>
      <c r="AQ613" s="61" t="s">
        <v>9</v>
      </c>
      <c r="AR613" s="62">
        <v>4</v>
      </c>
      <c r="AS613" s="63"/>
      <c r="AT613" s="63"/>
      <c r="AU613" s="61" t="s">
        <v>124</v>
      </c>
      <c r="AV613" s="62"/>
      <c r="AW613" s="61" t="s">
        <v>12</v>
      </c>
      <c r="AX613" s="62">
        <v>4</v>
      </c>
      <c r="AY613" s="61" t="s">
        <v>12</v>
      </c>
      <c r="AZ613" s="62">
        <v>4</v>
      </c>
      <c r="BA613" s="61" t="s">
        <v>12</v>
      </c>
      <c r="BB613" s="62">
        <v>4</v>
      </c>
      <c r="BC613" s="61" t="s">
        <v>9</v>
      </c>
      <c r="BD613" s="62"/>
      <c r="BE613" s="61" t="s">
        <v>12</v>
      </c>
      <c r="BF613" s="62">
        <v>4</v>
      </c>
      <c r="BG613" s="196" t="s">
        <v>223</v>
      </c>
      <c r="BH613" s="197"/>
      <c r="BI613" s="197"/>
      <c r="BJ613" s="197"/>
      <c r="BK613" s="197"/>
      <c r="BL613" s="197"/>
      <c r="BM613" s="197"/>
      <c r="BN613" s="197"/>
      <c r="BO613" s="197"/>
      <c r="BP613" s="198"/>
      <c r="BQ613" s="64">
        <f>COUNTIF($G613:$BP613,"a")+COUNTIF($G613:$BP613,"r0,a5")/2+COUNTIF($G613:$BP613,"p5,a5")/2+COUNTIF($G613:$BP613,"Ro,p5")/2+COUNTIF($G613:$BP613,"H5,A5")/2+COUNTIF($G613:$BP613,"p0,a5")/2</f>
        <v>4</v>
      </c>
      <c r="BR613" s="64">
        <f>COUNTIF($G613:$BP613,"d")+COUNTIF($G613:$BP613,"r0,d5")/2+COUNTIF($G613:$BP613,"p5,d5")/2+COUNTIF($G613:$BP613,"Ro,P5")/2+COUNTIF($G613:$BP613,"H5,D5")/2+COUNTIF($G613:$BP613,"p0,d5")/2</f>
        <v>1</v>
      </c>
      <c r="BS613" s="64">
        <f>COUNTIF($G613:$BP613,"b")+COUNTIF($G613:$BP613,"r0,b5")/2+COUNTIF($G613:$BP613,"p5,b5")/2+COUNTIF($G613:$BP613,"Ro,P5")/2+COUNTIF($G613:$BP613,"H5,B5")/2+COUNTIF($G613:$BP613,"p0,b5")/2</f>
        <v>0</v>
      </c>
      <c r="BT613" s="64">
        <f>COUNTIF($G613:$BP613,"c")+COUNTIF($G613:$BP613,"r0,c5")/2+COUNTIF($G613:$BP613,"p5,c5")/2+COUNTIF($G613:$BP613,"Ro,P5")/2+COUNTIF($G613:$BP613,"H5,C5")/2+COUNTIF($G613:$BP613,"p0,c5")/2</f>
        <v>4</v>
      </c>
      <c r="BU613" s="64">
        <f>COUNTIF($G613:$BP613,"KH")+COUNTIF($G613:$BP613,"TL")+COUNTIF($G613:$BP613,"L")</f>
        <v>0</v>
      </c>
      <c r="BV613" s="64">
        <f>COUNTIF($G613:$BP613,"NL")</f>
        <v>0</v>
      </c>
      <c r="BW613" s="64">
        <f>COUNTIF($G613:$BP613,"hh")+COUNTIF(G613:BP613,"H5,D5")/2</f>
        <v>0</v>
      </c>
      <c r="BX613" s="64">
        <f>COUNTIF($G613:$BP613,"nt7")</f>
        <v>0</v>
      </c>
      <c r="BY613" s="64">
        <f>COUNTIF($G613:$BP613,"P")+COUNTIF($G613:$BP613,"p5,a5")/2+COUNTIF($G613:$BP613,"p5,b5")/2+COUNTIF($G613:$BP613,"p5,c5")/2+COUNTIF($G613:$BP613,"p5,d5")/2+COUNTIF($G613:$BP613,"R0,P5")/2</f>
        <v>0</v>
      </c>
      <c r="BZ613" s="65">
        <f>SUBTOTAL(9,BQ613:BY613)</f>
        <v>9</v>
      </c>
      <c r="CA613" s="66">
        <f t="shared" si="831"/>
        <v>30</v>
      </c>
      <c r="CB613" s="67">
        <f t="shared" si="832"/>
        <v>0</v>
      </c>
      <c r="CC613" s="67">
        <v>0</v>
      </c>
      <c r="CD613" s="68">
        <f>IF(BZ613&gt;=25,4,IF(BZ613&gt;=18,3,IF(BZ613&gt;=12,2,IF(BZ613&gt;=4,1,0))))-BX613-2+1</f>
        <v>0</v>
      </c>
      <c r="CE613" s="69">
        <f>COUNTIF(G613:P613,"&gt;=4")+COUNTIF(S613:AD613,"&gt;=4")+COUNTIF(AG613:AR613,"&gt;=4")+COUNTIF(AU613:BF613,"&gt;=4")+COUNTIF(BI613:BP613,"&gt;=4")+ROUND(IF(R613&gt;=12,1,0)+IF(AF613&gt;=12,1,0)+IF(AT613&gt;=12,1,0)+IF(BH613&gt;=12,1,0),0)</f>
        <v>7</v>
      </c>
      <c r="CF613" s="68">
        <f>CD613*CI613</f>
        <v>0</v>
      </c>
      <c r="CG613" s="70">
        <f>F613-BY613</f>
        <v>0</v>
      </c>
      <c r="CH613" s="68">
        <f>CE613*16</f>
        <v>112</v>
      </c>
      <c r="CI613" s="71">
        <f>VLOOKUP(A613,[5]DATA!$A$6:$Q$660,17,0)</f>
        <v>70</v>
      </c>
      <c r="CJ613" s="71">
        <f>SUM(CA613:CC613)</f>
        <v>30</v>
      </c>
      <c r="CK613" s="72">
        <f>(SUM(IF(H613&gt;4,H613-4,0),IF(J613&gt;4,J613-4,0),IF(L613&gt;4,L613-4,0),IF(N613&gt;4,N613-4,0),IF(P613&gt;4,P613-4,0),IF(T613&gt;4,T613-4,0),IF(V613&gt;4,V613-4,0),IF(X613&gt;4,X613-4,0),IF(Z613&gt;4,Z613-4,0),IF(AB613&gt;4,AB613-4,0),IF(AD613&gt;4,AD613-4,0),IF(AH613&gt;4,AH613-4,0),IF(AJ613&gt;4,AJ613-4,0),IF(AL613&gt;4,AL613-4,0),IF(AN613&gt;4,AN613-4,0),IF(AP613&gt;4,AP613-4,0),IF(AR613&gt;4,AR613-4,0),IF(AV613&gt;4,AV613-4,0),IF(AX613&gt;4,AX613-4,0),IF(AZ613&gt;4,AZ613-4,0),IF(BB613&gt;4,BB613-4,0),IF(BD613&gt;4,BD613-4,0),IF(BF613&gt;4,BF613-4,0),IF(BJ613&gt;4,BJ613-4,0),IF(BL613&gt;4,BL613-4,0),IF(BN613&gt;4,BN613-4,0),IF(BP613&gt;4,BP613-4,0))+CB613+CC613)</f>
        <v>0</v>
      </c>
      <c r="CL613" s="73">
        <f>CK613/CJ613</f>
        <v>0</v>
      </c>
      <c r="CM613" s="72">
        <f>(SUM(IF(H613&gt;4,H613-4,0),IF(J613&gt;4,J613-4,0),IF(L613&gt;4,L613-4,0),IF(N613&gt;4,N613-4,0),IF(P613&gt;4,P613-4,0),IF(T613&gt;4,T613-4,0),IF(V613&gt;4,V613-4,0),IF(X613&gt;4,X613-4,0),IF(Z613&gt;4,Z613-4,0),IF(AB613&gt;4,AB613-4,0),IF(AD613&gt;4,AD613-4,0),IF(AH613&gt;4,AH613-4,0),IF(AJ613&gt;4,AJ613-4,0),IF(AL613&gt;4,AL613-4,0),IF(AN613&gt;4,AN613-4,0),IF(AP613&gt;4,AP613-4,0),IF(AR613&gt;4,AR613-4,0),IF(AV613&gt;4,AV613-4,0),IF(AX613&gt;4,AX613-4,0),IF(AZ613&gt;4,AZ613-4,0),IF(BB613&gt;4,BB613-4,0),IF(BD613&gt;4,BD613-4,0),IF(BF613&gt;4,BF613-4,0),IF(BJ613&gt;4,BJ613-4,0),IF(BL613&gt;4,BL613-4,0),IF(BN613&gt;4,BN613-4,0),IF(BP613&gt;4,BP613-4,0))+CC613)</f>
        <v>0</v>
      </c>
      <c r="CN613" s="74">
        <f>BQ613+BR613+BS613+BT613+BU613+BY613+BX613</f>
        <v>9</v>
      </c>
    </row>
    <row r="614" spans="1:92" s="76" customFormat="1" ht="24.75" customHeight="1" collapsed="1" x14ac:dyDescent="0.2">
      <c r="A614" s="50">
        <f>A615+A617+A664+A672+A684+A675+A697</f>
        <v>77</v>
      </c>
      <c r="B614" s="51" t="s">
        <v>1234</v>
      </c>
      <c r="C614" s="141"/>
      <c r="D614" s="141"/>
      <c r="E614" s="141"/>
      <c r="F614" s="60"/>
      <c r="G614" s="142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143"/>
      <c r="AY614" s="143"/>
      <c r="AZ614" s="143"/>
      <c r="BA614" s="143"/>
      <c r="BB614" s="143"/>
      <c r="BC614" s="143"/>
      <c r="BD614" s="143"/>
      <c r="BE614" s="143"/>
      <c r="BF614" s="143"/>
      <c r="BG614" s="143"/>
      <c r="BH614" s="143"/>
      <c r="BI614" s="143"/>
      <c r="BJ614" s="143"/>
      <c r="BK614" s="143"/>
      <c r="BL614" s="143"/>
      <c r="BM614" s="143"/>
      <c r="BN614" s="143"/>
      <c r="BO614" s="143"/>
      <c r="BP614" s="144"/>
      <c r="BQ614" s="89">
        <f t="shared" ref="BQ614:CI614" si="845">BQ615+BQ617+BQ664+BQ672+BQ675+BQ684+BQ697</f>
        <v>1084</v>
      </c>
      <c r="BR614" s="89">
        <f t="shared" si="845"/>
        <v>34</v>
      </c>
      <c r="BS614" s="89">
        <f t="shared" si="845"/>
        <v>0</v>
      </c>
      <c r="BT614" s="89">
        <f t="shared" si="845"/>
        <v>600</v>
      </c>
      <c r="BU614" s="89">
        <f t="shared" si="845"/>
        <v>0</v>
      </c>
      <c r="BV614" s="89">
        <f t="shared" si="845"/>
        <v>0</v>
      </c>
      <c r="BW614" s="89">
        <f t="shared" si="845"/>
        <v>0</v>
      </c>
      <c r="BX614" s="89">
        <f t="shared" si="845"/>
        <v>0</v>
      </c>
      <c r="BY614" s="89">
        <f t="shared" si="845"/>
        <v>48</v>
      </c>
      <c r="BZ614" s="89">
        <f t="shared" si="845"/>
        <v>1766</v>
      </c>
      <c r="CA614" s="89">
        <f t="shared" si="845"/>
        <v>6487.5</v>
      </c>
      <c r="CB614" s="89">
        <f t="shared" si="845"/>
        <v>1587</v>
      </c>
      <c r="CC614" s="89">
        <f t="shared" si="845"/>
        <v>0</v>
      </c>
      <c r="CD614" s="89">
        <f t="shared" si="845"/>
        <v>124</v>
      </c>
      <c r="CE614" s="89">
        <f t="shared" si="845"/>
        <v>1671</v>
      </c>
      <c r="CF614" s="89">
        <f t="shared" si="845"/>
        <v>9960</v>
      </c>
      <c r="CG614" s="89">
        <f t="shared" si="845"/>
        <v>287</v>
      </c>
      <c r="CH614" s="89">
        <f t="shared" si="845"/>
        <v>26736</v>
      </c>
      <c r="CI614" s="89">
        <f t="shared" si="845"/>
        <v>6110</v>
      </c>
      <c r="CJ614" s="90"/>
      <c r="CK614" s="90">
        <f>CK615+CK617+CK664+CK672+CK675+CK684+CK697</f>
        <v>1587</v>
      </c>
      <c r="CL614" s="90" t="e">
        <f>CL615+CL617+CL664+CL672+CL675+CL684+CL697</f>
        <v>#DIV/0!</v>
      </c>
      <c r="CM614" s="90">
        <f>CM615+CM617+CM664+CM672+CM675+CM684+CM697</f>
        <v>0</v>
      </c>
    </row>
    <row r="615" spans="1:92" s="76" customFormat="1" ht="24.75" customHeight="1" outlineLevel="1" x14ac:dyDescent="0.2">
      <c r="A615" s="139">
        <f>COUNTA(A616:A616)</f>
        <v>0</v>
      </c>
      <c r="B615" s="103" t="s">
        <v>1235</v>
      </c>
      <c r="C615" s="122"/>
      <c r="D615" s="122"/>
      <c r="E615" s="122"/>
      <c r="F615" s="122"/>
      <c r="G615" s="104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5"/>
      <c r="AG615" s="105"/>
      <c r="AH615" s="105"/>
      <c r="AI615" s="105"/>
      <c r="AJ615" s="105"/>
      <c r="AK615" s="105"/>
      <c r="AL615" s="105"/>
      <c r="AM615" s="105"/>
      <c r="AN615" s="105"/>
      <c r="AO615" s="105"/>
      <c r="AP615" s="105"/>
      <c r="AQ615" s="105"/>
      <c r="AR615" s="105"/>
      <c r="AS615" s="105"/>
      <c r="AT615" s="105"/>
      <c r="AU615" s="105"/>
      <c r="AV615" s="105"/>
      <c r="AW615" s="105"/>
      <c r="AX615" s="105"/>
      <c r="AY615" s="105"/>
      <c r="AZ615" s="105"/>
      <c r="BA615" s="105"/>
      <c r="BB615" s="105"/>
      <c r="BC615" s="105"/>
      <c r="BD615" s="105"/>
      <c r="BE615" s="105"/>
      <c r="BF615" s="105"/>
      <c r="BG615" s="105"/>
      <c r="BH615" s="105"/>
      <c r="BI615" s="105"/>
      <c r="BJ615" s="105"/>
      <c r="BK615" s="105"/>
      <c r="BL615" s="105"/>
      <c r="BM615" s="105"/>
      <c r="BN615" s="105"/>
      <c r="BO615" s="105"/>
      <c r="BP615" s="106"/>
      <c r="BQ615" s="145">
        <f t="shared" ref="BQ615:CI615" si="846">SUM(BQ616:BQ616)</f>
        <v>0</v>
      </c>
      <c r="BR615" s="107">
        <f t="shared" si="846"/>
        <v>0</v>
      </c>
      <c r="BS615" s="107">
        <f t="shared" si="846"/>
        <v>0</v>
      </c>
      <c r="BT615" s="107">
        <f t="shared" si="846"/>
        <v>0</v>
      </c>
      <c r="BU615" s="107">
        <f t="shared" si="846"/>
        <v>0</v>
      </c>
      <c r="BV615" s="107">
        <f t="shared" si="846"/>
        <v>0</v>
      </c>
      <c r="BW615" s="107">
        <f t="shared" si="846"/>
        <v>0</v>
      </c>
      <c r="BX615" s="107">
        <f t="shared" si="846"/>
        <v>0</v>
      </c>
      <c r="BY615" s="107">
        <f t="shared" si="846"/>
        <v>0</v>
      </c>
      <c r="BZ615" s="107">
        <f t="shared" si="846"/>
        <v>0</v>
      </c>
      <c r="CA615" s="107">
        <f t="shared" si="846"/>
        <v>0</v>
      </c>
      <c r="CB615" s="107">
        <f t="shared" si="846"/>
        <v>0</v>
      </c>
      <c r="CC615" s="107">
        <f t="shared" si="846"/>
        <v>0</v>
      </c>
      <c r="CD615" s="107">
        <f t="shared" si="846"/>
        <v>0</v>
      </c>
      <c r="CE615" s="107">
        <f t="shared" si="846"/>
        <v>0</v>
      </c>
      <c r="CF615" s="107">
        <f t="shared" si="846"/>
        <v>0</v>
      </c>
      <c r="CG615" s="107">
        <f t="shared" si="846"/>
        <v>0</v>
      </c>
      <c r="CH615" s="107">
        <f t="shared" si="846"/>
        <v>0</v>
      </c>
      <c r="CI615" s="107">
        <f t="shared" si="846"/>
        <v>0</v>
      </c>
      <c r="CJ615" s="107"/>
      <c r="CK615" s="107">
        <f>SUM(CK616:CK616)</f>
        <v>0</v>
      </c>
      <c r="CL615" s="107" t="e">
        <f>SUM(CL616:CL616)</f>
        <v>#DIV/0!</v>
      </c>
      <c r="CM615" s="107">
        <f>SUM(CM616:CM616)</f>
        <v>0</v>
      </c>
    </row>
    <row r="616" spans="1:92" s="76" customFormat="1" ht="24.75" customHeight="1" outlineLevel="1" x14ac:dyDescent="0.25">
      <c r="A616" s="55"/>
      <c r="B616" s="146"/>
      <c r="C616" s="57"/>
      <c r="D616" s="58"/>
      <c r="E616" s="59"/>
      <c r="F616" s="60"/>
      <c r="G616" s="61"/>
      <c r="H616" s="62"/>
      <c r="I616" s="61"/>
      <c r="J616" s="62"/>
      <c r="K616" s="61"/>
      <c r="L616" s="62"/>
      <c r="M616" s="61"/>
      <c r="N616" s="62"/>
      <c r="O616" s="61"/>
      <c r="P616" s="62"/>
      <c r="Q616" s="63"/>
      <c r="R616" s="63"/>
      <c r="S616" s="61"/>
      <c r="T616" s="62"/>
      <c r="U616" s="61"/>
      <c r="V616" s="62"/>
      <c r="W616" s="61"/>
      <c r="X616" s="62"/>
      <c r="Y616" s="61"/>
      <c r="Z616" s="62"/>
      <c r="AA616" s="61"/>
      <c r="AB616" s="62"/>
      <c r="AC616" s="61"/>
      <c r="AD616" s="62"/>
      <c r="AE616" s="63"/>
      <c r="AF616" s="63"/>
      <c r="AG616" s="61"/>
      <c r="AH616" s="62"/>
      <c r="AI616" s="61"/>
      <c r="AJ616" s="62"/>
      <c r="AK616" s="61"/>
      <c r="AL616" s="62"/>
      <c r="AM616" s="61"/>
      <c r="AN616" s="62"/>
      <c r="AO616" s="61"/>
      <c r="AP616" s="62"/>
      <c r="AQ616" s="61"/>
      <c r="AR616" s="62"/>
      <c r="AS616" s="63"/>
      <c r="AT616" s="63"/>
      <c r="AU616" s="61"/>
      <c r="AV616" s="62"/>
      <c r="AW616" s="61"/>
      <c r="AX616" s="62"/>
      <c r="AY616" s="61"/>
      <c r="AZ616" s="62"/>
      <c r="BA616" s="61"/>
      <c r="BB616" s="62"/>
      <c r="BC616" s="61"/>
      <c r="BD616" s="62"/>
      <c r="BE616" s="61"/>
      <c r="BF616" s="62"/>
      <c r="BG616" s="63"/>
      <c r="BH616" s="63"/>
      <c r="BI616" s="61"/>
      <c r="BJ616" s="62"/>
      <c r="BK616" s="61"/>
      <c r="BL616" s="62"/>
      <c r="BM616" s="61"/>
      <c r="BN616" s="62"/>
      <c r="BO616" s="61"/>
      <c r="BP616" s="62"/>
      <c r="BQ616" s="64"/>
      <c r="BR616" s="64"/>
      <c r="BS616" s="64"/>
      <c r="BT616" s="64"/>
      <c r="BU616" s="64"/>
      <c r="BV616" s="64"/>
      <c r="BW616" s="64"/>
      <c r="BX616" s="64"/>
      <c r="BY616" s="64"/>
      <c r="BZ616" s="65"/>
      <c r="CA616" s="66">
        <f t="shared" ref="CA616" si="847">SUM(H616,J616,L616,N616,R616,T616,V616,X616,Z616,AB616,AF616,AH616,AJ616,AL616,AN616,AP616,AT616,AV616,AX616,AZ616,BB616,BD616,BH616,BJ616,BL616,BN616,BP616)</f>
        <v>0</v>
      </c>
      <c r="CB616" s="67">
        <f t="shared" ref="CB616" si="848">SUM(P616,AD616,AR616,BF616)</f>
        <v>0</v>
      </c>
      <c r="CC616" s="67">
        <v>0</v>
      </c>
      <c r="CD616" s="68"/>
      <c r="CE616" s="69">
        <f t="shared" ref="CE616" si="849">COUNTIF(G616:N616,"&gt;=4")+COUNTIF(Q616:AB616,"&gt;=4")+COUNTIF(AE616:AP616,"&gt;=4")+COUNTIF(AS616:BD616,"&gt;=4")+COUNTIF(BG616:BP616,"&gt;=4")+ROUND(IF(P616&gt;=12,1,0)+IF(AD616&gt;=12,1,0)+IF(AR616&gt;=12,1,0)+IF(BF616&gt;=12,1,0),0)</f>
        <v>0</v>
      </c>
      <c r="CF616" s="68"/>
      <c r="CG616" s="70"/>
      <c r="CH616" s="68"/>
      <c r="CI616" s="71"/>
      <c r="CJ616" s="71">
        <f t="shared" ref="CJ616" si="850">SUM(CA616:CC616)</f>
        <v>0</v>
      </c>
      <c r="CK616" s="72">
        <f t="shared" ref="CK616" si="851">(SUM(IF(H616&gt;4,H616-4,0),IF(J616&gt;4,J616-4,0),IF(L616&gt;4,L616-4,0),IF(N616&gt;4,N616-4,0),IF(T616&gt;4,-4,0),IF(R616&gt;4,R616-4,0),IF(V616&gt;4,V616-4,0),IF(X616&gt;4,X616-4,0),IF(Z616&gt;4,Z616-4,0),IF(AB616&gt;4,AB616-4,0),IF(AH616&gt;4,AH616-4,0),IF(AF616&gt;4,AF616-4,0),IF(AJ616&gt;4,AJ616-4,0),IF(AL616&gt;4,AL616-4,0),IF(AN616&gt;4,AN616-4,0),IF(AP616&gt;4,AP616-4,0),IF(AV616&gt;4,AV616-4,0),IF(AT616&gt;4,AT616-4,0),IF(AX616&gt;4,AX616-4,0),IF(AZ616&gt;4,AZ616-4,0),IF(BB616&gt;4,BB616-4,0),IF(BD616&gt;4,BD616-4,0),IF(BJ616&gt;4,BJ616-4,0),IF(BH616&gt;4,BH616-4,0),IF(BL616&gt;4,BL616-4,0),IF(BN616&gt;4,BN616-4,0),IF(BP616&gt;4,BP616-4,0))+CB616+CC616)</f>
        <v>0</v>
      </c>
      <c r="CL616" s="73" t="e">
        <f t="shared" ref="CL616" si="852">CK616/CJ616</f>
        <v>#DIV/0!</v>
      </c>
      <c r="CM616" s="72">
        <f t="shared" ref="CM616" si="853">(SUM(IF(H616&gt;4,H616-4,0),IF(J616&gt;4,J616-4,0),IF(L616&gt;4,L616-4,0),IF(N616&gt;4,N616-4,0),IF(T616&gt;4,-4,0),IF(R616&gt;4,R616-4,0),IF(V616&gt;4,V616-4,0),IF(X616&gt;4,X616-4,0),IF(Z616&gt;4,Z616-4,0),IF(AB616&gt;4,AB616-4,0),IF(AH616&gt;4,AH616-4,0),IF(AF616&gt;4,AF616-4,0),IF(AJ616&gt;4,AJ616-4,0),IF(AL616&gt;4,AL616-4,0),IF(AN616&gt;4,AN616-4,0),IF(AP616&gt;4,AP616-4,0),IF(AV616&gt;4,AV616-4,0),IF(AT616&gt;4,AT616-4,0),IF(AX616&gt;4,AX616-4,0),IF(AZ616&gt;4,AZ616-4,0),IF(BB616&gt;4,BB616-4,0),IF(BD616&gt;4,BD616-4,0),IF(BJ616&gt;4,BJ616-4,0),IF(BH616&gt;4,BH616-4,0),IF(BL616&gt;4,BL616-4,0),IF(BN616&gt;4,BN616-4,0),IF(BP616&gt;4,BP616-4,0))+CC616)</f>
        <v>0</v>
      </c>
    </row>
    <row r="617" spans="1:92" s="76" customFormat="1" ht="24.75" customHeight="1" outlineLevel="1" x14ac:dyDescent="0.2">
      <c r="A617" s="139">
        <f>COUNTA(A618:A663)</f>
        <v>46</v>
      </c>
      <c r="B617" s="103" t="s">
        <v>1236</v>
      </c>
      <c r="C617" s="122"/>
      <c r="D617" s="122"/>
      <c r="E617" s="122"/>
      <c r="F617" s="122"/>
      <c r="G617" s="104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5"/>
      <c r="AG617" s="105"/>
      <c r="AH617" s="105"/>
      <c r="AI617" s="105"/>
      <c r="AJ617" s="105"/>
      <c r="AK617" s="105"/>
      <c r="AL617" s="105"/>
      <c r="AM617" s="105"/>
      <c r="AN617" s="105"/>
      <c r="AO617" s="105"/>
      <c r="AP617" s="105"/>
      <c r="AQ617" s="105"/>
      <c r="AR617" s="105"/>
      <c r="AS617" s="105"/>
      <c r="AT617" s="105"/>
      <c r="AU617" s="105"/>
      <c r="AV617" s="105"/>
      <c r="AW617" s="105"/>
      <c r="AX617" s="105"/>
      <c r="AY617" s="105"/>
      <c r="AZ617" s="105"/>
      <c r="BA617" s="105"/>
      <c r="BB617" s="105"/>
      <c r="BC617" s="105"/>
      <c r="BD617" s="105"/>
      <c r="BE617" s="105"/>
      <c r="BF617" s="105"/>
      <c r="BG617" s="105"/>
      <c r="BH617" s="105"/>
      <c r="BI617" s="105"/>
      <c r="BJ617" s="105"/>
      <c r="BK617" s="105"/>
      <c r="BL617" s="105"/>
      <c r="BM617" s="105"/>
      <c r="BN617" s="105"/>
      <c r="BO617" s="105"/>
      <c r="BP617" s="106"/>
      <c r="BQ617" s="107">
        <f t="shared" ref="BQ617:CI617" si="854">SUM(BQ618:BQ663)</f>
        <v>554</v>
      </c>
      <c r="BR617" s="107">
        <f t="shared" si="854"/>
        <v>15</v>
      </c>
      <c r="BS617" s="107">
        <f t="shared" si="854"/>
        <v>0</v>
      </c>
      <c r="BT617" s="107">
        <f t="shared" si="854"/>
        <v>378</v>
      </c>
      <c r="BU617" s="107">
        <f t="shared" si="854"/>
        <v>0</v>
      </c>
      <c r="BV617" s="107">
        <f t="shared" si="854"/>
        <v>0</v>
      </c>
      <c r="BW617" s="107">
        <f t="shared" si="854"/>
        <v>0</v>
      </c>
      <c r="BX617" s="107">
        <f t="shared" si="854"/>
        <v>0</v>
      </c>
      <c r="BY617" s="107">
        <f t="shared" si="854"/>
        <v>35</v>
      </c>
      <c r="BZ617" s="107">
        <f t="shared" si="854"/>
        <v>982</v>
      </c>
      <c r="CA617" s="107">
        <f t="shared" si="854"/>
        <v>3602</v>
      </c>
      <c r="CB617" s="107">
        <f t="shared" si="854"/>
        <v>859.5</v>
      </c>
      <c r="CC617" s="107">
        <f t="shared" si="854"/>
        <v>0</v>
      </c>
      <c r="CD617" s="107">
        <f t="shared" si="854"/>
        <v>68</v>
      </c>
      <c r="CE617" s="107">
        <f t="shared" si="854"/>
        <v>919</v>
      </c>
      <c r="CF617" s="107">
        <f t="shared" si="854"/>
        <v>5400</v>
      </c>
      <c r="CG617" s="107">
        <f t="shared" si="854"/>
        <v>139</v>
      </c>
      <c r="CH617" s="107">
        <f t="shared" si="854"/>
        <v>14704</v>
      </c>
      <c r="CI617" s="107">
        <f t="shared" si="854"/>
        <v>3620</v>
      </c>
      <c r="CJ617" s="114"/>
      <c r="CK617" s="114">
        <f>SUM(CK618:CK663)</f>
        <v>859.5</v>
      </c>
      <c r="CL617" s="114" t="e">
        <f>SUM(CL618:CL663)</f>
        <v>#DIV/0!</v>
      </c>
      <c r="CM617" s="114">
        <f>SUM(CM618:CM663)</f>
        <v>0</v>
      </c>
    </row>
    <row r="618" spans="1:92" s="76" customFormat="1" ht="24.75" customHeight="1" outlineLevel="2" x14ac:dyDescent="0.25">
      <c r="A618" s="55" t="s">
        <v>1237</v>
      </c>
      <c r="B618" s="56" t="s">
        <v>1238</v>
      </c>
      <c r="C618" s="57" t="s">
        <v>1239</v>
      </c>
      <c r="D618" s="58">
        <v>4</v>
      </c>
      <c r="E618" s="59">
        <v>38384</v>
      </c>
      <c r="F618" s="60">
        <f>IFERROR(VLOOKUP(A618,'[5]PHEP NAM 2022'!$D$9:$AP$628,32,0),0)</f>
        <v>35</v>
      </c>
      <c r="G618" s="61" t="s">
        <v>12</v>
      </c>
      <c r="H618" s="62">
        <v>4</v>
      </c>
      <c r="I618" s="61" t="s">
        <v>12</v>
      </c>
      <c r="J618" s="62">
        <v>4</v>
      </c>
      <c r="K618" s="61" t="s">
        <v>12</v>
      </c>
      <c r="L618" s="62">
        <v>4</v>
      </c>
      <c r="M618" s="61" t="s">
        <v>12</v>
      </c>
      <c r="N618" s="62">
        <v>4</v>
      </c>
      <c r="O618" s="61" t="s">
        <v>12</v>
      </c>
      <c r="P618" s="62">
        <v>4</v>
      </c>
      <c r="Q618" s="63"/>
      <c r="R618" s="63">
        <v>8</v>
      </c>
      <c r="S618" s="61" t="s">
        <v>171</v>
      </c>
      <c r="T618" s="62"/>
      <c r="U618" s="61" t="s">
        <v>9</v>
      </c>
      <c r="V618" s="62">
        <v>4</v>
      </c>
      <c r="W618" s="61" t="s">
        <v>9</v>
      </c>
      <c r="X618" s="62">
        <v>4</v>
      </c>
      <c r="Y618" s="61" t="s">
        <v>9</v>
      </c>
      <c r="Z618" s="62">
        <v>4</v>
      </c>
      <c r="AA618" s="61" t="s">
        <v>9</v>
      </c>
      <c r="AB618" s="62">
        <v>4</v>
      </c>
      <c r="AC618" s="61" t="s">
        <v>9</v>
      </c>
      <c r="AD618" s="62">
        <v>4</v>
      </c>
      <c r="AE618" s="63"/>
      <c r="AF618" s="63">
        <v>12</v>
      </c>
      <c r="AG618" s="61" t="s">
        <v>12</v>
      </c>
      <c r="AH618" s="62">
        <v>4</v>
      </c>
      <c r="AI618" s="61" t="s">
        <v>12</v>
      </c>
      <c r="AJ618" s="62">
        <v>4</v>
      </c>
      <c r="AK618" s="61" t="s">
        <v>12</v>
      </c>
      <c r="AL618" s="62">
        <v>4</v>
      </c>
      <c r="AM618" s="61" t="s">
        <v>12</v>
      </c>
      <c r="AN618" s="62">
        <v>4</v>
      </c>
      <c r="AO618" s="61" t="s">
        <v>12</v>
      </c>
      <c r="AP618" s="62">
        <v>4</v>
      </c>
      <c r="AQ618" s="61" t="s">
        <v>12</v>
      </c>
      <c r="AR618" s="62">
        <v>4</v>
      </c>
      <c r="AS618" s="63"/>
      <c r="AT618" s="63">
        <v>12</v>
      </c>
      <c r="AU618" s="61" t="s">
        <v>171</v>
      </c>
      <c r="AV618" s="62">
        <v>0</v>
      </c>
      <c r="AW618" s="61" t="s">
        <v>12</v>
      </c>
      <c r="AX618" s="62">
        <v>4</v>
      </c>
      <c r="AY618" s="61" t="s">
        <v>12</v>
      </c>
      <c r="AZ618" s="62">
        <v>4</v>
      </c>
      <c r="BA618" s="61" t="s">
        <v>12</v>
      </c>
      <c r="BB618" s="62">
        <v>4</v>
      </c>
      <c r="BC618" s="61" t="s">
        <v>12</v>
      </c>
      <c r="BD618" s="62">
        <v>4</v>
      </c>
      <c r="BE618" s="61" t="s">
        <v>12</v>
      </c>
      <c r="BF618" s="62">
        <v>4</v>
      </c>
      <c r="BG618" s="63" t="s">
        <v>1240</v>
      </c>
      <c r="BH618" s="63">
        <v>11.5</v>
      </c>
      <c r="BI618" s="61" t="s">
        <v>9</v>
      </c>
      <c r="BJ618" s="62">
        <v>4</v>
      </c>
      <c r="BK618" s="61" t="s">
        <v>9</v>
      </c>
      <c r="BL618" s="62">
        <v>4</v>
      </c>
      <c r="BM618" s="61" t="s">
        <v>9</v>
      </c>
      <c r="BN618" s="62">
        <v>4</v>
      </c>
      <c r="BO618" s="61" t="s">
        <v>9</v>
      </c>
      <c r="BP618" s="62">
        <v>4</v>
      </c>
      <c r="BQ618" s="64">
        <f t="shared" ref="BQ618:BQ643" si="855">COUNTIF($G618:$BP618,"a")+COUNTIF($G618:$BP618,"r0,a5")/2+COUNTIF($G618:$BP618,"p5,a5")/2+COUNTIF($G618:$BP618,"Ro,p5")/2+COUNTIF($G618:$BP618,"H5,A5")/2+COUNTIF($G618:$BP618,"p0,a5")/2</f>
        <v>9</v>
      </c>
      <c r="BR618" s="64">
        <f t="shared" ref="BR618:BR643" si="856">COUNTIF($G618:$BP618,"d")+COUNTIF($G618:$BP618,"r0,d5")/2+COUNTIF($G618:$BP618,"p5,d5")/2+COUNTIF($G618:$BP618,"Ro,P5")/2+COUNTIF($G618:$BP618,"H5,D5")/2+COUNTIF($G618:$BP618,"p0,d5")/2</f>
        <v>1</v>
      </c>
      <c r="BS618" s="64">
        <f t="shared" ref="BS618:BS643" si="857">COUNTIF($G618:$BP618,"b")+COUNTIF($G618:$BP618,"r0,b5")/2+COUNTIF($G618:$BP618,"p5,b5")/2+COUNTIF($G618:$BP618,"Ro,P5")/2+COUNTIF($G618:$BP618,"H5,B5")/2+COUNTIF($G618:$BP618,"p0,b5")/2</f>
        <v>0</v>
      </c>
      <c r="BT618" s="64">
        <f t="shared" ref="BT618:BT643" si="858">COUNTIF($G618:$BP618,"c")+COUNTIF($G618:$BP618,"r0,c5")/2+COUNTIF($G618:$BP618,"p5,c5")/2+COUNTIF($G618:$BP618,"Ro,P5")/2+COUNTIF($G618:$BP618,"H5,C5")/2+COUNTIF($G618:$BP618,"p0,c5")/2</f>
        <v>16</v>
      </c>
      <c r="BU618" s="64">
        <f t="shared" ref="BU618:BU643" si="859">COUNTIF($G618:$BP618,"KH")+COUNTIF($G618:$BP618,"TL")+COUNTIF($G618:$BP618,"L")</f>
        <v>0</v>
      </c>
      <c r="BV618" s="64">
        <f t="shared" ref="BV618:BV643" si="860">COUNTIF($G618:$BP618,"NL")</f>
        <v>0</v>
      </c>
      <c r="BW618" s="64">
        <f t="shared" ref="BW618:BW643" si="861">COUNTIF($G618:$BP618,"hh")+COUNTIF(G618:BP618,"H5,D5")/2</f>
        <v>0</v>
      </c>
      <c r="BX618" s="64">
        <f t="shared" ref="BX618:BX643" si="862">COUNTIF($G618:$BP618,"nt7")</f>
        <v>0</v>
      </c>
      <c r="BY618" s="64">
        <f t="shared" ref="BY618:BY643" si="863">COUNTIF($G618:$BP618,"P")+COUNTIF($G618:$BP618,"p5,a5")/2+COUNTIF($G618:$BP618,"p5,b5")/2+COUNTIF($G618:$BP618,"p5,c5")/2+COUNTIF($G618:$BP618,"p5,d5")/2+COUNTIF($G618:$BP618,"R0,P5")/2</f>
        <v>0</v>
      </c>
      <c r="BZ618" s="65">
        <f t="shared" ref="BZ618:BZ638" si="864">SUBTOTAL(9,BQ618:BY618)</f>
        <v>26</v>
      </c>
      <c r="CA618" s="66">
        <f t="shared" ref="CA618:CA663" si="865">SUM(H618,J618,L618,N618,P618,T618,V618,X618,Z618,AB618,AD618,AH618,AJ618,AL618,AN618,AP618,AR618,AV618,AX618,AZ618,BB618,BD618,BF618,BJ618,BL618,BN618,BP618)</f>
        <v>100</v>
      </c>
      <c r="CB618" s="67">
        <f t="shared" ref="CB618:CB663" si="866">SUM(R618,AF618,AT618,BH618)</f>
        <v>43.5</v>
      </c>
      <c r="CC618" s="67">
        <v>0</v>
      </c>
      <c r="CD618" s="68">
        <f t="shared" ref="CD618:CD655" si="867">IF(BZ618&gt;=25,4,IF(BZ618&gt;=18,3,IF(BZ618&gt;=12,2,IF(BZ618&gt;=4,1,0))))-BX618-2</f>
        <v>2</v>
      </c>
      <c r="CE618" s="69">
        <f t="shared" ref="CE618:CE655" si="868">COUNTIF(G618:P618,"&gt;=4")+COUNTIF(S618:AD618,"&gt;=4")+COUNTIF(AG618:AR618,"&gt;=4")+COUNTIF(AU618:BF618,"&gt;=4")+COUNTIF(BI618:BP618,"&gt;=4")+ROUND(IF(R618&gt;=12,1,0)+IF(AF618&gt;=12,1,0)+IF(AT618&gt;=12,1,0)+IF(BH618&gt;=12,1,0),0)</f>
        <v>27</v>
      </c>
      <c r="CF618" s="68">
        <f t="shared" ref="CF618:CF655" si="869">CD618*CI618</f>
        <v>300</v>
      </c>
      <c r="CG618" s="70">
        <f t="shared" ref="CG618:CG655" si="870">F618-BY618</f>
        <v>35</v>
      </c>
      <c r="CH618" s="68">
        <f t="shared" ref="CH618:CH655" si="871">CE618*16</f>
        <v>432</v>
      </c>
      <c r="CI618" s="71">
        <f>VLOOKUP(A618,[5]DATA!$A$6:$Q$660,17,0)</f>
        <v>150</v>
      </c>
      <c r="CJ618" s="71">
        <f t="shared" ref="CJ618:CJ655" si="872">SUM(CA618:CC618)</f>
        <v>143.5</v>
      </c>
      <c r="CK618" s="72">
        <f t="shared" ref="CK618:CK655" si="873">(SUM(IF(H618&gt;4,H618-4,0),IF(J618&gt;4,J618-4,0),IF(L618&gt;4,L618-4,0),IF(N618&gt;4,N618-4,0),IF(P618&gt;4,P618-4,0),IF(T618&gt;4,T618-4,0),IF(V618&gt;4,V618-4,0),IF(X618&gt;4,X618-4,0),IF(Z618&gt;4,Z618-4,0),IF(AB618&gt;4,AB618-4,0),IF(AD618&gt;4,AD618-4,0),IF(AH618&gt;4,AH618-4,0),IF(AJ618&gt;4,AJ618-4,0),IF(AL618&gt;4,AL618-4,0),IF(AN618&gt;4,AN618-4,0),IF(AP618&gt;4,AP618-4,0),IF(AR618&gt;4,AR618-4,0),IF(AV618&gt;4,AV618-4,0),IF(AX618&gt;4,AX618-4,0),IF(AZ618&gt;4,AZ618-4,0),IF(BB618&gt;4,BB618-4,0),IF(BD618&gt;4,BD618-4,0),IF(BF618&gt;4,BF618-4,0),IF(BJ618&gt;4,BJ618-4,0),IF(BL618&gt;4,BL618-4,0),IF(BN618&gt;4,BN618-4,0),IF(BP618&gt;4,BP618-4,0))+CB618+CC618)</f>
        <v>43.5</v>
      </c>
      <c r="CL618" s="73">
        <f t="shared" ref="CL618:CL655" si="874">CK618/CJ618</f>
        <v>0.30313588850174217</v>
      </c>
      <c r="CM618" s="72">
        <f t="shared" ref="CM618:CM655" si="875">(SUM(IF(H618&gt;4,H618-4,0),IF(J618&gt;4,J618-4,0),IF(L618&gt;4,L618-4,0),IF(N618&gt;4,N618-4,0),IF(P618&gt;4,P618-4,0),IF(T618&gt;4,T618-4,0),IF(V618&gt;4,V618-4,0),IF(X618&gt;4,X618-4,0),IF(Z618&gt;4,Z618-4,0),IF(AB618&gt;4,AB618-4,0),IF(AD618&gt;4,AD618-4,0),IF(AH618&gt;4,AH618-4,0),IF(AJ618&gt;4,AJ618-4,0),IF(AL618&gt;4,AL618-4,0),IF(AN618&gt;4,AN618-4,0),IF(AP618&gt;4,AP618-4,0),IF(AR618&gt;4,AR618-4,0),IF(AV618&gt;4,AV618-4,0),IF(AX618&gt;4,AX618-4,0),IF(AZ618&gt;4,AZ618-4,0),IF(BB618&gt;4,BB618-4,0),IF(BD618&gt;4,BD618-4,0),IF(BF618&gt;4,BF618-4,0),IF(BJ618&gt;4,BJ618-4,0),IF(BL618&gt;4,BL618-4,0),IF(BN618&gt;4,BN618-4,0),IF(BP618&gt;4,BP618-4,0))+CC618)</f>
        <v>0</v>
      </c>
      <c r="CN618" s="74">
        <f t="shared" ref="CN618:CN646" si="876">BQ618+BR618+BS618+BT618+BU618+BY618+BX618</f>
        <v>26</v>
      </c>
    </row>
    <row r="619" spans="1:92" s="76" customFormat="1" ht="24.75" customHeight="1" outlineLevel="2" x14ac:dyDescent="0.25">
      <c r="A619" s="55" t="s">
        <v>1241</v>
      </c>
      <c r="B619" s="56" t="s">
        <v>1242</v>
      </c>
      <c r="C619" s="57" t="s">
        <v>1239</v>
      </c>
      <c r="D619" s="58">
        <v>10</v>
      </c>
      <c r="E619" s="59">
        <v>39265</v>
      </c>
      <c r="F619" s="60">
        <f>IFERROR(VLOOKUP(A619,'[5]PHEP NAM 2022'!$D$9:$AP$628,32,0),0)</f>
        <v>15.5</v>
      </c>
      <c r="G619" s="61" t="s">
        <v>9</v>
      </c>
      <c r="H619" s="62">
        <v>4</v>
      </c>
      <c r="I619" s="61" t="s">
        <v>52</v>
      </c>
      <c r="J619" s="62"/>
      <c r="K619" s="61" t="s">
        <v>9</v>
      </c>
      <c r="L619" s="62">
        <v>4</v>
      </c>
      <c r="M619" s="61" t="s">
        <v>9</v>
      </c>
      <c r="N619" s="62">
        <v>4</v>
      </c>
      <c r="O619" s="61" t="s">
        <v>9</v>
      </c>
      <c r="P619" s="62">
        <v>4</v>
      </c>
      <c r="Q619" s="63"/>
      <c r="R619" s="63">
        <v>12</v>
      </c>
      <c r="S619" s="61" t="s">
        <v>9</v>
      </c>
      <c r="T619" s="62">
        <v>4</v>
      </c>
      <c r="U619" s="61" t="s">
        <v>9</v>
      </c>
      <c r="V619" s="62">
        <v>4</v>
      </c>
      <c r="W619" s="61" t="s">
        <v>9</v>
      </c>
      <c r="X619" s="62">
        <v>4</v>
      </c>
      <c r="Y619" s="61" t="s">
        <v>9</v>
      </c>
      <c r="Z619" s="62">
        <v>4</v>
      </c>
      <c r="AA619" s="61" t="s">
        <v>9</v>
      </c>
      <c r="AB619" s="62">
        <v>4</v>
      </c>
      <c r="AC619" s="61" t="s">
        <v>9</v>
      </c>
      <c r="AD619" s="62">
        <v>4</v>
      </c>
      <c r="AE619" s="63"/>
      <c r="AF619" s="63"/>
      <c r="AG619" s="61" t="s">
        <v>9</v>
      </c>
      <c r="AH619" s="62">
        <v>4</v>
      </c>
      <c r="AI619" s="61" t="s">
        <v>9</v>
      </c>
      <c r="AJ619" s="62">
        <v>4</v>
      </c>
      <c r="AK619" s="61" t="s">
        <v>9</v>
      </c>
      <c r="AL619" s="62">
        <v>4</v>
      </c>
      <c r="AM619" s="61" t="s">
        <v>9</v>
      </c>
      <c r="AN619" s="62">
        <v>4</v>
      </c>
      <c r="AO619" s="61" t="s">
        <v>9</v>
      </c>
      <c r="AP619" s="62">
        <v>4</v>
      </c>
      <c r="AQ619" s="61" t="s">
        <v>9</v>
      </c>
      <c r="AR619" s="62">
        <v>4</v>
      </c>
      <c r="AS619" s="63"/>
      <c r="AT619" s="63">
        <v>12</v>
      </c>
      <c r="AU619" s="61" t="s">
        <v>9</v>
      </c>
      <c r="AV619" s="62">
        <v>4</v>
      </c>
      <c r="AW619" s="61" t="s">
        <v>9</v>
      </c>
      <c r="AX619" s="62">
        <v>4</v>
      </c>
      <c r="AY619" s="61" t="s">
        <v>9</v>
      </c>
      <c r="AZ619" s="62">
        <v>4</v>
      </c>
      <c r="BA619" s="61" t="s">
        <v>9</v>
      </c>
      <c r="BB619" s="62">
        <v>4</v>
      </c>
      <c r="BC619" s="61" t="s">
        <v>9</v>
      </c>
      <c r="BD619" s="62">
        <v>4</v>
      </c>
      <c r="BE619" s="61" t="s">
        <v>9</v>
      </c>
      <c r="BF619" s="62">
        <v>4</v>
      </c>
      <c r="BG619" s="63"/>
      <c r="BH619" s="63">
        <v>12</v>
      </c>
      <c r="BI619" s="61" t="s">
        <v>9</v>
      </c>
      <c r="BJ619" s="62">
        <v>4</v>
      </c>
      <c r="BK619" s="61" t="s">
        <v>9</v>
      </c>
      <c r="BL619" s="62">
        <v>4</v>
      </c>
      <c r="BM619" s="61" t="s">
        <v>9</v>
      </c>
      <c r="BN619" s="62">
        <v>4</v>
      </c>
      <c r="BO619" s="61" t="s">
        <v>9</v>
      </c>
      <c r="BP619" s="62">
        <v>4</v>
      </c>
      <c r="BQ619" s="64">
        <f t="shared" si="855"/>
        <v>26</v>
      </c>
      <c r="BR619" s="64">
        <f t="shared" si="856"/>
        <v>0</v>
      </c>
      <c r="BS619" s="64">
        <f t="shared" si="857"/>
        <v>0</v>
      </c>
      <c r="BT619" s="64">
        <f t="shared" si="858"/>
        <v>0</v>
      </c>
      <c r="BU619" s="64">
        <f t="shared" si="859"/>
        <v>0</v>
      </c>
      <c r="BV619" s="64">
        <f t="shared" si="860"/>
        <v>0</v>
      </c>
      <c r="BW619" s="64">
        <f t="shared" si="861"/>
        <v>0</v>
      </c>
      <c r="BX619" s="64">
        <f t="shared" si="862"/>
        <v>0</v>
      </c>
      <c r="BY619" s="64">
        <f t="shared" si="863"/>
        <v>1</v>
      </c>
      <c r="BZ619" s="65">
        <f t="shared" si="864"/>
        <v>27</v>
      </c>
      <c r="CA619" s="66">
        <f t="shared" si="865"/>
        <v>104</v>
      </c>
      <c r="CB619" s="67">
        <f t="shared" si="866"/>
        <v>36</v>
      </c>
      <c r="CC619" s="67">
        <v>0</v>
      </c>
      <c r="CD619" s="68">
        <f t="shared" si="867"/>
        <v>2</v>
      </c>
      <c r="CE619" s="69">
        <f t="shared" si="868"/>
        <v>29</v>
      </c>
      <c r="CF619" s="68">
        <f t="shared" si="869"/>
        <v>140</v>
      </c>
      <c r="CG619" s="70">
        <f t="shared" si="870"/>
        <v>14.5</v>
      </c>
      <c r="CH619" s="68">
        <f t="shared" si="871"/>
        <v>464</v>
      </c>
      <c r="CI619" s="71">
        <f>VLOOKUP(A619,[5]DATA!$A$6:$Q$660,17,0)</f>
        <v>70</v>
      </c>
      <c r="CJ619" s="71">
        <f t="shared" si="872"/>
        <v>140</v>
      </c>
      <c r="CK619" s="72">
        <f t="shared" si="873"/>
        <v>36</v>
      </c>
      <c r="CL619" s="73">
        <f t="shared" si="874"/>
        <v>0.25714285714285712</v>
      </c>
      <c r="CM619" s="72">
        <f t="shared" si="875"/>
        <v>0</v>
      </c>
      <c r="CN619" s="74">
        <f t="shared" si="876"/>
        <v>27</v>
      </c>
    </row>
    <row r="620" spans="1:92" s="76" customFormat="1" ht="24.75" customHeight="1" outlineLevel="2" x14ac:dyDescent="0.25">
      <c r="A620" s="55" t="s">
        <v>1243</v>
      </c>
      <c r="B620" s="56" t="s">
        <v>1244</v>
      </c>
      <c r="C620" s="57" t="s">
        <v>1239</v>
      </c>
      <c r="D620" s="58">
        <v>10</v>
      </c>
      <c r="E620" s="59">
        <v>39520</v>
      </c>
      <c r="F620" s="60">
        <f>IFERROR(VLOOKUP(A620,'[5]PHEP NAM 2022'!$D$9:$AP$628,32,0),0)</f>
        <v>6.5</v>
      </c>
      <c r="G620" s="61" t="s">
        <v>9</v>
      </c>
      <c r="H620" s="62">
        <v>4</v>
      </c>
      <c r="I620" s="61" t="s">
        <v>9</v>
      </c>
      <c r="J620" s="62">
        <v>4</v>
      </c>
      <c r="K620" s="61" t="s">
        <v>9</v>
      </c>
      <c r="L620" s="62">
        <v>4</v>
      </c>
      <c r="M620" s="61" t="s">
        <v>9</v>
      </c>
      <c r="N620" s="62">
        <v>4</v>
      </c>
      <c r="O620" s="61" t="s">
        <v>171</v>
      </c>
      <c r="P620" s="62"/>
      <c r="Q620" s="63"/>
      <c r="R620" s="63">
        <v>12</v>
      </c>
      <c r="S620" s="61" t="s">
        <v>12</v>
      </c>
      <c r="T620" s="62">
        <v>4</v>
      </c>
      <c r="U620" s="61" t="s">
        <v>12</v>
      </c>
      <c r="V620" s="62">
        <v>4</v>
      </c>
      <c r="W620" s="61" t="s">
        <v>12</v>
      </c>
      <c r="X620" s="62">
        <v>4</v>
      </c>
      <c r="Y620" s="61" t="s">
        <v>12</v>
      </c>
      <c r="Z620" s="62">
        <v>4</v>
      </c>
      <c r="AA620" s="61" t="s">
        <v>12</v>
      </c>
      <c r="AB620" s="62">
        <v>4</v>
      </c>
      <c r="AC620" s="61" t="s">
        <v>12</v>
      </c>
      <c r="AD620" s="62">
        <v>4</v>
      </c>
      <c r="AE620" s="63"/>
      <c r="AF620" s="63"/>
      <c r="AG620" s="61" t="s">
        <v>9</v>
      </c>
      <c r="AH620" s="62">
        <v>4</v>
      </c>
      <c r="AI620" s="61" t="s">
        <v>9</v>
      </c>
      <c r="AJ620" s="62">
        <v>4</v>
      </c>
      <c r="AK620" s="61" t="s">
        <v>9</v>
      </c>
      <c r="AL620" s="62">
        <v>4</v>
      </c>
      <c r="AM620" s="61" t="s">
        <v>9</v>
      </c>
      <c r="AN620" s="62">
        <v>4</v>
      </c>
      <c r="AO620" s="61" t="s">
        <v>9</v>
      </c>
      <c r="AP620" s="62">
        <v>4</v>
      </c>
      <c r="AQ620" s="61" t="s">
        <v>9</v>
      </c>
      <c r="AR620" s="62">
        <v>4</v>
      </c>
      <c r="AS620" s="63"/>
      <c r="AT620" s="63">
        <v>12</v>
      </c>
      <c r="AU620" s="61" t="s">
        <v>9</v>
      </c>
      <c r="AV620" s="62">
        <v>3</v>
      </c>
      <c r="AW620" s="61" t="s">
        <v>9</v>
      </c>
      <c r="AX620" s="62">
        <v>3</v>
      </c>
      <c r="AY620" s="61" t="s">
        <v>9</v>
      </c>
      <c r="AZ620" s="62">
        <v>3</v>
      </c>
      <c r="BA620" s="61" t="s">
        <v>9</v>
      </c>
      <c r="BB620" s="62">
        <v>3</v>
      </c>
      <c r="BC620" s="61" t="s">
        <v>9</v>
      </c>
      <c r="BD620" s="62">
        <v>3</v>
      </c>
      <c r="BE620" s="61" t="s">
        <v>9</v>
      </c>
      <c r="BF620" s="62">
        <v>4</v>
      </c>
      <c r="BG620" s="63"/>
      <c r="BH620" s="63">
        <v>12</v>
      </c>
      <c r="BI620" s="61" t="s">
        <v>12</v>
      </c>
      <c r="BJ620" s="62">
        <v>4</v>
      </c>
      <c r="BK620" s="61" t="s">
        <v>12</v>
      </c>
      <c r="BL620" s="62">
        <v>4</v>
      </c>
      <c r="BM620" s="61" t="s">
        <v>12</v>
      </c>
      <c r="BN620" s="62">
        <v>4</v>
      </c>
      <c r="BO620" s="61" t="s">
        <v>12</v>
      </c>
      <c r="BP620" s="62">
        <v>4</v>
      </c>
      <c r="BQ620" s="64">
        <f t="shared" si="855"/>
        <v>16</v>
      </c>
      <c r="BR620" s="64">
        <f t="shared" si="856"/>
        <v>0.5</v>
      </c>
      <c r="BS620" s="64">
        <f t="shared" si="857"/>
        <v>0</v>
      </c>
      <c r="BT620" s="64">
        <f t="shared" si="858"/>
        <v>10</v>
      </c>
      <c r="BU620" s="64">
        <f t="shared" si="859"/>
        <v>0</v>
      </c>
      <c r="BV620" s="64">
        <f t="shared" si="860"/>
        <v>0</v>
      </c>
      <c r="BW620" s="64">
        <f t="shared" si="861"/>
        <v>0</v>
      </c>
      <c r="BX620" s="64">
        <f t="shared" si="862"/>
        <v>0</v>
      </c>
      <c r="BY620" s="64">
        <f t="shared" si="863"/>
        <v>0</v>
      </c>
      <c r="BZ620" s="65">
        <f t="shared" si="864"/>
        <v>26.5</v>
      </c>
      <c r="CA620" s="66">
        <f t="shared" si="865"/>
        <v>99</v>
      </c>
      <c r="CB620" s="67">
        <f t="shared" si="866"/>
        <v>36</v>
      </c>
      <c r="CC620" s="67">
        <v>0</v>
      </c>
      <c r="CD620" s="68">
        <f t="shared" si="867"/>
        <v>2</v>
      </c>
      <c r="CE620" s="69">
        <f t="shared" si="868"/>
        <v>24</v>
      </c>
      <c r="CF620" s="68">
        <f t="shared" si="869"/>
        <v>140</v>
      </c>
      <c r="CG620" s="70">
        <f t="shared" si="870"/>
        <v>6.5</v>
      </c>
      <c r="CH620" s="68">
        <f t="shared" si="871"/>
        <v>384</v>
      </c>
      <c r="CI620" s="71">
        <f>VLOOKUP(A620,[5]DATA!$A$6:$Q$660,17,0)</f>
        <v>70</v>
      </c>
      <c r="CJ620" s="71">
        <f t="shared" si="872"/>
        <v>135</v>
      </c>
      <c r="CK620" s="72">
        <f t="shared" si="873"/>
        <v>36</v>
      </c>
      <c r="CL620" s="73">
        <f t="shared" si="874"/>
        <v>0.26666666666666666</v>
      </c>
      <c r="CM620" s="72">
        <f t="shared" si="875"/>
        <v>0</v>
      </c>
      <c r="CN620" s="74">
        <f t="shared" si="876"/>
        <v>26.5</v>
      </c>
    </row>
    <row r="621" spans="1:92" s="76" customFormat="1" ht="24.75" customHeight="1" outlineLevel="2" x14ac:dyDescent="0.25">
      <c r="A621" s="55" t="s">
        <v>1245</v>
      </c>
      <c r="B621" s="56" t="s">
        <v>1246</v>
      </c>
      <c r="C621" s="57" t="s">
        <v>1239</v>
      </c>
      <c r="D621" s="58">
        <v>10</v>
      </c>
      <c r="E621" s="59">
        <v>39910</v>
      </c>
      <c r="F621" s="60">
        <f>IFERROR(VLOOKUP(A621,'[5]PHEP NAM 2022'!$D$9:$AP$628,32,0),0)</f>
        <v>1.5</v>
      </c>
      <c r="G621" s="61" t="s">
        <v>9</v>
      </c>
      <c r="H621" s="62">
        <v>4</v>
      </c>
      <c r="I621" s="61" t="s">
        <v>9</v>
      </c>
      <c r="J621" s="62">
        <v>4</v>
      </c>
      <c r="K621" s="61" t="s">
        <v>9</v>
      </c>
      <c r="L621" s="62">
        <v>4</v>
      </c>
      <c r="M621" s="61" t="s">
        <v>9</v>
      </c>
      <c r="N621" s="62">
        <v>4</v>
      </c>
      <c r="O621" s="61" t="s">
        <v>9</v>
      </c>
      <c r="P621" s="62">
        <v>4</v>
      </c>
      <c r="Q621" s="63"/>
      <c r="R621" s="63">
        <v>12</v>
      </c>
      <c r="S621" s="61" t="s">
        <v>12</v>
      </c>
      <c r="T621" s="62">
        <v>4</v>
      </c>
      <c r="U621" s="61" t="s">
        <v>12</v>
      </c>
      <c r="V621" s="62">
        <v>4</v>
      </c>
      <c r="W621" s="61" t="s">
        <v>12</v>
      </c>
      <c r="X621" s="62">
        <v>4</v>
      </c>
      <c r="Y621" s="61" t="s">
        <v>52</v>
      </c>
      <c r="Z621" s="62"/>
      <c r="AA621" s="61" t="s">
        <v>124</v>
      </c>
      <c r="AB621" s="62"/>
      <c r="AC621" s="61" t="s">
        <v>124</v>
      </c>
      <c r="AD621" s="62"/>
      <c r="AE621" s="63"/>
      <c r="AF621" s="63"/>
      <c r="AG621" s="61" t="s">
        <v>124</v>
      </c>
      <c r="AH621" s="62"/>
      <c r="AI621" s="61" t="s">
        <v>124</v>
      </c>
      <c r="AJ621" s="62"/>
      <c r="AK621" s="61" t="s">
        <v>124</v>
      </c>
      <c r="AL621" s="62"/>
      <c r="AM621" s="61" t="s">
        <v>124</v>
      </c>
      <c r="AN621" s="62"/>
      <c r="AO621" s="61" t="s">
        <v>9</v>
      </c>
      <c r="AP621" s="62">
        <v>4</v>
      </c>
      <c r="AQ621" s="61" t="s">
        <v>9</v>
      </c>
      <c r="AR621" s="62">
        <v>3.5</v>
      </c>
      <c r="AS621" s="63"/>
      <c r="AT621" s="63">
        <v>8</v>
      </c>
      <c r="AU621" s="61" t="s">
        <v>124</v>
      </c>
      <c r="AV621" s="62"/>
      <c r="AW621" s="61" t="s">
        <v>124</v>
      </c>
      <c r="AX621" s="62"/>
      <c r="AY621" s="61" t="s">
        <v>124</v>
      </c>
      <c r="AZ621" s="62"/>
      <c r="BA621" s="61" t="s">
        <v>124</v>
      </c>
      <c r="BB621" s="62"/>
      <c r="BC621" s="61" t="s">
        <v>124</v>
      </c>
      <c r="BD621" s="62"/>
      <c r="BE621" s="61" t="s">
        <v>124</v>
      </c>
      <c r="BF621" s="62"/>
      <c r="BG621" s="63"/>
      <c r="BH621" s="63"/>
      <c r="BI621" s="61" t="s">
        <v>124</v>
      </c>
      <c r="BJ621" s="62"/>
      <c r="BK621" s="61" t="s">
        <v>12</v>
      </c>
      <c r="BL621" s="62">
        <v>4</v>
      </c>
      <c r="BM621" s="61" t="s">
        <v>12</v>
      </c>
      <c r="BN621" s="62">
        <v>4</v>
      </c>
      <c r="BO621" s="61" t="s">
        <v>12</v>
      </c>
      <c r="BP621" s="62">
        <v>4</v>
      </c>
      <c r="BQ621" s="64">
        <f t="shared" si="855"/>
        <v>7</v>
      </c>
      <c r="BR621" s="64">
        <f t="shared" si="856"/>
        <v>0</v>
      </c>
      <c r="BS621" s="64">
        <f t="shared" si="857"/>
        <v>0</v>
      </c>
      <c r="BT621" s="64">
        <f t="shared" si="858"/>
        <v>6</v>
      </c>
      <c r="BU621" s="64">
        <f t="shared" si="859"/>
        <v>0</v>
      </c>
      <c r="BV621" s="64">
        <f t="shared" si="860"/>
        <v>0</v>
      </c>
      <c r="BW621" s="64">
        <f t="shared" si="861"/>
        <v>0</v>
      </c>
      <c r="BX621" s="64">
        <f t="shared" si="862"/>
        <v>0</v>
      </c>
      <c r="BY621" s="64">
        <f t="shared" si="863"/>
        <v>1</v>
      </c>
      <c r="BZ621" s="65">
        <f t="shared" si="864"/>
        <v>14</v>
      </c>
      <c r="CA621" s="66">
        <f t="shared" si="865"/>
        <v>51.5</v>
      </c>
      <c r="CB621" s="67">
        <f t="shared" si="866"/>
        <v>20</v>
      </c>
      <c r="CC621" s="67">
        <v>0</v>
      </c>
      <c r="CD621" s="68">
        <f t="shared" si="867"/>
        <v>0</v>
      </c>
      <c r="CE621" s="69">
        <f t="shared" si="868"/>
        <v>13</v>
      </c>
      <c r="CF621" s="68">
        <f t="shared" si="869"/>
        <v>0</v>
      </c>
      <c r="CG621" s="70">
        <f t="shared" si="870"/>
        <v>0.5</v>
      </c>
      <c r="CH621" s="68">
        <f t="shared" si="871"/>
        <v>208</v>
      </c>
      <c r="CI621" s="71">
        <f>VLOOKUP(A621,[5]DATA!$A$6:$Q$660,17,0)</f>
        <v>70</v>
      </c>
      <c r="CJ621" s="71">
        <f t="shared" si="872"/>
        <v>71.5</v>
      </c>
      <c r="CK621" s="72">
        <f t="shared" si="873"/>
        <v>20</v>
      </c>
      <c r="CL621" s="73">
        <f t="shared" si="874"/>
        <v>0.27972027972027974</v>
      </c>
      <c r="CM621" s="72">
        <f t="shared" si="875"/>
        <v>0</v>
      </c>
      <c r="CN621" s="74">
        <f t="shared" si="876"/>
        <v>14</v>
      </c>
    </row>
    <row r="622" spans="1:92" s="76" customFormat="1" ht="24.75" customHeight="1" outlineLevel="2" x14ac:dyDescent="0.25">
      <c r="A622" s="55" t="s">
        <v>1247</v>
      </c>
      <c r="B622" s="56" t="s">
        <v>1248</v>
      </c>
      <c r="C622" s="57" t="s">
        <v>1239</v>
      </c>
      <c r="D622" s="58">
        <v>10</v>
      </c>
      <c r="E622" s="59">
        <v>39968</v>
      </c>
      <c r="F622" s="60">
        <f>IFERROR(VLOOKUP(A622,'[5]PHEP NAM 2022'!$D$9:$AP$628,32,0),0)</f>
        <v>17</v>
      </c>
      <c r="G622" s="61" t="s">
        <v>9</v>
      </c>
      <c r="H622" s="62">
        <v>4</v>
      </c>
      <c r="I622" s="61" t="s">
        <v>9</v>
      </c>
      <c r="J622" s="62">
        <v>4</v>
      </c>
      <c r="K622" s="61" t="s">
        <v>9</v>
      </c>
      <c r="L622" s="62">
        <v>4</v>
      </c>
      <c r="M622" s="61" t="s">
        <v>52</v>
      </c>
      <c r="N622" s="62"/>
      <c r="O622" s="61" t="s">
        <v>9</v>
      </c>
      <c r="P622" s="62">
        <v>4</v>
      </c>
      <c r="Q622" s="63"/>
      <c r="R622" s="63">
        <v>12</v>
      </c>
      <c r="S622" s="61" t="s">
        <v>12</v>
      </c>
      <c r="T622" s="62">
        <v>4</v>
      </c>
      <c r="U622" s="61" t="s">
        <v>12</v>
      </c>
      <c r="V622" s="62">
        <v>4</v>
      </c>
      <c r="W622" s="61" t="s">
        <v>12</v>
      </c>
      <c r="X622" s="62">
        <v>4</v>
      </c>
      <c r="Y622" s="61" t="s">
        <v>12</v>
      </c>
      <c r="Z622" s="62">
        <v>4</v>
      </c>
      <c r="AA622" s="61" t="s">
        <v>12</v>
      </c>
      <c r="AB622" s="62">
        <v>4</v>
      </c>
      <c r="AC622" s="61" t="s">
        <v>12</v>
      </c>
      <c r="AD622" s="62">
        <v>4</v>
      </c>
      <c r="AE622" s="63"/>
      <c r="AF622" s="63">
        <v>10</v>
      </c>
      <c r="AG622" s="61" t="s">
        <v>9</v>
      </c>
      <c r="AH622" s="62">
        <v>4</v>
      </c>
      <c r="AI622" s="61" t="s">
        <v>9</v>
      </c>
      <c r="AJ622" s="62">
        <v>4</v>
      </c>
      <c r="AK622" s="61" t="s">
        <v>9</v>
      </c>
      <c r="AL622" s="62">
        <v>4</v>
      </c>
      <c r="AM622" s="61" t="s">
        <v>9</v>
      </c>
      <c r="AN622" s="62">
        <v>4</v>
      </c>
      <c r="AO622" s="61" t="s">
        <v>9</v>
      </c>
      <c r="AP622" s="62">
        <v>4</v>
      </c>
      <c r="AQ622" s="61" t="s">
        <v>9</v>
      </c>
      <c r="AR622" s="62">
        <v>4</v>
      </c>
      <c r="AS622" s="63"/>
      <c r="AT622" s="63">
        <v>12</v>
      </c>
      <c r="AU622" s="61" t="s">
        <v>9</v>
      </c>
      <c r="AV622" s="62">
        <v>4</v>
      </c>
      <c r="AW622" s="61" t="s">
        <v>9</v>
      </c>
      <c r="AX622" s="62">
        <v>4</v>
      </c>
      <c r="AY622" s="61" t="s">
        <v>9</v>
      </c>
      <c r="AZ622" s="62">
        <v>4</v>
      </c>
      <c r="BA622" s="61" t="s">
        <v>9</v>
      </c>
      <c r="BB622" s="62">
        <v>4</v>
      </c>
      <c r="BC622" s="61" t="s">
        <v>9</v>
      </c>
      <c r="BD622" s="62">
        <v>4</v>
      </c>
      <c r="BE622" s="61" t="s">
        <v>9</v>
      </c>
      <c r="BF622" s="62">
        <v>4</v>
      </c>
      <c r="BG622" s="63"/>
      <c r="BH622" s="63">
        <v>12</v>
      </c>
      <c r="BI622" s="61" t="s">
        <v>12</v>
      </c>
      <c r="BJ622" s="62">
        <v>4</v>
      </c>
      <c r="BK622" s="61" t="s">
        <v>12</v>
      </c>
      <c r="BL622" s="62">
        <v>4</v>
      </c>
      <c r="BM622" s="61" t="s">
        <v>12</v>
      </c>
      <c r="BN622" s="62">
        <v>4</v>
      </c>
      <c r="BO622" s="61" t="s">
        <v>12</v>
      </c>
      <c r="BP622" s="62">
        <v>4</v>
      </c>
      <c r="BQ622" s="64">
        <f t="shared" si="855"/>
        <v>16</v>
      </c>
      <c r="BR622" s="64">
        <f t="shared" si="856"/>
        <v>0</v>
      </c>
      <c r="BS622" s="64">
        <f t="shared" si="857"/>
        <v>0</v>
      </c>
      <c r="BT622" s="64">
        <f t="shared" si="858"/>
        <v>10</v>
      </c>
      <c r="BU622" s="64">
        <f t="shared" si="859"/>
        <v>0</v>
      </c>
      <c r="BV622" s="64">
        <f t="shared" si="860"/>
        <v>0</v>
      </c>
      <c r="BW622" s="64">
        <f t="shared" si="861"/>
        <v>0</v>
      </c>
      <c r="BX622" s="64">
        <f t="shared" si="862"/>
        <v>0</v>
      </c>
      <c r="BY622" s="64">
        <f t="shared" si="863"/>
        <v>1</v>
      </c>
      <c r="BZ622" s="65">
        <f t="shared" si="864"/>
        <v>27</v>
      </c>
      <c r="CA622" s="66">
        <f t="shared" si="865"/>
        <v>104</v>
      </c>
      <c r="CB622" s="67">
        <f t="shared" si="866"/>
        <v>46</v>
      </c>
      <c r="CC622" s="67">
        <v>0</v>
      </c>
      <c r="CD622" s="68">
        <f t="shared" si="867"/>
        <v>2</v>
      </c>
      <c r="CE622" s="69">
        <f t="shared" si="868"/>
        <v>29</v>
      </c>
      <c r="CF622" s="68">
        <f t="shared" si="869"/>
        <v>140</v>
      </c>
      <c r="CG622" s="70">
        <f t="shared" si="870"/>
        <v>16</v>
      </c>
      <c r="CH622" s="68">
        <f t="shared" si="871"/>
        <v>464</v>
      </c>
      <c r="CI622" s="71">
        <f>VLOOKUP(A622,[5]DATA!$A$6:$Q$660,17,0)</f>
        <v>70</v>
      </c>
      <c r="CJ622" s="71">
        <f t="shared" si="872"/>
        <v>150</v>
      </c>
      <c r="CK622" s="72">
        <f t="shared" si="873"/>
        <v>46</v>
      </c>
      <c r="CL622" s="73">
        <f t="shared" si="874"/>
        <v>0.30666666666666664</v>
      </c>
      <c r="CM622" s="72">
        <f t="shared" si="875"/>
        <v>0</v>
      </c>
      <c r="CN622" s="74">
        <f t="shared" si="876"/>
        <v>27</v>
      </c>
    </row>
    <row r="623" spans="1:92" s="76" customFormat="1" ht="24.75" customHeight="1" outlineLevel="2" x14ac:dyDescent="0.25">
      <c r="A623" s="55" t="s">
        <v>1249</v>
      </c>
      <c r="B623" s="56" t="s">
        <v>1250</v>
      </c>
      <c r="C623" s="57" t="s">
        <v>1239</v>
      </c>
      <c r="D623" s="58">
        <v>10</v>
      </c>
      <c r="E623" s="59">
        <v>40430</v>
      </c>
      <c r="F623" s="60">
        <f>IFERROR(VLOOKUP(A623,'[5]PHEP NAM 2022'!$D$9:$AP$628,32,0),0)</f>
        <v>4</v>
      </c>
      <c r="G623" s="61" t="s">
        <v>12</v>
      </c>
      <c r="H623" s="62">
        <v>4</v>
      </c>
      <c r="I623" s="61" t="s">
        <v>12</v>
      </c>
      <c r="J623" s="62">
        <v>4</v>
      </c>
      <c r="K623" s="61" t="s">
        <v>12</v>
      </c>
      <c r="L623" s="62">
        <v>4</v>
      </c>
      <c r="M623" s="61" t="s">
        <v>12</v>
      </c>
      <c r="N623" s="62">
        <v>4</v>
      </c>
      <c r="O623" s="61" t="s">
        <v>12</v>
      </c>
      <c r="P623" s="62">
        <v>4</v>
      </c>
      <c r="Q623" s="63"/>
      <c r="R623" s="63"/>
      <c r="S623" s="61" t="s">
        <v>9</v>
      </c>
      <c r="T623" s="62">
        <v>4</v>
      </c>
      <c r="U623" s="61" t="s">
        <v>9</v>
      </c>
      <c r="V623" s="62">
        <v>4</v>
      </c>
      <c r="W623" s="61" t="s">
        <v>9</v>
      </c>
      <c r="X623" s="62">
        <v>4</v>
      </c>
      <c r="Y623" s="61" t="s">
        <v>9</v>
      </c>
      <c r="Z623" s="62">
        <v>4</v>
      </c>
      <c r="AA623" s="61" t="s">
        <v>171</v>
      </c>
      <c r="AB623" s="62"/>
      <c r="AC623" s="61" t="s">
        <v>9</v>
      </c>
      <c r="AD623" s="62">
        <v>4</v>
      </c>
      <c r="AE623" s="63"/>
      <c r="AF623" s="63">
        <v>12</v>
      </c>
      <c r="AG623" s="61" t="s">
        <v>12</v>
      </c>
      <c r="AH623" s="62">
        <v>4</v>
      </c>
      <c r="AI623" s="61" t="s">
        <v>12</v>
      </c>
      <c r="AJ623" s="62">
        <v>4</v>
      </c>
      <c r="AK623" s="61" t="s">
        <v>171</v>
      </c>
      <c r="AL623" s="62"/>
      <c r="AM623" s="61" t="s">
        <v>12</v>
      </c>
      <c r="AN623" s="62">
        <v>4</v>
      </c>
      <c r="AO623" s="61" t="s">
        <v>12</v>
      </c>
      <c r="AP623" s="62">
        <v>4</v>
      </c>
      <c r="AQ623" s="61" t="s">
        <v>12</v>
      </c>
      <c r="AR623" s="62">
        <v>4</v>
      </c>
      <c r="AS623" s="63"/>
      <c r="AT623" s="63">
        <v>12</v>
      </c>
      <c r="AU623" s="61" t="s">
        <v>12</v>
      </c>
      <c r="AV623" s="62">
        <v>4</v>
      </c>
      <c r="AW623" s="61" t="s">
        <v>12</v>
      </c>
      <c r="AX623" s="62">
        <v>4</v>
      </c>
      <c r="AY623" s="61" t="s">
        <v>12</v>
      </c>
      <c r="AZ623" s="62">
        <v>4</v>
      </c>
      <c r="BA623" s="61" t="s">
        <v>12</v>
      </c>
      <c r="BB623" s="62">
        <v>4</v>
      </c>
      <c r="BC623" s="61" t="s">
        <v>12</v>
      </c>
      <c r="BD623" s="62">
        <v>4</v>
      </c>
      <c r="BE623" s="61" t="s">
        <v>12</v>
      </c>
      <c r="BF623" s="62">
        <v>4</v>
      </c>
      <c r="BG623" s="63"/>
      <c r="BH623" s="63"/>
      <c r="BI623" s="61" t="s">
        <v>9</v>
      </c>
      <c r="BJ623" s="62">
        <v>4</v>
      </c>
      <c r="BK623" s="61" t="s">
        <v>9</v>
      </c>
      <c r="BL623" s="62">
        <v>4</v>
      </c>
      <c r="BM623" s="61" t="s">
        <v>9</v>
      </c>
      <c r="BN623" s="62">
        <v>4</v>
      </c>
      <c r="BO623" s="61" t="s">
        <v>9</v>
      </c>
      <c r="BP623" s="62">
        <v>4</v>
      </c>
      <c r="BQ623" s="64">
        <f t="shared" si="855"/>
        <v>9</v>
      </c>
      <c r="BR623" s="64">
        <f t="shared" si="856"/>
        <v>1</v>
      </c>
      <c r="BS623" s="64">
        <f t="shared" si="857"/>
        <v>0</v>
      </c>
      <c r="BT623" s="64">
        <f t="shared" si="858"/>
        <v>16</v>
      </c>
      <c r="BU623" s="64">
        <f t="shared" si="859"/>
        <v>0</v>
      </c>
      <c r="BV623" s="64">
        <f t="shared" si="860"/>
        <v>0</v>
      </c>
      <c r="BW623" s="64">
        <f t="shared" si="861"/>
        <v>0</v>
      </c>
      <c r="BX623" s="64">
        <f t="shared" si="862"/>
        <v>0</v>
      </c>
      <c r="BY623" s="64">
        <f t="shared" si="863"/>
        <v>0</v>
      </c>
      <c r="BZ623" s="65">
        <f t="shared" si="864"/>
        <v>26</v>
      </c>
      <c r="CA623" s="66">
        <f t="shared" si="865"/>
        <v>100</v>
      </c>
      <c r="CB623" s="67">
        <f t="shared" si="866"/>
        <v>24</v>
      </c>
      <c r="CC623" s="67">
        <v>0</v>
      </c>
      <c r="CD623" s="68">
        <f t="shared" si="867"/>
        <v>2</v>
      </c>
      <c r="CE623" s="69">
        <f t="shared" si="868"/>
        <v>27</v>
      </c>
      <c r="CF623" s="68">
        <f t="shared" si="869"/>
        <v>140</v>
      </c>
      <c r="CG623" s="70">
        <f t="shared" si="870"/>
        <v>4</v>
      </c>
      <c r="CH623" s="68">
        <f t="shared" si="871"/>
        <v>432</v>
      </c>
      <c r="CI623" s="71">
        <f>VLOOKUP(A623,[5]DATA!$A$6:$Q$660,17,0)</f>
        <v>70</v>
      </c>
      <c r="CJ623" s="71">
        <f t="shared" si="872"/>
        <v>124</v>
      </c>
      <c r="CK623" s="72">
        <f t="shared" si="873"/>
        <v>24</v>
      </c>
      <c r="CL623" s="73">
        <f t="shared" si="874"/>
        <v>0.19354838709677419</v>
      </c>
      <c r="CM623" s="72">
        <f t="shared" si="875"/>
        <v>0</v>
      </c>
      <c r="CN623" s="74">
        <f t="shared" si="876"/>
        <v>26</v>
      </c>
    </row>
    <row r="624" spans="1:92" s="76" customFormat="1" ht="24.75" customHeight="1" outlineLevel="2" x14ac:dyDescent="0.25">
      <c r="A624" s="55" t="s">
        <v>1251</v>
      </c>
      <c r="B624" s="56" t="s">
        <v>1252</v>
      </c>
      <c r="C624" s="57" t="s">
        <v>1239</v>
      </c>
      <c r="D624" s="58">
        <v>10</v>
      </c>
      <c r="E624" s="59">
        <v>40446</v>
      </c>
      <c r="F624" s="60">
        <f>IFERROR(VLOOKUP(A624,'[5]PHEP NAM 2022'!$D$9:$AP$628,32,0),0)</f>
        <v>1.5</v>
      </c>
      <c r="G624" s="61" t="s">
        <v>9</v>
      </c>
      <c r="H624" s="62">
        <v>4</v>
      </c>
      <c r="I624" s="61" t="s">
        <v>9</v>
      </c>
      <c r="J624" s="62">
        <v>4</v>
      </c>
      <c r="K624" s="61" t="s">
        <v>52</v>
      </c>
      <c r="L624" s="62"/>
      <c r="M624" s="61" t="s">
        <v>9</v>
      </c>
      <c r="N624" s="62">
        <v>4</v>
      </c>
      <c r="O624" s="61" t="s">
        <v>9</v>
      </c>
      <c r="P624" s="62"/>
      <c r="Q624" s="63"/>
      <c r="R624" s="63"/>
      <c r="S624" s="61" t="s">
        <v>12</v>
      </c>
      <c r="T624" s="62">
        <v>4</v>
      </c>
      <c r="U624" s="61" t="s">
        <v>12</v>
      </c>
      <c r="V624" s="62">
        <v>4</v>
      </c>
      <c r="W624" s="61" t="s">
        <v>12</v>
      </c>
      <c r="X624" s="62">
        <v>4</v>
      </c>
      <c r="Y624" s="61" t="s">
        <v>12</v>
      </c>
      <c r="Z624" s="62">
        <v>4</v>
      </c>
      <c r="AA624" s="61" t="s">
        <v>12</v>
      </c>
      <c r="AB624" s="62">
        <v>4</v>
      </c>
      <c r="AC624" s="61" t="s">
        <v>12</v>
      </c>
      <c r="AD624" s="62">
        <v>4</v>
      </c>
      <c r="AE624" s="63"/>
      <c r="AF624" s="63"/>
      <c r="AG624" s="61" t="s">
        <v>9</v>
      </c>
      <c r="AH624" s="62">
        <v>4</v>
      </c>
      <c r="AI624" s="61" t="s">
        <v>9</v>
      </c>
      <c r="AJ624" s="62">
        <v>4</v>
      </c>
      <c r="AK624" s="61" t="s">
        <v>9</v>
      </c>
      <c r="AL624" s="62">
        <v>4</v>
      </c>
      <c r="AM624" s="61" t="s">
        <v>9</v>
      </c>
      <c r="AN624" s="62">
        <v>4</v>
      </c>
      <c r="AO624" s="61" t="s">
        <v>9</v>
      </c>
      <c r="AP624" s="62">
        <v>4</v>
      </c>
      <c r="AQ624" s="61" t="s">
        <v>9</v>
      </c>
      <c r="AR624" s="62">
        <v>4</v>
      </c>
      <c r="AS624" s="63"/>
      <c r="AT624" s="63"/>
      <c r="AU624" s="61" t="s">
        <v>9</v>
      </c>
      <c r="AV624" s="62">
        <v>4</v>
      </c>
      <c r="AW624" s="61" t="s">
        <v>9</v>
      </c>
      <c r="AX624" s="62">
        <v>4</v>
      </c>
      <c r="AY624" s="61" t="s">
        <v>9</v>
      </c>
      <c r="AZ624" s="62">
        <v>4</v>
      </c>
      <c r="BA624" s="61" t="s">
        <v>9</v>
      </c>
      <c r="BB624" s="62">
        <v>4</v>
      </c>
      <c r="BC624" s="61" t="s">
        <v>9</v>
      </c>
      <c r="BD624" s="62">
        <v>4</v>
      </c>
      <c r="BE624" s="61" t="s">
        <v>9</v>
      </c>
      <c r="BF624" s="62">
        <v>4</v>
      </c>
      <c r="BG624" s="63"/>
      <c r="BH624" s="63">
        <v>12</v>
      </c>
      <c r="BI624" s="61" t="s">
        <v>12</v>
      </c>
      <c r="BJ624" s="62">
        <v>4</v>
      </c>
      <c r="BK624" s="61" t="s">
        <v>12</v>
      </c>
      <c r="BL624" s="62">
        <v>4</v>
      </c>
      <c r="BM624" s="61" t="s">
        <v>12</v>
      </c>
      <c r="BN624" s="62">
        <v>4</v>
      </c>
      <c r="BO624" s="61" t="s">
        <v>12</v>
      </c>
      <c r="BP624" s="62">
        <v>4</v>
      </c>
      <c r="BQ624" s="64">
        <f t="shared" si="855"/>
        <v>16</v>
      </c>
      <c r="BR624" s="64">
        <f t="shared" si="856"/>
        <v>0</v>
      </c>
      <c r="BS624" s="64">
        <f t="shared" si="857"/>
        <v>0</v>
      </c>
      <c r="BT624" s="64">
        <f t="shared" si="858"/>
        <v>10</v>
      </c>
      <c r="BU624" s="64">
        <f t="shared" si="859"/>
        <v>0</v>
      </c>
      <c r="BV624" s="64">
        <f t="shared" si="860"/>
        <v>0</v>
      </c>
      <c r="BW624" s="64">
        <f t="shared" si="861"/>
        <v>0</v>
      </c>
      <c r="BX624" s="64">
        <f t="shared" si="862"/>
        <v>0</v>
      </c>
      <c r="BY624" s="64">
        <f t="shared" si="863"/>
        <v>1</v>
      </c>
      <c r="BZ624" s="65">
        <f t="shared" si="864"/>
        <v>27</v>
      </c>
      <c r="CA624" s="66">
        <f t="shared" si="865"/>
        <v>100</v>
      </c>
      <c r="CB624" s="67">
        <f t="shared" si="866"/>
        <v>12</v>
      </c>
      <c r="CC624" s="67">
        <v>0</v>
      </c>
      <c r="CD624" s="68">
        <f t="shared" si="867"/>
        <v>2</v>
      </c>
      <c r="CE624" s="69">
        <f t="shared" si="868"/>
        <v>26</v>
      </c>
      <c r="CF624" s="68">
        <f t="shared" si="869"/>
        <v>140</v>
      </c>
      <c r="CG624" s="70">
        <f t="shared" si="870"/>
        <v>0.5</v>
      </c>
      <c r="CH624" s="68">
        <f t="shared" si="871"/>
        <v>416</v>
      </c>
      <c r="CI624" s="71">
        <f>VLOOKUP(A624,[5]DATA!$A$6:$Q$660,17,0)</f>
        <v>70</v>
      </c>
      <c r="CJ624" s="71">
        <f t="shared" si="872"/>
        <v>112</v>
      </c>
      <c r="CK624" s="72">
        <f t="shared" si="873"/>
        <v>12</v>
      </c>
      <c r="CL624" s="73">
        <f t="shared" si="874"/>
        <v>0.10714285714285714</v>
      </c>
      <c r="CM624" s="72">
        <f t="shared" si="875"/>
        <v>0</v>
      </c>
      <c r="CN624" s="74">
        <f t="shared" si="876"/>
        <v>27</v>
      </c>
    </row>
    <row r="625" spans="1:92" s="76" customFormat="1" ht="24.75" customHeight="1" outlineLevel="2" x14ac:dyDescent="0.25">
      <c r="A625" s="55" t="s">
        <v>1253</v>
      </c>
      <c r="B625" s="56" t="s">
        <v>1254</v>
      </c>
      <c r="C625" s="57" t="s">
        <v>1239</v>
      </c>
      <c r="D625" s="58">
        <v>10</v>
      </c>
      <c r="E625" s="59">
        <v>40446</v>
      </c>
      <c r="F625" s="60">
        <f>IFERROR(VLOOKUP(A625,'[5]PHEP NAM 2022'!$D$9:$AP$628,32,0),0)</f>
        <v>1.5</v>
      </c>
      <c r="G625" s="61" t="s">
        <v>9</v>
      </c>
      <c r="H625" s="62">
        <v>4</v>
      </c>
      <c r="I625" s="61" t="s">
        <v>9</v>
      </c>
      <c r="J625" s="62">
        <v>4</v>
      </c>
      <c r="K625" s="61" t="s">
        <v>52</v>
      </c>
      <c r="L625" s="62"/>
      <c r="M625" s="61" t="s">
        <v>9</v>
      </c>
      <c r="N625" s="62">
        <v>4</v>
      </c>
      <c r="O625" s="61" t="s">
        <v>9</v>
      </c>
      <c r="P625" s="62"/>
      <c r="Q625" s="63"/>
      <c r="R625" s="63"/>
      <c r="S625" s="61" t="s">
        <v>12</v>
      </c>
      <c r="T625" s="62">
        <v>4</v>
      </c>
      <c r="U625" s="61" t="s">
        <v>12</v>
      </c>
      <c r="V625" s="62">
        <v>4</v>
      </c>
      <c r="W625" s="61" t="s">
        <v>12</v>
      </c>
      <c r="X625" s="62">
        <v>4</v>
      </c>
      <c r="Y625" s="61" t="s">
        <v>12</v>
      </c>
      <c r="Z625" s="62">
        <v>4</v>
      </c>
      <c r="AA625" s="61" t="s">
        <v>12</v>
      </c>
      <c r="AB625" s="62">
        <v>4</v>
      </c>
      <c r="AC625" s="61" t="s">
        <v>12</v>
      </c>
      <c r="AD625" s="62">
        <v>4</v>
      </c>
      <c r="AE625" s="63"/>
      <c r="AF625" s="63"/>
      <c r="AG625" s="61" t="s">
        <v>9</v>
      </c>
      <c r="AH625" s="62">
        <v>4</v>
      </c>
      <c r="AI625" s="61" t="s">
        <v>9</v>
      </c>
      <c r="AJ625" s="62">
        <v>4</v>
      </c>
      <c r="AK625" s="61" t="s">
        <v>9</v>
      </c>
      <c r="AL625" s="62">
        <v>4</v>
      </c>
      <c r="AM625" s="61" t="s">
        <v>9</v>
      </c>
      <c r="AN625" s="62">
        <v>4</v>
      </c>
      <c r="AO625" s="61" t="s">
        <v>9</v>
      </c>
      <c r="AP625" s="62">
        <v>4</v>
      </c>
      <c r="AQ625" s="61" t="s">
        <v>9</v>
      </c>
      <c r="AR625" s="62">
        <v>4</v>
      </c>
      <c r="AS625" s="63"/>
      <c r="AT625" s="63"/>
      <c r="AU625" s="61" t="s">
        <v>9</v>
      </c>
      <c r="AV625" s="62">
        <v>4</v>
      </c>
      <c r="AW625" s="61" t="s">
        <v>9</v>
      </c>
      <c r="AX625" s="62">
        <v>4</v>
      </c>
      <c r="AY625" s="61" t="s">
        <v>9</v>
      </c>
      <c r="AZ625" s="62">
        <v>4</v>
      </c>
      <c r="BA625" s="61" t="s">
        <v>9</v>
      </c>
      <c r="BB625" s="62">
        <v>4</v>
      </c>
      <c r="BC625" s="61" t="s">
        <v>9</v>
      </c>
      <c r="BD625" s="62">
        <v>4</v>
      </c>
      <c r="BE625" s="61" t="s">
        <v>9</v>
      </c>
      <c r="BF625" s="62">
        <v>4</v>
      </c>
      <c r="BG625" s="63"/>
      <c r="BH625" s="63">
        <v>12</v>
      </c>
      <c r="BI625" s="61" t="s">
        <v>12</v>
      </c>
      <c r="BJ625" s="62">
        <v>4</v>
      </c>
      <c r="BK625" s="61" t="s">
        <v>12</v>
      </c>
      <c r="BL625" s="62">
        <v>4</v>
      </c>
      <c r="BM625" s="61" t="s">
        <v>12</v>
      </c>
      <c r="BN625" s="62">
        <v>4</v>
      </c>
      <c r="BO625" s="61" t="s">
        <v>12</v>
      </c>
      <c r="BP625" s="62">
        <v>4</v>
      </c>
      <c r="BQ625" s="64">
        <f t="shared" si="855"/>
        <v>16</v>
      </c>
      <c r="BR625" s="64">
        <f t="shared" si="856"/>
        <v>0</v>
      </c>
      <c r="BS625" s="64">
        <f t="shared" si="857"/>
        <v>0</v>
      </c>
      <c r="BT625" s="64">
        <f t="shared" si="858"/>
        <v>10</v>
      </c>
      <c r="BU625" s="64">
        <f t="shared" si="859"/>
        <v>0</v>
      </c>
      <c r="BV625" s="64">
        <f t="shared" si="860"/>
        <v>0</v>
      </c>
      <c r="BW625" s="64">
        <f t="shared" si="861"/>
        <v>0</v>
      </c>
      <c r="BX625" s="64">
        <f t="shared" si="862"/>
        <v>0</v>
      </c>
      <c r="BY625" s="64">
        <f t="shared" si="863"/>
        <v>1</v>
      </c>
      <c r="BZ625" s="65">
        <f t="shared" si="864"/>
        <v>27</v>
      </c>
      <c r="CA625" s="66">
        <f t="shared" si="865"/>
        <v>100</v>
      </c>
      <c r="CB625" s="67">
        <f t="shared" si="866"/>
        <v>12</v>
      </c>
      <c r="CC625" s="67">
        <v>0</v>
      </c>
      <c r="CD625" s="68">
        <f t="shared" si="867"/>
        <v>2</v>
      </c>
      <c r="CE625" s="69">
        <f t="shared" si="868"/>
        <v>26</v>
      </c>
      <c r="CF625" s="68">
        <f t="shared" si="869"/>
        <v>140</v>
      </c>
      <c r="CG625" s="70">
        <f t="shared" si="870"/>
        <v>0.5</v>
      </c>
      <c r="CH625" s="68">
        <f t="shared" si="871"/>
        <v>416</v>
      </c>
      <c r="CI625" s="71">
        <f>VLOOKUP(A625,[5]DATA!$A$6:$Q$660,17,0)</f>
        <v>70</v>
      </c>
      <c r="CJ625" s="71">
        <f t="shared" si="872"/>
        <v>112</v>
      </c>
      <c r="CK625" s="72">
        <f t="shared" si="873"/>
        <v>12</v>
      </c>
      <c r="CL625" s="73">
        <f t="shared" si="874"/>
        <v>0.10714285714285714</v>
      </c>
      <c r="CM625" s="72">
        <f t="shared" si="875"/>
        <v>0</v>
      </c>
      <c r="CN625" s="74">
        <f t="shared" si="876"/>
        <v>27</v>
      </c>
    </row>
    <row r="626" spans="1:92" s="76" customFormat="1" ht="24.75" customHeight="1" outlineLevel="2" x14ac:dyDescent="0.25">
      <c r="A626" s="55" t="s">
        <v>1255</v>
      </c>
      <c r="B626" s="56" t="s">
        <v>1256</v>
      </c>
      <c r="C626" s="57" t="s">
        <v>1239</v>
      </c>
      <c r="D626" s="58">
        <v>10</v>
      </c>
      <c r="E626" s="59">
        <v>40449</v>
      </c>
      <c r="F626" s="60">
        <f>IFERROR(VLOOKUP(A626,'[5]PHEP NAM 2022'!$D$9:$AP$628,32,0),0)</f>
        <v>5.5</v>
      </c>
      <c r="G626" s="61" t="s">
        <v>12</v>
      </c>
      <c r="H626" s="62">
        <v>4</v>
      </c>
      <c r="I626" s="61" t="s">
        <v>12</v>
      </c>
      <c r="J626" s="62">
        <v>4</v>
      </c>
      <c r="K626" s="61" t="s">
        <v>12</v>
      </c>
      <c r="L626" s="62">
        <v>4</v>
      </c>
      <c r="M626" s="61" t="s">
        <v>12</v>
      </c>
      <c r="N626" s="62">
        <v>4</v>
      </c>
      <c r="O626" s="61" t="s">
        <v>12</v>
      </c>
      <c r="P626" s="62">
        <v>4</v>
      </c>
      <c r="Q626" s="63"/>
      <c r="R626" s="63"/>
      <c r="S626" s="61" t="s">
        <v>9</v>
      </c>
      <c r="T626" s="62">
        <v>4</v>
      </c>
      <c r="U626" s="61" t="s">
        <v>9</v>
      </c>
      <c r="V626" s="62">
        <v>4</v>
      </c>
      <c r="W626" s="61" t="s">
        <v>9</v>
      </c>
      <c r="X626" s="62">
        <v>4</v>
      </c>
      <c r="Y626" s="61" t="s">
        <v>9</v>
      </c>
      <c r="Z626" s="62">
        <v>4</v>
      </c>
      <c r="AA626" s="61" t="s">
        <v>9</v>
      </c>
      <c r="AB626" s="62">
        <v>4</v>
      </c>
      <c r="AC626" s="61" t="s">
        <v>9</v>
      </c>
      <c r="AD626" s="62">
        <v>4</v>
      </c>
      <c r="AE626" s="63"/>
      <c r="AF626" s="63">
        <v>12</v>
      </c>
      <c r="AG626" s="61" t="s">
        <v>12</v>
      </c>
      <c r="AH626" s="62">
        <v>4</v>
      </c>
      <c r="AI626" s="61" t="s">
        <v>12</v>
      </c>
      <c r="AJ626" s="62">
        <v>4</v>
      </c>
      <c r="AK626" s="61" t="s">
        <v>52</v>
      </c>
      <c r="AL626" s="62"/>
      <c r="AM626" s="61" t="s">
        <v>12</v>
      </c>
      <c r="AN626" s="62">
        <v>4</v>
      </c>
      <c r="AO626" s="61" t="s">
        <v>12</v>
      </c>
      <c r="AP626" s="62">
        <v>4</v>
      </c>
      <c r="AQ626" s="61" t="s">
        <v>12</v>
      </c>
      <c r="AR626" s="62">
        <v>4</v>
      </c>
      <c r="AS626" s="63"/>
      <c r="AT626" s="63">
        <v>12</v>
      </c>
      <c r="AU626" s="61" t="s">
        <v>12</v>
      </c>
      <c r="AV626" s="62">
        <v>4</v>
      </c>
      <c r="AW626" s="61" t="s">
        <v>12</v>
      </c>
      <c r="AX626" s="62">
        <v>4</v>
      </c>
      <c r="AY626" s="61" t="s">
        <v>12</v>
      </c>
      <c r="AZ626" s="62">
        <v>4</v>
      </c>
      <c r="BA626" s="61" t="s">
        <v>12</v>
      </c>
      <c r="BB626" s="62">
        <v>4</v>
      </c>
      <c r="BC626" s="61" t="s">
        <v>12</v>
      </c>
      <c r="BD626" s="62">
        <v>4</v>
      </c>
      <c r="BE626" s="61" t="s">
        <v>12</v>
      </c>
      <c r="BF626" s="62">
        <v>4</v>
      </c>
      <c r="BG626" s="63"/>
      <c r="BH626" s="63"/>
      <c r="BI626" s="61" t="s">
        <v>9</v>
      </c>
      <c r="BJ626" s="62">
        <v>4</v>
      </c>
      <c r="BK626" s="61" t="s">
        <v>9</v>
      </c>
      <c r="BL626" s="62">
        <v>4</v>
      </c>
      <c r="BM626" s="61" t="s">
        <v>9</v>
      </c>
      <c r="BN626" s="62">
        <v>2</v>
      </c>
      <c r="BO626" s="61" t="s">
        <v>124</v>
      </c>
      <c r="BP626" s="62"/>
      <c r="BQ626" s="64">
        <f t="shared" si="855"/>
        <v>9</v>
      </c>
      <c r="BR626" s="64">
        <f t="shared" si="856"/>
        <v>0</v>
      </c>
      <c r="BS626" s="64">
        <f t="shared" si="857"/>
        <v>0</v>
      </c>
      <c r="BT626" s="64">
        <f t="shared" si="858"/>
        <v>16</v>
      </c>
      <c r="BU626" s="64">
        <f t="shared" si="859"/>
        <v>0</v>
      </c>
      <c r="BV626" s="64">
        <f t="shared" si="860"/>
        <v>0</v>
      </c>
      <c r="BW626" s="64">
        <f t="shared" si="861"/>
        <v>0</v>
      </c>
      <c r="BX626" s="64">
        <f t="shared" si="862"/>
        <v>0</v>
      </c>
      <c r="BY626" s="64">
        <f t="shared" si="863"/>
        <v>1</v>
      </c>
      <c r="BZ626" s="65">
        <f t="shared" si="864"/>
        <v>26</v>
      </c>
      <c r="CA626" s="66">
        <f t="shared" si="865"/>
        <v>98</v>
      </c>
      <c r="CB626" s="67">
        <f t="shared" si="866"/>
        <v>24</v>
      </c>
      <c r="CC626" s="67">
        <v>0</v>
      </c>
      <c r="CD626" s="68">
        <f t="shared" si="867"/>
        <v>2</v>
      </c>
      <c r="CE626" s="69">
        <f t="shared" si="868"/>
        <v>26</v>
      </c>
      <c r="CF626" s="68">
        <f t="shared" si="869"/>
        <v>140</v>
      </c>
      <c r="CG626" s="70">
        <f t="shared" si="870"/>
        <v>4.5</v>
      </c>
      <c r="CH626" s="68">
        <f t="shared" si="871"/>
        <v>416</v>
      </c>
      <c r="CI626" s="71">
        <f>VLOOKUP(A626,[5]DATA!$A$6:$Q$660,17,0)</f>
        <v>70</v>
      </c>
      <c r="CJ626" s="71">
        <f t="shared" si="872"/>
        <v>122</v>
      </c>
      <c r="CK626" s="72">
        <f t="shared" si="873"/>
        <v>24</v>
      </c>
      <c r="CL626" s="73">
        <f t="shared" si="874"/>
        <v>0.19672131147540983</v>
      </c>
      <c r="CM626" s="72">
        <f t="shared" si="875"/>
        <v>0</v>
      </c>
      <c r="CN626" s="74">
        <f t="shared" si="876"/>
        <v>26</v>
      </c>
    </row>
    <row r="627" spans="1:92" s="76" customFormat="1" ht="24.75" customHeight="1" outlineLevel="2" x14ac:dyDescent="0.25">
      <c r="A627" s="55" t="s">
        <v>1257</v>
      </c>
      <c r="B627" s="56" t="s">
        <v>1258</v>
      </c>
      <c r="C627" s="57" t="s">
        <v>1239</v>
      </c>
      <c r="D627" s="58">
        <v>10</v>
      </c>
      <c r="E627" s="59">
        <v>40456</v>
      </c>
      <c r="F627" s="60">
        <f>IFERROR(VLOOKUP(A627,'[5]PHEP NAM 2022'!$D$9:$AP$628,32,0),0)</f>
        <v>3</v>
      </c>
      <c r="G627" s="61" t="s">
        <v>9</v>
      </c>
      <c r="H627" s="62">
        <v>4</v>
      </c>
      <c r="I627" s="61" t="s">
        <v>9</v>
      </c>
      <c r="J627" s="62">
        <v>4</v>
      </c>
      <c r="K627" s="61" t="s">
        <v>9</v>
      </c>
      <c r="L627" s="62">
        <v>4</v>
      </c>
      <c r="M627" s="61" t="s">
        <v>9</v>
      </c>
      <c r="N627" s="62">
        <v>4</v>
      </c>
      <c r="O627" s="61" t="s">
        <v>9</v>
      </c>
      <c r="P627" s="62"/>
      <c r="Q627" s="63"/>
      <c r="R627" s="63"/>
      <c r="S627" s="61" t="s">
        <v>52</v>
      </c>
      <c r="T627" s="62"/>
      <c r="U627" s="61" t="s">
        <v>52</v>
      </c>
      <c r="V627" s="62"/>
      <c r="W627" s="61" t="s">
        <v>52</v>
      </c>
      <c r="X627" s="62"/>
      <c r="Y627" s="61" t="s">
        <v>12</v>
      </c>
      <c r="Z627" s="62">
        <v>4</v>
      </c>
      <c r="AA627" s="61" t="s">
        <v>12</v>
      </c>
      <c r="AB627" s="62">
        <v>4</v>
      </c>
      <c r="AC627" s="61" t="s">
        <v>12</v>
      </c>
      <c r="AD627" s="62">
        <v>4</v>
      </c>
      <c r="AE627" s="63"/>
      <c r="AF627" s="63"/>
      <c r="AG627" s="61" t="s">
        <v>9</v>
      </c>
      <c r="AH627" s="62">
        <v>4</v>
      </c>
      <c r="AI627" s="61" t="s">
        <v>9</v>
      </c>
      <c r="AJ627" s="62">
        <v>4</v>
      </c>
      <c r="AK627" s="61" t="s">
        <v>9</v>
      </c>
      <c r="AL627" s="62">
        <v>4</v>
      </c>
      <c r="AM627" s="61" t="s">
        <v>9</v>
      </c>
      <c r="AN627" s="62">
        <v>4</v>
      </c>
      <c r="AO627" s="61" t="s">
        <v>9</v>
      </c>
      <c r="AP627" s="62">
        <v>4</v>
      </c>
      <c r="AQ627" s="61" t="s">
        <v>9</v>
      </c>
      <c r="AR627" s="62">
        <v>4</v>
      </c>
      <c r="AS627" s="63"/>
      <c r="AT627" s="63">
        <v>12</v>
      </c>
      <c r="AU627" s="61" t="s">
        <v>9</v>
      </c>
      <c r="AV627" s="62">
        <v>4</v>
      </c>
      <c r="AW627" s="61" t="s">
        <v>9</v>
      </c>
      <c r="AX627" s="62">
        <v>4</v>
      </c>
      <c r="AY627" s="61" t="s">
        <v>9</v>
      </c>
      <c r="AZ627" s="62">
        <v>4</v>
      </c>
      <c r="BA627" s="61" t="s">
        <v>9</v>
      </c>
      <c r="BB627" s="62">
        <v>4</v>
      </c>
      <c r="BC627" s="61" t="s">
        <v>9</v>
      </c>
      <c r="BD627" s="62">
        <v>4</v>
      </c>
      <c r="BE627" s="61" t="s">
        <v>9</v>
      </c>
      <c r="BF627" s="62">
        <v>4</v>
      </c>
      <c r="BG627" s="63"/>
      <c r="BH627" s="63">
        <v>12</v>
      </c>
      <c r="BI627" s="61" t="s">
        <v>12</v>
      </c>
      <c r="BJ627" s="62">
        <v>4</v>
      </c>
      <c r="BK627" s="61" t="s">
        <v>12</v>
      </c>
      <c r="BL627" s="62">
        <v>4</v>
      </c>
      <c r="BM627" s="61" t="s">
        <v>12</v>
      </c>
      <c r="BN627" s="62">
        <v>4</v>
      </c>
      <c r="BO627" s="61" t="s">
        <v>12</v>
      </c>
      <c r="BP627" s="62">
        <v>4</v>
      </c>
      <c r="BQ627" s="64">
        <f t="shared" si="855"/>
        <v>17</v>
      </c>
      <c r="BR627" s="64">
        <f t="shared" si="856"/>
        <v>0</v>
      </c>
      <c r="BS627" s="64">
        <f t="shared" si="857"/>
        <v>0</v>
      </c>
      <c r="BT627" s="64">
        <f t="shared" si="858"/>
        <v>7</v>
      </c>
      <c r="BU627" s="64">
        <f t="shared" si="859"/>
        <v>0</v>
      </c>
      <c r="BV627" s="64">
        <f t="shared" si="860"/>
        <v>0</v>
      </c>
      <c r="BW627" s="64">
        <f t="shared" si="861"/>
        <v>0</v>
      </c>
      <c r="BX627" s="64">
        <f t="shared" si="862"/>
        <v>0</v>
      </c>
      <c r="BY627" s="64">
        <f t="shared" si="863"/>
        <v>3</v>
      </c>
      <c r="BZ627" s="65">
        <f t="shared" si="864"/>
        <v>27</v>
      </c>
      <c r="CA627" s="66">
        <f t="shared" si="865"/>
        <v>92</v>
      </c>
      <c r="CB627" s="67">
        <f t="shared" si="866"/>
        <v>24</v>
      </c>
      <c r="CC627" s="67">
        <v>0</v>
      </c>
      <c r="CD627" s="68">
        <f t="shared" si="867"/>
        <v>2</v>
      </c>
      <c r="CE627" s="69">
        <f t="shared" si="868"/>
        <v>25</v>
      </c>
      <c r="CF627" s="68">
        <f t="shared" si="869"/>
        <v>140</v>
      </c>
      <c r="CG627" s="70">
        <f t="shared" si="870"/>
        <v>0</v>
      </c>
      <c r="CH627" s="68">
        <f t="shared" si="871"/>
        <v>400</v>
      </c>
      <c r="CI627" s="71">
        <f>VLOOKUP(A627,[5]DATA!$A$6:$Q$660,17,0)</f>
        <v>70</v>
      </c>
      <c r="CJ627" s="71">
        <f t="shared" si="872"/>
        <v>116</v>
      </c>
      <c r="CK627" s="72">
        <f t="shared" si="873"/>
        <v>24</v>
      </c>
      <c r="CL627" s="73">
        <f t="shared" si="874"/>
        <v>0.20689655172413793</v>
      </c>
      <c r="CM627" s="72">
        <f t="shared" si="875"/>
        <v>0</v>
      </c>
      <c r="CN627" s="74">
        <f t="shared" si="876"/>
        <v>27</v>
      </c>
    </row>
    <row r="628" spans="1:92" s="76" customFormat="1" ht="24.75" customHeight="1" outlineLevel="2" x14ac:dyDescent="0.25">
      <c r="A628" s="55" t="s">
        <v>1259</v>
      </c>
      <c r="B628" s="56" t="s">
        <v>1260</v>
      </c>
      <c r="C628" s="57" t="s">
        <v>1239</v>
      </c>
      <c r="D628" s="58">
        <v>10</v>
      </c>
      <c r="E628" s="59">
        <v>41198</v>
      </c>
      <c r="F628" s="60">
        <f>IFERROR(VLOOKUP(A628,'[5]PHEP NAM 2022'!$D$9:$AP$628,32,0),0)</f>
        <v>1</v>
      </c>
      <c r="G628" s="61" t="s">
        <v>9</v>
      </c>
      <c r="H628" s="62">
        <v>4</v>
      </c>
      <c r="I628" s="61" t="s">
        <v>9</v>
      </c>
      <c r="J628" s="62">
        <v>4</v>
      </c>
      <c r="K628" s="61" t="s">
        <v>9</v>
      </c>
      <c r="L628" s="62">
        <v>4</v>
      </c>
      <c r="M628" s="61" t="s">
        <v>9</v>
      </c>
      <c r="N628" s="62">
        <v>4</v>
      </c>
      <c r="O628" s="61" t="s">
        <v>171</v>
      </c>
      <c r="P628" s="62"/>
      <c r="Q628" s="63"/>
      <c r="R628" s="63">
        <v>12</v>
      </c>
      <c r="S628" s="61" t="s">
        <v>12</v>
      </c>
      <c r="T628" s="62">
        <v>4</v>
      </c>
      <c r="U628" s="61" t="s">
        <v>171</v>
      </c>
      <c r="V628" s="62"/>
      <c r="W628" s="61" t="s">
        <v>12</v>
      </c>
      <c r="X628" s="62">
        <v>4</v>
      </c>
      <c r="Y628" s="61" t="s">
        <v>12</v>
      </c>
      <c r="Z628" s="62">
        <v>4</v>
      </c>
      <c r="AA628" s="61" t="s">
        <v>12</v>
      </c>
      <c r="AB628" s="62">
        <v>4</v>
      </c>
      <c r="AC628" s="61" t="s">
        <v>12</v>
      </c>
      <c r="AD628" s="62">
        <v>4</v>
      </c>
      <c r="AE628" s="63"/>
      <c r="AF628" s="63"/>
      <c r="AG628" s="61" t="s">
        <v>9</v>
      </c>
      <c r="AH628" s="62">
        <v>4</v>
      </c>
      <c r="AI628" s="61" t="s">
        <v>9</v>
      </c>
      <c r="AJ628" s="62">
        <v>4</v>
      </c>
      <c r="AK628" s="61" t="s">
        <v>9</v>
      </c>
      <c r="AL628" s="62">
        <v>4</v>
      </c>
      <c r="AM628" s="61" t="s">
        <v>9</v>
      </c>
      <c r="AN628" s="62">
        <v>4</v>
      </c>
      <c r="AO628" s="61" t="s">
        <v>9</v>
      </c>
      <c r="AP628" s="62">
        <v>4</v>
      </c>
      <c r="AQ628" s="61" t="s">
        <v>9</v>
      </c>
      <c r="AR628" s="62">
        <v>4</v>
      </c>
      <c r="AS628" s="63"/>
      <c r="AT628" s="63"/>
      <c r="AU628" s="61" t="s">
        <v>9</v>
      </c>
      <c r="AV628" s="62">
        <v>4</v>
      </c>
      <c r="AW628" s="61" t="s">
        <v>9</v>
      </c>
      <c r="AX628" s="62">
        <v>4</v>
      </c>
      <c r="AY628" s="61" t="s">
        <v>9</v>
      </c>
      <c r="AZ628" s="62">
        <v>4</v>
      </c>
      <c r="BA628" s="61" t="s">
        <v>9</v>
      </c>
      <c r="BB628" s="62">
        <v>4</v>
      </c>
      <c r="BC628" s="61" t="s">
        <v>9</v>
      </c>
      <c r="BD628" s="62">
        <v>4</v>
      </c>
      <c r="BE628" s="61" t="s">
        <v>9</v>
      </c>
      <c r="BF628" s="62">
        <v>4</v>
      </c>
      <c r="BG628" s="63"/>
      <c r="BH628" s="63">
        <v>8</v>
      </c>
      <c r="BI628" s="61" t="s">
        <v>12</v>
      </c>
      <c r="BJ628" s="62">
        <v>4</v>
      </c>
      <c r="BK628" s="61" t="s">
        <v>12</v>
      </c>
      <c r="BL628" s="62">
        <v>4</v>
      </c>
      <c r="BM628" s="61" t="s">
        <v>12</v>
      </c>
      <c r="BN628" s="62">
        <v>4</v>
      </c>
      <c r="BO628" s="61" t="s">
        <v>12</v>
      </c>
      <c r="BP628" s="62">
        <v>4</v>
      </c>
      <c r="BQ628" s="64">
        <f t="shared" si="855"/>
        <v>16</v>
      </c>
      <c r="BR628" s="64">
        <f t="shared" si="856"/>
        <v>1</v>
      </c>
      <c r="BS628" s="64">
        <f t="shared" si="857"/>
        <v>0</v>
      </c>
      <c r="BT628" s="64">
        <f t="shared" si="858"/>
        <v>9</v>
      </c>
      <c r="BU628" s="64">
        <f t="shared" si="859"/>
        <v>0</v>
      </c>
      <c r="BV628" s="64">
        <f t="shared" si="860"/>
        <v>0</v>
      </c>
      <c r="BW628" s="64">
        <f t="shared" si="861"/>
        <v>0</v>
      </c>
      <c r="BX628" s="64">
        <f t="shared" si="862"/>
        <v>0</v>
      </c>
      <c r="BY628" s="64">
        <f t="shared" si="863"/>
        <v>0</v>
      </c>
      <c r="BZ628" s="65">
        <f t="shared" si="864"/>
        <v>26</v>
      </c>
      <c r="CA628" s="66">
        <f t="shared" si="865"/>
        <v>100</v>
      </c>
      <c r="CB628" s="67">
        <f t="shared" si="866"/>
        <v>20</v>
      </c>
      <c r="CC628" s="67">
        <v>0</v>
      </c>
      <c r="CD628" s="68">
        <f t="shared" si="867"/>
        <v>2</v>
      </c>
      <c r="CE628" s="69">
        <f t="shared" si="868"/>
        <v>26</v>
      </c>
      <c r="CF628" s="68">
        <f t="shared" si="869"/>
        <v>140</v>
      </c>
      <c r="CG628" s="70">
        <f t="shared" si="870"/>
        <v>1</v>
      </c>
      <c r="CH628" s="68">
        <f t="shared" si="871"/>
        <v>416</v>
      </c>
      <c r="CI628" s="71">
        <f>VLOOKUP(A628,[5]DATA!$A$6:$Q$660,17,0)</f>
        <v>70</v>
      </c>
      <c r="CJ628" s="71">
        <f t="shared" si="872"/>
        <v>120</v>
      </c>
      <c r="CK628" s="72">
        <f t="shared" si="873"/>
        <v>20</v>
      </c>
      <c r="CL628" s="73">
        <f t="shared" si="874"/>
        <v>0.16666666666666666</v>
      </c>
      <c r="CM628" s="72">
        <f t="shared" si="875"/>
        <v>0</v>
      </c>
      <c r="CN628" s="74">
        <f t="shared" si="876"/>
        <v>26</v>
      </c>
    </row>
    <row r="629" spans="1:92" s="76" customFormat="1" ht="24.75" customHeight="1" outlineLevel="2" x14ac:dyDescent="0.25">
      <c r="A629" s="55" t="s">
        <v>1261</v>
      </c>
      <c r="B629" s="56" t="s">
        <v>1262</v>
      </c>
      <c r="C629" s="57" t="s">
        <v>1239</v>
      </c>
      <c r="D629" s="58">
        <v>10</v>
      </c>
      <c r="E629" s="59">
        <v>41338</v>
      </c>
      <c r="F629" s="60">
        <f>IFERROR(VLOOKUP(A629,'[5]PHEP NAM 2022'!$D$9:$AP$628,32,0),0)</f>
        <v>2.5</v>
      </c>
      <c r="G629" s="61" t="s">
        <v>12</v>
      </c>
      <c r="H629" s="62">
        <v>4</v>
      </c>
      <c r="I629" s="61" t="s">
        <v>12</v>
      </c>
      <c r="J629" s="62">
        <v>4</v>
      </c>
      <c r="K629" s="61" t="s">
        <v>12</v>
      </c>
      <c r="L629" s="62">
        <v>4</v>
      </c>
      <c r="M629" s="61" t="s">
        <v>12</v>
      </c>
      <c r="N629" s="62">
        <v>3.5</v>
      </c>
      <c r="O629" s="61" t="s">
        <v>12</v>
      </c>
      <c r="P629" s="62">
        <v>4</v>
      </c>
      <c r="Q629" s="63"/>
      <c r="R629" s="63"/>
      <c r="S629" s="61" t="s">
        <v>9</v>
      </c>
      <c r="T629" s="62">
        <v>4</v>
      </c>
      <c r="U629" s="61" t="s">
        <v>52</v>
      </c>
      <c r="V629" s="62"/>
      <c r="W629" s="61" t="s">
        <v>9</v>
      </c>
      <c r="X629" s="62">
        <v>4</v>
      </c>
      <c r="Y629" s="61" t="s">
        <v>9</v>
      </c>
      <c r="Z629" s="62">
        <v>4</v>
      </c>
      <c r="AA629" s="61" t="s">
        <v>9</v>
      </c>
      <c r="AB629" s="62">
        <v>4</v>
      </c>
      <c r="AC629" s="61" t="s">
        <v>9</v>
      </c>
      <c r="AD629" s="62">
        <v>4</v>
      </c>
      <c r="AE629" s="63"/>
      <c r="AF629" s="63">
        <v>11.5</v>
      </c>
      <c r="AG629" s="61" t="s">
        <v>12</v>
      </c>
      <c r="AH629" s="62">
        <v>4</v>
      </c>
      <c r="AI629" s="61" t="s">
        <v>12</v>
      </c>
      <c r="AJ629" s="62">
        <v>4</v>
      </c>
      <c r="AK629" s="61" t="s">
        <v>12</v>
      </c>
      <c r="AL629" s="62">
        <v>4</v>
      </c>
      <c r="AM629" s="61" t="s">
        <v>12</v>
      </c>
      <c r="AN629" s="62">
        <v>4</v>
      </c>
      <c r="AO629" s="61" t="s">
        <v>12</v>
      </c>
      <c r="AP629" s="62">
        <v>4</v>
      </c>
      <c r="AQ629" s="61" t="s">
        <v>12</v>
      </c>
      <c r="AR629" s="62">
        <v>4</v>
      </c>
      <c r="AS629" s="63"/>
      <c r="AT629" s="63">
        <v>11.5</v>
      </c>
      <c r="AU629" s="61" t="s">
        <v>12</v>
      </c>
      <c r="AV629" s="62">
        <v>3.5</v>
      </c>
      <c r="AW629" s="61" t="s">
        <v>12</v>
      </c>
      <c r="AX629" s="62">
        <v>3.5</v>
      </c>
      <c r="AY629" s="61" t="s">
        <v>124</v>
      </c>
      <c r="AZ629" s="62"/>
      <c r="BA629" s="61" t="s">
        <v>12</v>
      </c>
      <c r="BB629" s="62">
        <v>3.5</v>
      </c>
      <c r="BC629" s="61" t="s">
        <v>12</v>
      </c>
      <c r="BD629" s="62">
        <v>3.5</v>
      </c>
      <c r="BE629" s="61" t="s">
        <v>12</v>
      </c>
      <c r="BF629" s="62">
        <v>4</v>
      </c>
      <c r="BG629" s="63"/>
      <c r="BH629" s="63">
        <v>8</v>
      </c>
      <c r="BI629" s="61" t="s">
        <v>9</v>
      </c>
      <c r="BJ629" s="62">
        <v>3.5</v>
      </c>
      <c r="BK629" s="61" t="s">
        <v>9</v>
      </c>
      <c r="BL629" s="62">
        <v>3.5</v>
      </c>
      <c r="BM629" s="61" t="s">
        <v>9</v>
      </c>
      <c r="BN629" s="62">
        <v>3.5</v>
      </c>
      <c r="BO629" s="61" t="s">
        <v>9</v>
      </c>
      <c r="BP629" s="62">
        <v>3.5</v>
      </c>
      <c r="BQ629" s="64">
        <f t="shared" si="855"/>
        <v>9</v>
      </c>
      <c r="BR629" s="64">
        <f t="shared" si="856"/>
        <v>0</v>
      </c>
      <c r="BS629" s="64">
        <f t="shared" si="857"/>
        <v>0</v>
      </c>
      <c r="BT629" s="64">
        <f t="shared" si="858"/>
        <v>16</v>
      </c>
      <c r="BU629" s="64">
        <f t="shared" si="859"/>
        <v>0</v>
      </c>
      <c r="BV629" s="64">
        <f t="shared" si="860"/>
        <v>0</v>
      </c>
      <c r="BW629" s="64">
        <f t="shared" si="861"/>
        <v>0</v>
      </c>
      <c r="BX629" s="64">
        <f t="shared" si="862"/>
        <v>0</v>
      </c>
      <c r="BY629" s="64">
        <f t="shared" si="863"/>
        <v>1</v>
      </c>
      <c r="BZ629" s="65">
        <f t="shared" si="864"/>
        <v>26</v>
      </c>
      <c r="CA629" s="66">
        <f t="shared" si="865"/>
        <v>95.5</v>
      </c>
      <c r="CB629" s="67">
        <f t="shared" si="866"/>
        <v>31</v>
      </c>
      <c r="CC629" s="67">
        <v>0</v>
      </c>
      <c r="CD629" s="68">
        <f t="shared" si="867"/>
        <v>2</v>
      </c>
      <c r="CE629" s="69">
        <f t="shared" si="868"/>
        <v>16</v>
      </c>
      <c r="CF629" s="68">
        <f t="shared" si="869"/>
        <v>140</v>
      </c>
      <c r="CG629" s="70">
        <f t="shared" si="870"/>
        <v>1.5</v>
      </c>
      <c r="CH629" s="68">
        <f t="shared" si="871"/>
        <v>256</v>
      </c>
      <c r="CI629" s="71">
        <f>VLOOKUP(A629,[5]DATA!$A$6:$Q$660,17,0)</f>
        <v>70</v>
      </c>
      <c r="CJ629" s="71">
        <f t="shared" si="872"/>
        <v>126.5</v>
      </c>
      <c r="CK629" s="72">
        <f t="shared" si="873"/>
        <v>31</v>
      </c>
      <c r="CL629" s="73">
        <f t="shared" si="874"/>
        <v>0.24505928853754941</v>
      </c>
      <c r="CM629" s="72">
        <f t="shared" si="875"/>
        <v>0</v>
      </c>
      <c r="CN629" s="74">
        <f t="shared" si="876"/>
        <v>26</v>
      </c>
    </row>
    <row r="630" spans="1:92" s="76" customFormat="1" ht="24.75" customHeight="1" outlineLevel="2" x14ac:dyDescent="0.25">
      <c r="A630" s="55" t="s">
        <v>1263</v>
      </c>
      <c r="B630" s="56" t="s">
        <v>1264</v>
      </c>
      <c r="C630" s="57" t="s">
        <v>1239</v>
      </c>
      <c r="D630" s="58">
        <v>10</v>
      </c>
      <c r="E630" s="59">
        <v>41339</v>
      </c>
      <c r="F630" s="60">
        <f>IFERROR(VLOOKUP(A630,'[5]PHEP NAM 2022'!$D$9:$AP$628,32,0),0)</f>
        <v>6</v>
      </c>
      <c r="G630" s="61" t="s">
        <v>12</v>
      </c>
      <c r="H630" s="62">
        <v>4</v>
      </c>
      <c r="I630" s="61" t="s">
        <v>12</v>
      </c>
      <c r="J630" s="62">
        <v>4</v>
      </c>
      <c r="K630" s="61" t="s">
        <v>12</v>
      </c>
      <c r="L630" s="62">
        <v>4</v>
      </c>
      <c r="M630" s="61" t="s">
        <v>12</v>
      </c>
      <c r="N630" s="62">
        <v>4</v>
      </c>
      <c r="O630" s="61" t="s">
        <v>12</v>
      </c>
      <c r="P630" s="62">
        <v>4</v>
      </c>
      <c r="Q630" s="63"/>
      <c r="R630" s="63"/>
      <c r="S630" s="61" t="s">
        <v>9</v>
      </c>
      <c r="T630" s="62">
        <v>4</v>
      </c>
      <c r="U630" s="61" t="s">
        <v>9</v>
      </c>
      <c r="V630" s="62">
        <v>4</v>
      </c>
      <c r="W630" s="61" t="s">
        <v>9</v>
      </c>
      <c r="X630" s="62">
        <v>4</v>
      </c>
      <c r="Y630" s="61" t="s">
        <v>9</v>
      </c>
      <c r="Z630" s="62">
        <v>4</v>
      </c>
      <c r="AA630" s="61" t="s">
        <v>9</v>
      </c>
      <c r="AB630" s="62">
        <v>3</v>
      </c>
      <c r="AC630" s="61" t="s">
        <v>52</v>
      </c>
      <c r="AD630" s="62"/>
      <c r="AE630" s="63"/>
      <c r="AF630" s="63"/>
      <c r="AG630" s="61" t="s">
        <v>12</v>
      </c>
      <c r="AH630" s="62">
        <v>4</v>
      </c>
      <c r="AI630" s="61" t="s">
        <v>12</v>
      </c>
      <c r="AJ630" s="62">
        <v>4</v>
      </c>
      <c r="AK630" s="61" t="s">
        <v>12</v>
      </c>
      <c r="AL630" s="62">
        <v>4</v>
      </c>
      <c r="AM630" s="61" t="s">
        <v>12</v>
      </c>
      <c r="AN630" s="62">
        <v>4</v>
      </c>
      <c r="AO630" s="61" t="s">
        <v>12</v>
      </c>
      <c r="AP630" s="62">
        <v>4</v>
      </c>
      <c r="AQ630" s="61" t="s">
        <v>12</v>
      </c>
      <c r="AR630" s="62">
        <v>4</v>
      </c>
      <c r="AS630" s="63"/>
      <c r="AT630" s="63">
        <v>12</v>
      </c>
      <c r="AU630" s="61" t="s">
        <v>12</v>
      </c>
      <c r="AV630" s="62">
        <v>4</v>
      </c>
      <c r="AW630" s="61" t="s">
        <v>12</v>
      </c>
      <c r="AX630" s="62">
        <v>4</v>
      </c>
      <c r="AY630" s="61" t="s">
        <v>12</v>
      </c>
      <c r="AZ630" s="62">
        <v>4</v>
      </c>
      <c r="BA630" s="61" t="s">
        <v>12</v>
      </c>
      <c r="BB630" s="62">
        <v>4</v>
      </c>
      <c r="BC630" s="61" t="s">
        <v>12</v>
      </c>
      <c r="BD630" s="62">
        <v>4</v>
      </c>
      <c r="BE630" s="61" t="s">
        <v>12</v>
      </c>
      <c r="BF630" s="62">
        <v>4</v>
      </c>
      <c r="BG630" s="63"/>
      <c r="BH630" s="63"/>
      <c r="BI630" s="61" t="s">
        <v>9</v>
      </c>
      <c r="BJ630" s="62">
        <v>4</v>
      </c>
      <c r="BK630" s="61" t="s">
        <v>9</v>
      </c>
      <c r="BL630" s="62">
        <v>4</v>
      </c>
      <c r="BM630" s="61" t="s">
        <v>9</v>
      </c>
      <c r="BN630" s="62">
        <v>4</v>
      </c>
      <c r="BO630" s="61" t="s">
        <v>9</v>
      </c>
      <c r="BP630" s="62">
        <v>4</v>
      </c>
      <c r="BQ630" s="64">
        <f t="shared" si="855"/>
        <v>9</v>
      </c>
      <c r="BR630" s="64">
        <f t="shared" si="856"/>
        <v>0</v>
      </c>
      <c r="BS630" s="64">
        <f t="shared" si="857"/>
        <v>0</v>
      </c>
      <c r="BT630" s="64">
        <f t="shared" si="858"/>
        <v>17</v>
      </c>
      <c r="BU630" s="64">
        <f t="shared" si="859"/>
        <v>0</v>
      </c>
      <c r="BV630" s="64">
        <f t="shared" si="860"/>
        <v>0</v>
      </c>
      <c r="BW630" s="64">
        <f t="shared" si="861"/>
        <v>0</v>
      </c>
      <c r="BX630" s="64">
        <f t="shared" si="862"/>
        <v>0</v>
      </c>
      <c r="BY630" s="64">
        <f t="shared" si="863"/>
        <v>1</v>
      </c>
      <c r="BZ630" s="65">
        <f t="shared" si="864"/>
        <v>27</v>
      </c>
      <c r="CA630" s="66">
        <f t="shared" si="865"/>
        <v>103</v>
      </c>
      <c r="CB630" s="67">
        <f t="shared" si="866"/>
        <v>12</v>
      </c>
      <c r="CC630" s="67">
        <v>0</v>
      </c>
      <c r="CD630" s="68">
        <f t="shared" si="867"/>
        <v>2</v>
      </c>
      <c r="CE630" s="69">
        <f t="shared" si="868"/>
        <v>26</v>
      </c>
      <c r="CF630" s="68">
        <f t="shared" si="869"/>
        <v>140</v>
      </c>
      <c r="CG630" s="70">
        <f t="shared" si="870"/>
        <v>5</v>
      </c>
      <c r="CH630" s="68">
        <f t="shared" si="871"/>
        <v>416</v>
      </c>
      <c r="CI630" s="71">
        <f>VLOOKUP(A630,[5]DATA!$A$6:$Q$660,17,0)</f>
        <v>70</v>
      </c>
      <c r="CJ630" s="71">
        <f t="shared" si="872"/>
        <v>115</v>
      </c>
      <c r="CK630" s="72">
        <f t="shared" si="873"/>
        <v>12</v>
      </c>
      <c r="CL630" s="73">
        <f t="shared" si="874"/>
        <v>0.10434782608695652</v>
      </c>
      <c r="CM630" s="72">
        <f t="shared" si="875"/>
        <v>0</v>
      </c>
      <c r="CN630" s="74">
        <f t="shared" si="876"/>
        <v>27</v>
      </c>
    </row>
    <row r="631" spans="1:92" s="76" customFormat="1" ht="24.75" customHeight="1" outlineLevel="2" x14ac:dyDescent="0.25">
      <c r="A631" s="55" t="s">
        <v>1265</v>
      </c>
      <c r="B631" s="56" t="s">
        <v>1266</v>
      </c>
      <c r="C631" s="57" t="s">
        <v>1239</v>
      </c>
      <c r="D631" s="58">
        <v>10</v>
      </c>
      <c r="E631" s="59">
        <v>41773</v>
      </c>
      <c r="F631" s="60">
        <f>IFERROR(VLOOKUP(A631,'[5]PHEP NAM 2022'!$D$9:$AP$628,32,0),0)</f>
        <v>1.5</v>
      </c>
      <c r="G631" s="61" t="s">
        <v>12</v>
      </c>
      <c r="H631" s="62">
        <v>4</v>
      </c>
      <c r="I631" s="61" t="s">
        <v>12</v>
      </c>
      <c r="J631" s="62">
        <v>4</v>
      </c>
      <c r="K631" s="61" t="s">
        <v>52</v>
      </c>
      <c r="L631" s="62"/>
      <c r="M631" s="61" t="s">
        <v>12</v>
      </c>
      <c r="N631" s="62">
        <v>4</v>
      </c>
      <c r="O631" s="61" t="s">
        <v>12</v>
      </c>
      <c r="P631" s="62">
        <v>4</v>
      </c>
      <c r="Q631" s="63"/>
      <c r="R631" s="63"/>
      <c r="S631" s="61" t="s">
        <v>9</v>
      </c>
      <c r="T631" s="62">
        <v>4</v>
      </c>
      <c r="U631" s="61" t="s">
        <v>9</v>
      </c>
      <c r="V631" s="62">
        <v>4</v>
      </c>
      <c r="W631" s="61" t="s">
        <v>9</v>
      </c>
      <c r="X631" s="62">
        <v>4</v>
      </c>
      <c r="Y631" s="61" t="s">
        <v>9</v>
      </c>
      <c r="Z631" s="62">
        <v>4</v>
      </c>
      <c r="AA631" s="61" t="s">
        <v>9</v>
      </c>
      <c r="AB631" s="62">
        <v>4</v>
      </c>
      <c r="AC631" s="61" t="s">
        <v>9</v>
      </c>
      <c r="AD631" s="62">
        <v>3</v>
      </c>
      <c r="AE631" s="63"/>
      <c r="AF631" s="63">
        <v>12</v>
      </c>
      <c r="AG631" s="61" t="s">
        <v>12</v>
      </c>
      <c r="AH631" s="62">
        <v>4</v>
      </c>
      <c r="AI631" s="61" t="s">
        <v>12</v>
      </c>
      <c r="AJ631" s="62">
        <v>4</v>
      </c>
      <c r="AK631" s="61" t="s">
        <v>12</v>
      </c>
      <c r="AL631" s="62">
        <v>4</v>
      </c>
      <c r="AM631" s="61" t="s">
        <v>12</v>
      </c>
      <c r="AN631" s="62">
        <v>4</v>
      </c>
      <c r="AO631" s="61" t="s">
        <v>12</v>
      </c>
      <c r="AP631" s="62">
        <v>4</v>
      </c>
      <c r="AQ631" s="61" t="s">
        <v>12</v>
      </c>
      <c r="AR631" s="62">
        <v>4</v>
      </c>
      <c r="AS631" s="63"/>
      <c r="AT631" s="63">
        <v>12</v>
      </c>
      <c r="AU631" s="61" t="s">
        <v>12</v>
      </c>
      <c r="AV631" s="62">
        <v>4</v>
      </c>
      <c r="AW631" s="61" t="s">
        <v>12</v>
      </c>
      <c r="AX631" s="62">
        <v>4</v>
      </c>
      <c r="AY631" s="61" t="s">
        <v>12</v>
      </c>
      <c r="AZ631" s="62">
        <v>4</v>
      </c>
      <c r="BA631" s="61" t="s">
        <v>12</v>
      </c>
      <c r="BB631" s="62">
        <v>4</v>
      </c>
      <c r="BC631" s="61" t="s">
        <v>12</v>
      </c>
      <c r="BD631" s="62">
        <v>4</v>
      </c>
      <c r="BE631" s="61" t="s">
        <v>12</v>
      </c>
      <c r="BF631" s="62">
        <v>4</v>
      </c>
      <c r="BG631" s="63"/>
      <c r="BH631" s="63"/>
      <c r="BI631" s="61" t="s">
        <v>9</v>
      </c>
      <c r="BJ631" s="62"/>
      <c r="BK631" s="61" t="s">
        <v>124</v>
      </c>
      <c r="BL631" s="62"/>
      <c r="BM631" s="196" t="s">
        <v>223</v>
      </c>
      <c r="BN631" s="197"/>
      <c r="BO631" s="197"/>
      <c r="BP631" s="198"/>
      <c r="BQ631" s="64">
        <f t="shared" si="855"/>
        <v>7</v>
      </c>
      <c r="BR631" s="64">
        <f t="shared" si="856"/>
        <v>0</v>
      </c>
      <c r="BS631" s="64">
        <f t="shared" si="857"/>
        <v>0</v>
      </c>
      <c r="BT631" s="64">
        <f t="shared" si="858"/>
        <v>16</v>
      </c>
      <c r="BU631" s="64">
        <f t="shared" si="859"/>
        <v>0</v>
      </c>
      <c r="BV631" s="64">
        <f t="shared" si="860"/>
        <v>0</v>
      </c>
      <c r="BW631" s="64">
        <f t="shared" si="861"/>
        <v>0</v>
      </c>
      <c r="BX631" s="64">
        <f t="shared" si="862"/>
        <v>0</v>
      </c>
      <c r="BY631" s="64">
        <f t="shared" si="863"/>
        <v>1</v>
      </c>
      <c r="BZ631" s="65">
        <f t="shared" si="864"/>
        <v>24</v>
      </c>
      <c r="CA631" s="66">
        <f t="shared" si="865"/>
        <v>87</v>
      </c>
      <c r="CB631" s="67">
        <f t="shared" si="866"/>
        <v>24</v>
      </c>
      <c r="CC631" s="67">
        <v>0</v>
      </c>
      <c r="CD631" s="68">
        <f>IF(BZ631&gt;=25,4,IF(BZ631&gt;=18,3,IF(BZ631&gt;=12,2,IF(BZ631&gt;=4,1,0))))-BX631-2+1</f>
        <v>2</v>
      </c>
      <c r="CE631" s="69">
        <f t="shared" si="868"/>
        <v>23</v>
      </c>
      <c r="CF631" s="68">
        <f t="shared" si="869"/>
        <v>140</v>
      </c>
      <c r="CG631" s="70">
        <f t="shared" si="870"/>
        <v>0.5</v>
      </c>
      <c r="CH631" s="68">
        <f t="shared" si="871"/>
        <v>368</v>
      </c>
      <c r="CI631" s="71">
        <f>VLOOKUP(A631,[5]DATA!$A$6:$Q$660,17,0)</f>
        <v>70</v>
      </c>
      <c r="CJ631" s="71">
        <f t="shared" si="872"/>
        <v>111</v>
      </c>
      <c r="CK631" s="72">
        <f t="shared" si="873"/>
        <v>24</v>
      </c>
      <c r="CL631" s="73">
        <f t="shared" si="874"/>
        <v>0.21621621621621623</v>
      </c>
      <c r="CM631" s="72">
        <f t="shared" si="875"/>
        <v>0</v>
      </c>
      <c r="CN631" s="74">
        <f t="shared" si="876"/>
        <v>24</v>
      </c>
    </row>
    <row r="632" spans="1:92" s="76" customFormat="1" ht="24.75" customHeight="1" outlineLevel="2" x14ac:dyDescent="0.25">
      <c r="A632" s="55" t="s">
        <v>1267</v>
      </c>
      <c r="B632" s="56" t="s">
        <v>1268</v>
      </c>
      <c r="C632" s="57" t="s">
        <v>1239</v>
      </c>
      <c r="D632" s="58">
        <v>10</v>
      </c>
      <c r="E632" s="59">
        <v>42650</v>
      </c>
      <c r="F632" s="60">
        <f>IFERROR(VLOOKUP(A632,'[5]PHEP NAM 2022'!$D$9:$AP$628,32,0),0)</f>
        <v>20</v>
      </c>
      <c r="G632" s="61" t="s">
        <v>52</v>
      </c>
      <c r="H632" s="62"/>
      <c r="I632" s="61" t="s">
        <v>12</v>
      </c>
      <c r="J632" s="62">
        <v>4</v>
      </c>
      <c r="K632" s="61" t="s">
        <v>12</v>
      </c>
      <c r="L632" s="62">
        <v>4</v>
      </c>
      <c r="M632" s="61" t="s">
        <v>12</v>
      </c>
      <c r="N632" s="62">
        <v>4</v>
      </c>
      <c r="O632" s="61" t="s">
        <v>12</v>
      </c>
      <c r="P632" s="62">
        <v>4</v>
      </c>
      <c r="Q632" s="63"/>
      <c r="R632" s="63">
        <v>8</v>
      </c>
      <c r="S632" s="61" t="s">
        <v>9</v>
      </c>
      <c r="T632" s="62">
        <v>4</v>
      </c>
      <c r="U632" s="61" t="s">
        <v>9</v>
      </c>
      <c r="V632" s="62">
        <v>4</v>
      </c>
      <c r="W632" s="61" t="s">
        <v>9</v>
      </c>
      <c r="X632" s="62">
        <v>4</v>
      </c>
      <c r="Y632" s="61" t="s">
        <v>9</v>
      </c>
      <c r="Z632" s="62">
        <v>4</v>
      </c>
      <c r="AA632" s="61" t="s">
        <v>9</v>
      </c>
      <c r="AB632" s="62">
        <v>4</v>
      </c>
      <c r="AC632" s="61" t="s">
        <v>9</v>
      </c>
      <c r="AD632" s="62">
        <v>4</v>
      </c>
      <c r="AE632" s="63"/>
      <c r="AF632" s="63">
        <v>12</v>
      </c>
      <c r="AG632" s="61" t="s">
        <v>12</v>
      </c>
      <c r="AH632" s="62">
        <v>4</v>
      </c>
      <c r="AI632" s="61" t="s">
        <v>12</v>
      </c>
      <c r="AJ632" s="62">
        <v>4</v>
      </c>
      <c r="AK632" s="61" t="s">
        <v>12</v>
      </c>
      <c r="AL632" s="62">
        <v>4</v>
      </c>
      <c r="AM632" s="61" t="s">
        <v>12</v>
      </c>
      <c r="AN632" s="62">
        <v>4</v>
      </c>
      <c r="AO632" s="61" t="s">
        <v>12</v>
      </c>
      <c r="AP632" s="62">
        <v>4</v>
      </c>
      <c r="AQ632" s="61" t="s">
        <v>12</v>
      </c>
      <c r="AR632" s="62">
        <v>4</v>
      </c>
      <c r="AS632" s="63"/>
      <c r="AT632" s="63">
        <v>12</v>
      </c>
      <c r="AU632" s="61" t="s">
        <v>12</v>
      </c>
      <c r="AV632" s="62">
        <v>4</v>
      </c>
      <c r="AW632" s="61" t="s">
        <v>12</v>
      </c>
      <c r="AX632" s="62">
        <v>4</v>
      </c>
      <c r="AY632" s="61" t="s">
        <v>12</v>
      </c>
      <c r="AZ632" s="62">
        <v>4</v>
      </c>
      <c r="BA632" s="61" t="s">
        <v>12</v>
      </c>
      <c r="BB632" s="62">
        <v>4</v>
      </c>
      <c r="BC632" s="61" t="s">
        <v>12</v>
      </c>
      <c r="BD632" s="62">
        <v>4</v>
      </c>
      <c r="BE632" s="61" t="s">
        <v>12</v>
      </c>
      <c r="BF632" s="62">
        <v>4</v>
      </c>
      <c r="BG632" s="63"/>
      <c r="BH632" s="63">
        <v>12</v>
      </c>
      <c r="BI632" s="61" t="s">
        <v>9</v>
      </c>
      <c r="BJ632" s="62">
        <v>4</v>
      </c>
      <c r="BK632" s="61" t="s">
        <v>9</v>
      </c>
      <c r="BL632" s="62">
        <v>4</v>
      </c>
      <c r="BM632" s="61" t="s">
        <v>9</v>
      </c>
      <c r="BN632" s="62">
        <v>4</v>
      </c>
      <c r="BO632" s="61" t="s">
        <v>9</v>
      </c>
      <c r="BP632" s="62">
        <v>4</v>
      </c>
      <c r="BQ632" s="64">
        <f t="shared" si="855"/>
        <v>10</v>
      </c>
      <c r="BR632" s="64">
        <f t="shared" si="856"/>
        <v>0</v>
      </c>
      <c r="BS632" s="64">
        <f t="shared" si="857"/>
        <v>0</v>
      </c>
      <c r="BT632" s="64">
        <f t="shared" si="858"/>
        <v>16</v>
      </c>
      <c r="BU632" s="64">
        <f t="shared" si="859"/>
        <v>0</v>
      </c>
      <c r="BV632" s="64">
        <f t="shared" si="860"/>
        <v>0</v>
      </c>
      <c r="BW632" s="64">
        <f t="shared" si="861"/>
        <v>0</v>
      </c>
      <c r="BX632" s="64">
        <f t="shared" si="862"/>
        <v>0</v>
      </c>
      <c r="BY632" s="64">
        <f t="shared" si="863"/>
        <v>1</v>
      </c>
      <c r="BZ632" s="65">
        <f t="shared" si="864"/>
        <v>27</v>
      </c>
      <c r="CA632" s="66">
        <f t="shared" si="865"/>
        <v>104</v>
      </c>
      <c r="CB632" s="67">
        <f t="shared" si="866"/>
        <v>44</v>
      </c>
      <c r="CC632" s="67">
        <v>0</v>
      </c>
      <c r="CD632" s="68">
        <f t="shared" si="867"/>
        <v>2</v>
      </c>
      <c r="CE632" s="69">
        <f t="shared" si="868"/>
        <v>29</v>
      </c>
      <c r="CF632" s="68">
        <f t="shared" si="869"/>
        <v>140</v>
      </c>
      <c r="CG632" s="70">
        <f t="shared" si="870"/>
        <v>19</v>
      </c>
      <c r="CH632" s="68">
        <f t="shared" si="871"/>
        <v>464</v>
      </c>
      <c r="CI632" s="71">
        <f>VLOOKUP(A632,[5]DATA!$A$6:$Q$660,17,0)</f>
        <v>70</v>
      </c>
      <c r="CJ632" s="71">
        <f t="shared" si="872"/>
        <v>148</v>
      </c>
      <c r="CK632" s="72">
        <f t="shared" si="873"/>
        <v>44</v>
      </c>
      <c r="CL632" s="73">
        <f t="shared" si="874"/>
        <v>0.29729729729729731</v>
      </c>
      <c r="CM632" s="72">
        <f t="shared" si="875"/>
        <v>0</v>
      </c>
      <c r="CN632" s="74">
        <f t="shared" si="876"/>
        <v>27</v>
      </c>
    </row>
    <row r="633" spans="1:92" s="76" customFormat="1" ht="24.75" customHeight="1" outlineLevel="2" x14ac:dyDescent="0.25">
      <c r="A633" s="55" t="s">
        <v>1269</v>
      </c>
      <c r="B633" s="56" t="s">
        <v>1270</v>
      </c>
      <c r="C633" s="57" t="s">
        <v>1239</v>
      </c>
      <c r="D633" s="58">
        <v>10</v>
      </c>
      <c r="E633" s="59">
        <v>42822</v>
      </c>
      <c r="F633" s="60">
        <f>IFERROR(VLOOKUP(A633,'[5]PHEP NAM 2022'!$D$9:$AP$628,32,0),0)</f>
        <v>2.5</v>
      </c>
      <c r="G633" s="61" t="s">
        <v>9</v>
      </c>
      <c r="H633" s="62">
        <v>4</v>
      </c>
      <c r="I633" s="61" t="s">
        <v>9</v>
      </c>
      <c r="J633" s="62">
        <v>4</v>
      </c>
      <c r="K633" s="61" t="s">
        <v>9</v>
      </c>
      <c r="L633" s="62">
        <v>4</v>
      </c>
      <c r="M633" s="61" t="s">
        <v>9</v>
      </c>
      <c r="N633" s="62">
        <v>4</v>
      </c>
      <c r="O633" s="61" t="s">
        <v>9</v>
      </c>
      <c r="P633" s="62">
        <v>4</v>
      </c>
      <c r="Q633" s="63"/>
      <c r="R633" s="63">
        <v>12</v>
      </c>
      <c r="S633" s="61" t="s">
        <v>12</v>
      </c>
      <c r="T633" s="62">
        <v>4</v>
      </c>
      <c r="U633" s="61" t="s">
        <v>12</v>
      </c>
      <c r="V633" s="62">
        <v>4</v>
      </c>
      <c r="W633" s="61" t="s">
        <v>12</v>
      </c>
      <c r="X633" s="62">
        <v>4</v>
      </c>
      <c r="Y633" s="61" t="s">
        <v>12</v>
      </c>
      <c r="Z633" s="62">
        <v>4</v>
      </c>
      <c r="AA633" s="61" t="s">
        <v>12</v>
      </c>
      <c r="AB633" s="62">
        <v>4</v>
      </c>
      <c r="AC633" s="61" t="s">
        <v>171</v>
      </c>
      <c r="AD633" s="62"/>
      <c r="AE633" s="63"/>
      <c r="AF633" s="63">
        <v>7</v>
      </c>
      <c r="AG633" s="61" t="s">
        <v>9</v>
      </c>
      <c r="AH633" s="62">
        <v>4</v>
      </c>
      <c r="AI633" s="61" t="s">
        <v>9</v>
      </c>
      <c r="AJ633" s="62">
        <v>4</v>
      </c>
      <c r="AK633" s="61" t="s">
        <v>9</v>
      </c>
      <c r="AL633" s="62">
        <v>4</v>
      </c>
      <c r="AM633" s="61" t="s">
        <v>9</v>
      </c>
      <c r="AN633" s="62">
        <v>4</v>
      </c>
      <c r="AO633" s="61" t="s">
        <v>9</v>
      </c>
      <c r="AP633" s="62">
        <v>4</v>
      </c>
      <c r="AQ633" s="61" t="s">
        <v>9</v>
      </c>
      <c r="AR633" s="62">
        <v>4</v>
      </c>
      <c r="AS633" s="63"/>
      <c r="AT633" s="63">
        <v>8</v>
      </c>
      <c r="AU633" s="61" t="s">
        <v>171</v>
      </c>
      <c r="AV633" s="62"/>
      <c r="AW633" s="61" t="s">
        <v>9</v>
      </c>
      <c r="AX633" s="62">
        <v>4</v>
      </c>
      <c r="AY633" s="61" t="s">
        <v>9</v>
      </c>
      <c r="AZ633" s="62">
        <v>4</v>
      </c>
      <c r="BA633" s="61" t="s">
        <v>9</v>
      </c>
      <c r="BB633" s="62">
        <v>4</v>
      </c>
      <c r="BC633" s="61" t="s">
        <v>9</v>
      </c>
      <c r="BD633" s="62">
        <v>3</v>
      </c>
      <c r="BE633" s="61" t="s">
        <v>52</v>
      </c>
      <c r="BF633" s="62"/>
      <c r="BG633" s="63"/>
      <c r="BH633" s="63">
        <v>12</v>
      </c>
      <c r="BI633" s="61" t="s">
        <v>52</v>
      </c>
      <c r="BJ633" s="62"/>
      <c r="BK633" s="61" t="s">
        <v>12</v>
      </c>
      <c r="BL633" s="62">
        <v>4</v>
      </c>
      <c r="BM633" s="61" t="s">
        <v>12</v>
      </c>
      <c r="BN633" s="62">
        <v>4</v>
      </c>
      <c r="BO633" s="61" t="s">
        <v>12</v>
      </c>
      <c r="BP633" s="62">
        <v>4</v>
      </c>
      <c r="BQ633" s="64">
        <f t="shared" si="855"/>
        <v>15</v>
      </c>
      <c r="BR633" s="64">
        <f t="shared" si="856"/>
        <v>1</v>
      </c>
      <c r="BS633" s="64">
        <f t="shared" si="857"/>
        <v>0</v>
      </c>
      <c r="BT633" s="64">
        <f t="shared" si="858"/>
        <v>8</v>
      </c>
      <c r="BU633" s="64">
        <f t="shared" si="859"/>
        <v>0</v>
      </c>
      <c r="BV633" s="64">
        <f t="shared" si="860"/>
        <v>0</v>
      </c>
      <c r="BW633" s="64">
        <f t="shared" si="861"/>
        <v>0</v>
      </c>
      <c r="BX633" s="64">
        <f t="shared" si="862"/>
        <v>0</v>
      </c>
      <c r="BY633" s="64">
        <f t="shared" si="863"/>
        <v>2</v>
      </c>
      <c r="BZ633" s="65">
        <f t="shared" si="864"/>
        <v>26</v>
      </c>
      <c r="CA633" s="66">
        <f t="shared" si="865"/>
        <v>91</v>
      </c>
      <c r="CB633" s="67">
        <f t="shared" si="866"/>
        <v>39</v>
      </c>
      <c r="CC633" s="67">
        <v>0</v>
      </c>
      <c r="CD633" s="68">
        <f t="shared" si="867"/>
        <v>2</v>
      </c>
      <c r="CE633" s="69">
        <f t="shared" si="868"/>
        <v>24</v>
      </c>
      <c r="CF633" s="68">
        <f t="shared" si="869"/>
        <v>140</v>
      </c>
      <c r="CG633" s="70">
        <f t="shared" si="870"/>
        <v>0.5</v>
      </c>
      <c r="CH633" s="68">
        <f t="shared" si="871"/>
        <v>384</v>
      </c>
      <c r="CI633" s="71">
        <f>VLOOKUP(A633,[5]DATA!$A$6:$Q$660,17,0)</f>
        <v>70</v>
      </c>
      <c r="CJ633" s="71">
        <f t="shared" si="872"/>
        <v>130</v>
      </c>
      <c r="CK633" s="72">
        <f t="shared" si="873"/>
        <v>39</v>
      </c>
      <c r="CL633" s="73">
        <f t="shared" si="874"/>
        <v>0.3</v>
      </c>
      <c r="CM633" s="72">
        <f t="shared" si="875"/>
        <v>0</v>
      </c>
      <c r="CN633" s="74">
        <f t="shared" si="876"/>
        <v>26</v>
      </c>
    </row>
    <row r="634" spans="1:92" s="76" customFormat="1" ht="24.75" customHeight="1" outlineLevel="2" x14ac:dyDescent="0.25">
      <c r="A634" s="55" t="s">
        <v>1271</v>
      </c>
      <c r="B634" s="56" t="s">
        <v>1272</v>
      </c>
      <c r="C634" s="57" t="s">
        <v>1239</v>
      </c>
      <c r="D634" s="58">
        <v>10</v>
      </c>
      <c r="E634" s="59">
        <v>42940</v>
      </c>
      <c r="F634" s="60">
        <f>IFERROR(VLOOKUP(A634,'[5]PHEP NAM 2022'!$D$9:$AP$628,32,0),0)</f>
        <v>2</v>
      </c>
      <c r="G634" s="61" t="s">
        <v>12</v>
      </c>
      <c r="H634" s="62">
        <v>4</v>
      </c>
      <c r="I634" s="61" t="s">
        <v>12</v>
      </c>
      <c r="J634" s="62">
        <v>4</v>
      </c>
      <c r="K634" s="61" t="s">
        <v>12</v>
      </c>
      <c r="L634" s="62">
        <v>4</v>
      </c>
      <c r="M634" s="61" t="s">
        <v>12</v>
      </c>
      <c r="N634" s="62">
        <v>4</v>
      </c>
      <c r="O634" s="61" t="s">
        <v>12</v>
      </c>
      <c r="P634" s="62">
        <v>4</v>
      </c>
      <c r="Q634" s="63"/>
      <c r="R634" s="63"/>
      <c r="S634" s="61" t="s">
        <v>9</v>
      </c>
      <c r="T634" s="62">
        <v>4</v>
      </c>
      <c r="U634" s="61" t="s">
        <v>9</v>
      </c>
      <c r="V634" s="62"/>
      <c r="W634" s="61" t="s">
        <v>9</v>
      </c>
      <c r="X634" s="62">
        <v>4</v>
      </c>
      <c r="Y634" s="61" t="s">
        <v>9</v>
      </c>
      <c r="Z634" s="62">
        <v>4</v>
      </c>
      <c r="AA634" s="61" t="s">
        <v>9</v>
      </c>
      <c r="AB634" s="62">
        <v>4</v>
      </c>
      <c r="AC634" s="61" t="s">
        <v>9</v>
      </c>
      <c r="AD634" s="62">
        <v>4</v>
      </c>
      <c r="AE634" s="63"/>
      <c r="AF634" s="63"/>
      <c r="AG634" s="61" t="s">
        <v>12</v>
      </c>
      <c r="AH634" s="62">
        <v>4</v>
      </c>
      <c r="AI634" s="61" t="s">
        <v>12</v>
      </c>
      <c r="AJ634" s="62">
        <v>4</v>
      </c>
      <c r="AK634" s="61" t="s">
        <v>12</v>
      </c>
      <c r="AL634" s="62">
        <v>4</v>
      </c>
      <c r="AM634" s="61" t="s">
        <v>12</v>
      </c>
      <c r="AN634" s="62">
        <v>4</v>
      </c>
      <c r="AO634" s="61" t="s">
        <v>12</v>
      </c>
      <c r="AP634" s="62">
        <v>4</v>
      </c>
      <c r="AQ634" s="61" t="s">
        <v>12</v>
      </c>
      <c r="AR634" s="62">
        <v>4</v>
      </c>
      <c r="AS634" s="63"/>
      <c r="AT634" s="63"/>
      <c r="AU634" s="61" t="s">
        <v>12</v>
      </c>
      <c r="AV634" s="62">
        <v>4</v>
      </c>
      <c r="AW634" s="61" t="s">
        <v>12</v>
      </c>
      <c r="AX634" s="62">
        <v>4</v>
      </c>
      <c r="AY634" s="61" t="s">
        <v>12</v>
      </c>
      <c r="AZ634" s="62">
        <v>4</v>
      </c>
      <c r="BA634" s="61" t="s">
        <v>12</v>
      </c>
      <c r="BB634" s="62">
        <v>4</v>
      </c>
      <c r="BC634" s="61" t="s">
        <v>12</v>
      </c>
      <c r="BD634" s="62">
        <v>4</v>
      </c>
      <c r="BE634" s="61" t="s">
        <v>12</v>
      </c>
      <c r="BF634" s="62">
        <v>4</v>
      </c>
      <c r="BG634" s="63"/>
      <c r="BH634" s="63">
        <v>12</v>
      </c>
      <c r="BI634" s="61" t="s">
        <v>9</v>
      </c>
      <c r="BJ634" s="62">
        <v>4</v>
      </c>
      <c r="BK634" s="61" t="s">
        <v>9</v>
      </c>
      <c r="BL634" s="62">
        <v>3</v>
      </c>
      <c r="BM634" s="61" t="s">
        <v>9</v>
      </c>
      <c r="BN634" s="62">
        <v>4</v>
      </c>
      <c r="BO634" s="61" t="s">
        <v>9</v>
      </c>
      <c r="BP634" s="62">
        <v>4</v>
      </c>
      <c r="BQ634" s="64">
        <f t="shared" si="855"/>
        <v>10</v>
      </c>
      <c r="BR634" s="64">
        <f t="shared" si="856"/>
        <v>0</v>
      </c>
      <c r="BS634" s="64">
        <f t="shared" si="857"/>
        <v>0</v>
      </c>
      <c r="BT634" s="64">
        <f t="shared" si="858"/>
        <v>17</v>
      </c>
      <c r="BU634" s="64">
        <f t="shared" si="859"/>
        <v>0</v>
      </c>
      <c r="BV634" s="64">
        <f t="shared" si="860"/>
        <v>0</v>
      </c>
      <c r="BW634" s="64">
        <f t="shared" si="861"/>
        <v>0</v>
      </c>
      <c r="BX634" s="64">
        <f t="shared" si="862"/>
        <v>0</v>
      </c>
      <c r="BY634" s="64">
        <f t="shared" si="863"/>
        <v>0</v>
      </c>
      <c r="BZ634" s="65">
        <f t="shared" si="864"/>
        <v>27</v>
      </c>
      <c r="CA634" s="66">
        <f t="shared" si="865"/>
        <v>103</v>
      </c>
      <c r="CB634" s="67">
        <f t="shared" si="866"/>
        <v>12</v>
      </c>
      <c r="CC634" s="67">
        <v>0</v>
      </c>
      <c r="CD634" s="68">
        <f t="shared" si="867"/>
        <v>2</v>
      </c>
      <c r="CE634" s="69">
        <f t="shared" si="868"/>
        <v>26</v>
      </c>
      <c r="CF634" s="68">
        <f t="shared" si="869"/>
        <v>140</v>
      </c>
      <c r="CG634" s="70">
        <f t="shared" si="870"/>
        <v>2</v>
      </c>
      <c r="CH634" s="68">
        <f t="shared" si="871"/>
        <v>416</v>
      </c>
      <c r="CI634" s="71">
        <f>VLOOKUP(A634,[5]DATA!$A$6:$Q$660,17,0)</f>
        <v>70</v>
      </c>
      <c r="CJ634" s="71">
        <f t="shared" si="872"/>
        <v>115</v>
      </c>
      <c r="CK634" s="72">
        <f t="shared" si="873"/>
        <v>12</v>
      </c>
      <c r="CL634" s="73">
        <f t="shared" si="874"/>
        <v>0.10434782608695652</v>
      </c>
      <c r="CM634" s="72">
        <f t="shared" si="875"/>
        <v>0</v>
      </c>
      <c r="CN634" s="74">
        <f t="shared" si="876"/>
        <v>27</v>
      </c>
    </row>
    <row r="635" spans="1:92" s="76" customFormat="1" ht="24.75" customHeight="1" outlineLevel="2" x14ac:dyDescent="0.25">
      <c r="A635" s="55" t="s">
        <v>1273</v>
      </c>
      <c r="B635" s="56" t="s">
        <v>1274</v>
      </c>
      <c r="C635" s="57" t="s">
        <v>1239</v>
      </c>
      <c r="D635" s="58">
        <v>10</v>
      </c>
      <c r="E635" s="75">
        <v>43515</v>
      </c>
      <c r="F635" s="60">
        <f>IFERROR(VLOOKUP(A635,'[5]PHEP NAM 2022'!$D$9:$AP$628,32,0),0)</f>
        <v>1</v>
      </c>
      <c r="G635" s="61" t="s">
        <v>9</v>
      </c>
      <c r="H635" s="62">
        <v>4</v>
      </c>
      <c r="I635" s="61" t="s">
        <v>9</v>
      </c>
      <c r="J635" s="62">
        <v>4</v>
      </c>
      <c r="K635" s="61" t="s">
        <v>9</v>
      </c>
      <c r="L635" s="62">
        <v>4</v>
      </c>
      <c r="M635" s="61" t="s">
        <v>9</v>
      </c>
      <c r="N635" s="62">
        <v>4</v>
      </c>
      <c r="O635" s="61" t="s">
        <v>9</v>
      </c>
      <c r="P635" s="62">
        <v>4</v>
      </c>
      <c r="Q635" s="63"/>
      <c r="R635" s="63">
        <v>12</v>
      </c>
      <c r="S635" s="61" t="s">
        <v>171</v>
      </c>
      <c r="T635" s="62"/>
      <c r="U635" s="61" t="s">
        <v>171</v>
      </c>
      <c r="V635" s="62"/>
      <c r="W635" s="61" t="s">
        <v>52</v>
      </c>
      <c r="X635" s="62"/>
      <c r="Y635" s="61" t="s">
        <v>12</v>
      </c>
      <c r="Z635" s="62">
        <v>4</v>
      </c>
      <c r="AA635" s="61" t="s">
        <v>12</v>
      </c>
      <c r="AB635" s="62">
        <v>4</v>
      </c>
      <c r="AC635" s="61" t="s">
        <v>12</v>
      </c>
      <c r="AD635" s="62">
        <v>4</v>
      </c>
      <c r="AE635" s="63"/>
      <c r="AF635" s="63"/>
      <c r="AG635" s="61" t="s">
        <v>9</v>
      </c>
      <c r="AH635" s="62">
        <v>4</v>
      </c>
      <c r="AI635" s="61" t="s">
        <v>9</v>
      </c>
      <c r="AJ635" s="62">
        <v>4</v>
      </c>
      <c r="AK635" s="61" t="s">
        <v>9</v>
      </c>
      <c r="AL635" s="62">
        <v>3.5</v>
      </c>
      <c r="AM635" s="61" t="s">
        <v>9</v>
      </c>
      <c r="AN635" s="62">
        <v>4</v>
      </c>
      <c r="AO635" s="61" t="s">
        <v>9</v>
      </c>
      <c r="AP635" s="62">
        <v>4</v>
      </c>
      <c r="AQ635" s="61" t="s">
        <v>9</v>
      </c>
      <c r="AR635" s="62">
        <v>0</v>
      </c>
      <c r="AS635" s="63"/>
      <c r="AT635" s="63"/>
      <c r="AU635" s="61" t="s">
        <v>9</v>
      </c>
      <c r="AV635" s="62">
        <v>4</v>
      </c>
      <c r="AW635" s="61" t="s">
        <v>9</v>
      </c>
      <c r="AX635" s="62"/>
      <c r="AY635" s="61" t="s">
        <v>9</v>
      </c>
      <c r="AZ635" s="62">
        <v>4</v>
      </c>
      <c r="BA635" s="61" t="s">
        <v>9</v>
      </c>
      <c r="BB635" s="62">
        <v>4</v>
      </c>
      <c r="BC635" s="61" t="s">
        <v>9</v>
      </c>
      <c r="BD635" s="62">
        <v>4</v>
      </c>
      <c r="BE635" s="61" t="s">
        <v>9</v>
      </c>
      <c r="BF635" s="62">
        <v>4</v>
      </c>
      <c r="BG635" s="63"/>
      <c r="BH635" s="63">
        <v>12</v>
      </c>
      <c r="BI635" s="61" t="s">
        <v>12</v>
      </c>
      <c r="BJ635" s="62">
        <v>4</v>
      </c>
      <c r="BK635" s="61" t="s">
        <v>12</v>
      </c>
      <c r="BL635" s="62">
        <v>4</v>
      </c>
      <c r="BM635" s="61" t="s">
        <v>12</v>
      </c>
      <c r="BN635" s="62">
        <v>4</v>
      </c>
      <c r="BO635" s="61" t="s">
        <v>12</v>
      </c>
      <c r="BP635" s="62">
        <v>4</v>
      </c>
      <c r="BQ635" s="64">
        <f t="shared" si="855"/>
        <v>17</v>
      </c>
      <c r="BR635" s="64">
        <f t="shared" si="856"/>
        <v>1</v>
      </c>
      <c r="BS635" s="64">
        <f t="shared" si="857"/>
        <v>0</v>
      </c>
      <c r="BT635" s="64">
        <f t="shared" si="858"/>
        <v>7</v>
      </c>
      <c r="BU635" s="64">
        <f t="shared" si="859"/>
        <v>0</v>
      </c>
      <c r="BV635" s="64">
        <f t="shared" si="860"/>
        <v>0</v>
      </c>
      <c r="BW635" s="64">
        <f t="shared" si="861"/>
        <v>0</v>
      </c>
      <c r="BX635" s="64">
        <f t="shared" si="862"/>
        <v>0</v>
      </c>
      <c r="BY635" s="64">
        <f t="shared" si="863"/>
        <v>1</v>
      </c>
      <c r="BZ635" s="65">
        <f t="shared" si="864"/>
        <v>26</v>
      </c>
      <c r="CA635" s="66">
        <f t="shared" si="865"/>
        <v>87.5</v>
      </c>
      <c r="CB635" s="67">
        <f t="shared" si="866"/>
        <v>24</v>
      </c>
      <c r="CC635" s="67">
        <v>0</v>
      </c>
      <c r="CD635" s="68">
        <f t="shared" si="867"/>
        <v>2</v>
      </c>
      <c r="CE635" s="69">
        <f t="shared" si="868"/>
        <v>23</v>
      </c>
      <c r="CF635" s="68">
        <f t="shared" si="869"/>
        <v>140</v>
      </c>
      <c r="CG635" s="70">
        <f t="shared" si="870"/>
        <v>0</v>
      </c>
      <c r="CH635" s="68">
        <f t="shared" si="871"/>
        <v>368</v>
      </c>
      <c r="CI635" s="71">
        <f>VLOOKUP(A635,[5]DATA!$A$6:$Q$660,17,0)</f>
        <v>70</v>
      </c>
      <c r="CJ635" s="71">
        <f t="shared" si="872"/>
        <v>111.5</v>
      </c>
      <c r="CK635" s="72">
        <f t="shared" si="873"/>
        <v>24</v>
      </c>
      <c r="CL635" s="73">
        <f t="shared" si="874"/>
        <v>0.21524663677130046</v>
      </c>
      <c r="CM635" s="72">
        <f t="shared" si="875"/>
        <v>0</v>
      </c>
      <c r="CN635" s="74">
        <f t="shared" si="876"/>
        <v>26</v>
      </c>
    </row>
    <row r="636" spans="1:92" s="76" customFormat="1" ht="24.75" customHeight="1" outlineLevel="2" x14ac:dyDescent="0.25">
      <c r="A636" s="55" t="s">
        <v>1275</v>
      </c>
      <c r="B636" s="56" t="s">
        <v>1276</v>
      </c>
      <c r="C636" s="57" t="s">
        <v>1239</v>
      </c>
      <c r="D636" s="58">
        <v>5</v>
      </c>
      <c r="E636" s="75">
        <v>43536</v>
      </c>
      <c r="F636" s="60">
        <f>IFERROR(VLOOKUP(A636,'[5]PHEP NAM 2022'!$D$9:$AP$628,32,0),0)</f>
        <v>19</v>
      </c>
      <c r="G636" s="61" t="s">
        <v>9</v>
      </c>
      <c r="H636" s="62">
        <v>4</v>
      </c>
      <c r="I636" s="61" t="s">
        <v>9</v>
      </c>
      <c r="J636" s="62">
        <v>4</v>
      </c>
      <c r="K636" s="61" t="s">
        <v>9</v>
      </c>
      <c r="L636" s="62">
        <v>4</v>
      </c>
      <c r="M636" s="61" t="s">
        <v>9</v>
      </c>
      <c r="N636" s="62">
        <v>4</v>
      </c>
      <c r="O636" s="61" t="s">
        <v>9</v>
      </c>
      <c r="P636" s="62">
        <v>4</v>
      </c>
      <c r="Q636" s="63"/>
      <c r="R636" s="63">
        <v>12</v>
      </c>
      <c r="S636" s="61" t="s">
        <v>12</v>
      </c>
      <c r="T636" s="62">
        <v>4</v>
      </c>
      <c r="U636" s="61" t="s">
        <v>12</v>
      </c>
      <c r="V636" s="62">
        <v>4</v>
      </c>
      <c r="W636" s="61" t="s">
        <v>12</v>
      </c>
      <c r="X636" s="62">
        <v>4</v>
      </c>
      <c r="Y636" s="61" t="s">
        <v>12</v>
      </c>
      <c r="Z636" s="62">
        <v>4</v>
      </c>
      <c r="AA636" s="61" t="s">
        <v>12</v>
      </c>
      <c r="AB636" s="62">
        <v>4</v>
      </c>
      <c r="AC636" s="61" t="s">
        <v>12</v>
      </c>
      <c r="AD636" s="62">
        <v>4</v>
      </c>
      <c r="AE636" s="63"/>
      <c r="AF636" s="63">
        <v>8</v>
      </c>
      <c r="AG636" s="61" t="s">
        <v>9</v>
      </c>
      <c r="AH636" s="62">
        <v>4</v>
      </c>
      <c r="AI636" s="61" t="s">
        <v>9</v>
      </c>
      <c r="AJ636" s="62">
        <v>4</v>
      </c>
      <c r="AK636" s="61" t="s">
        <v>9</v>
      </c>
      <c r="AL636" s="62">
        <v>4</v>
      </c>
      <c r="AM636" s="61" t="s">
        <v>9</v>
      </c>
      <c r="AN636" s="62">
        <v>4</v>
      </c>
      <c r="AO636" s="61" t="s">
        <v>52</v>
      </c>
      <c r="AP636" s="62"/>
      <c r="AQ636" s="61" t="s">
        <v>52</v>
      </c>
      <c r="AR636" s="62"/>
      <c r="AS636" s="63"/>
      <c r="AT636" s="63"/>
      <c r="AU636" s="61" t="s">
        <v>52</v>
      </c>
      <c r="AV636" s="62"/>
      <c r="AW636" s="61" t="s">
        <v>52</v>
      </c>
      <c r="AX636" s="62"/>
      <c r="AY636" s="61" t="s">
        <v>52</v>
      </c>
      <c r="AZ636" s="62"/>
      <c r="BA636" s="61" t="s">
        <v>52</v>
      </c>
      <c r="BB636" s="62"/>
      <c r="BC636" s="61" t="s">
        <v>9</v>
      </c>
      <c r="BD636" s="62">
        <v>4</v>
      </c>
      <c r="BE636" s="61" t="s">
        <v>9</v>
      </c>
      <c r="BF636" s="62">
        <v>4</v>
      </c>
      <c r="BG636" s="63"/>
      <c r="BH636" s="63">
        <v>12</v>
      </c>
      <c r="BI636" s="61" t="s">
        <v>12</v>
      </c>
      <c r="BJ636" s="62">
        <v>4</v>
      </c>
      <c r="BK636" s="61" t="s">
        <v>12</v>
      </c>
      <c r="BL636" s="62">
        <v>2</v>
      </c>
      <c r="BM636" s="61" t="s">
        <v>12</v>
      </c>
      <c r="BN636" s="62">
        <v>4</v>
      </c>
      <c r="BO636" s="61" t="s">
        <v>12</v>
      </c>
      <c r="BP636" s="62">
        <v>1.5</v>
      </c>
      <c r="BQ636" s="64">
        <f t="shared" si="855"/>
        <v>11</v>
      </c>
      <c r="BR636" s="64">
        <f t="shared" si="856"/>
        <v>0</v>
      </c>
      <c r="BS636" s="64">
        <f t="shared" si="857"/>
        <v>0</v>
      </c>
      <c r="BT636" s="64">
        <f t="shared" si="858"/>
        <v>10</v>
      </c>
      <c r="BU636" s="64">
        <f t="shared" si="859"/>
        <v>0</v>
      </c>
      <c r="BV636" s="64">
        <f t="shared" si="860"/>
        <v>0</v>
      </c>
      <c r="BW636" s="64">
        <f t="shared" si="861"/>
        <v>0</v>
      </c>
      <c r="BX636" s="64">
        <f t="shared" si="862"/>
        <v>0</v>
      </c>
      <c r="BY636" s="64">
        <f t="shared" si="863"/>
        <v>6</v>
      </c>
      <c r="BZ636" s="65">
        <f t="shared" si="864"/>
        <v>27</v>
      </c>
      <c r="CA636" s="66">
        <f t="shared" si="865"/>
        <v>79.5</v>
      </c>
      <c r="CB636" s="67">
        <f t="shared" si="866"/>
        <v>32</v>
      </c>
      <c r="CC636" s="67">
        <v>0</v>
      </c>
      <c r="CD636" s="68">
        <f t="shared" si="867"/>
        <v>2</v>
      </c>
      <c r="CE636" s="69">
        <f t="shared" si="868"/>
        <v>21</v>
      </c>
      <c r="CF636" s="68">
        <f t="shared" si="869"/>
        <v>300</v>
      </c>
      <c r="CG636" s="70">
        <f t="shared" si="870"/>
        <v>13</v>
      </c>
      <c r="CH636" s="68">
        <f t="shared" si="871"/>
        <v>336</v>
      </c>
      <c r="CI636" s="71">
        <f>VLOOKUP(A636,[5]DATA!$A$6:$Q$660,17,0)</f>
        <v>150</v>
      </c>
      <c r="CJ636" s="71">
        <f t="shared" si="872"/>
        <v>111.5</v>
      </c>
      <c r="CK636" s="72">
        <f t="shared" si="873"/>
        <v>32</v>
      </c>
      <c r="CL636" s="73">
        <f t="shared" si="874"/>
        <v>0.28699551569506726</v>
      </c>
      <c r="CM636" s="72">
        <f t="shared" si="875"/>
        <v>0</v>
      </c>
      <c r="CN636" s="74">
        <f t="shared" si="876"/>
        <v>27</v>
      </c>
    </row>
    <row r="637" spans="1:92" s="76" customFormat="1" ht="24.75" customHeight="1" outlineLevel="2" x14ac:dyDescent="0.25">
      <c r="A637" s="55" t="s">
        <v>1277</v>
      </c>
      <c r="B637" s="56" t="s">
        <v>1278</v>
      </c>
      <c r="C637" s="57" t="s">
        <v>1239</v>
      </c>
      <c r="D637" s="58">
        <v>10</v>
      </c>
      <c r="E637" s="75">
        <v>43593</v>
      </c>
      <c r="F637" s="60">
        <f>IFERROR(VLOOKUP(A637,'[5]PHEP NAM 2022'!$D$9:$AP$628,32,0),0)</f>
        <v>1</v>
      </c>
      <c r="G637" s="61" t="s">
        <v>12</v>
      </c>
      <c r="H637" s="62">
        <v>4</v>
      </c>
      <c r="I637" s="61" t="s">
        <v>12</v>
      </c>
      <c r="J637" s="62">
        <v>4</v>
      </c>
      <c r="K637" s="61" t="s">
        <v>12</v>
      </c>
      <c r="L637" s="62">
        <v>4</v>
      </c>
      <c r="M637" s="61" t="s">
        <v>12</v>
      </c>
      <c r="N637" s="62">
        <v>4</v>
      </c>
      <c r="O637" s="61" t="s">
        <v>52</v>
      </c>
      <c r="P637" s="62"/>
      <c r="Q637" s="63"/>
      <c r="R637" s="63"/>
      <c r="S637" s="61" t="s">
        <v>9</v>
      </c>
      <c r="T637" s="62">
        <v>4</v>
      </c>
      <c r="U637" s="61" t="s">
        <v>9</v>
      </c>
      <c r="V637" s="62">
        <v>4</v>
      </c>
      <c r="W637" s="61" t="s">
        <v>9</v>
      </c>
      <c r="X637" s="62">
        <v>4</v>
      </c>
      <c r="Y637" s="61" t="s">
        <v>9</v>
      </c>
      <c r="Z637" s="62">
        <v>4</v>
      </c>
      <c r="AA637" s="61" t="s">
        <v>9</v>
      </c>
      <c r="AB637" s="62">
        <v>4</v>
      </c>
      <c r="AC637" s="61" t="s">
        <v>124</v>
      </c>
      <c r="AD637" s="62"/>
      <c r="AE637" s="63"/>
      <c r="AF637" s="63"/>
      <c r="AG637" s="61" t="s">
        <v>12</v>
      </c>
      <c r="AH637" s="62">
        <v>4</v>
      </c>
      <c r="AI637" s="196" t="s">
        <v>223</v>
      </c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  <c r="AV637" s="197"/>
      <c r="AW637" s="197"/>
      <c r="AX637" s="197"/>
      <c r="AY637" s="197"/>
      <c r="AZ637" s="197"/>
      <c r="BA637" s="197"/>
      <c r="BB637" s="197"/>
      <c r="BC637" s="197"/>
      <c r="BD637" s="197"/>
      <c r="BE637" s="197"/>
      <c r="BF637" s="197"/>
      <c r="BG637" s="197"/>
      <c r="BH637" s="197"/>
      <c r="BI637" s="197"/>
      <c r="BJ637" s="197"/>
      <c r="BK637" s="197"/>
      <c r="BL637" s="197"/>
      <c r="BM637" s="197"/>
      <c r="BN637" s="197"/>
      <c r="BO637" s="197"/>
      <c r="BP637" s="198"/>
      <c r="BQ637" s="64">
        <f t="shared" si="855"/>
        <v>5</v>
      </c>
      <c r="BR637" s="64">
        <f t="shared" si="856"/>
        <v>0</v>
      </c>
      <c r="BS637" s="64">
        <f t="shared" si="857"/>
        <v>0</v>
      </c>
      <c r="BT637" s="64">
        <f t="shared" si="858"/>
        <v>5</v>
      </c>
      <c r="BU637" s="64">
        <f t="shared" si="859"/>
        <v>0</v>
      </c>
      <c r="BV637" s="64">
        <f t="shared" si="860"/>
        <v>0</v>
      </c>
      <c r="BW637" s="64">
        <f t="shared" si="861"/>
        <v>0</v>
      </c>
      <c r="BX637" s="64">
        <f t="shared" si="862"/>
        <v>0</v>
      </c>
      <c r="BY637" s="64">
        <f t="shared" si="863"/>
        <v>1</v>
      </c>
      <c r="BZ637" s="65">
        <f t="shared" si="864"/>
        <v>11</v>
      </c>
      <c r="CA637" s="66">
        <f t="shared" si="865"/>
        <v>40</v>
      </c>
      <c r="CB637" s="67">
        <f t="shared" si="866"/>
        <v>0</v>
      </c>
      <c r="CC637" s="67">
        <v>0</v>
      </c>
      <c r="CD637" s="68">
        <f>IF(BZ637&gt;=25,4,IF(BZ637&gt;=18,3,IF(BZ637&gt;=12,2,IF(BZ637&gt;=4,1,0))))-BX637-2+1</f>
        <v>0</v>
      </c>
      <c r="CE637" s="69">
        <f t="shared" si="868"/>
        <v>10</v>
      </c>
      <c r="CF637" s="68">
        <f t="shared" si="869"/>
        <v>0</v>
      </c>
      <c r="CG637" s="70">
        <f t="shared" si="870"/>
        <v>0</v>
      </c>
      <c r="CH637" s="68">
        <f t="shared" si="871"/>
        <v>160</v>
      </c>
      <c r="CI637" s="71">
        <f>VLOOKUP(A637,[5]DATA!$A$6:$Q$660,17,0)</f>
        <v>70</v>
      </c>
      <c r="CJ637" s="71">
        <f t="shared" si="872"/>
        <v>40</v>
      </c>
      <c r="CK637" s="72">
        <f t="shared" si="873"/>
        <v>0</v>
      </c>
      <c r="CL637" s="73">
        <f t="shared" si="874"/>
        <v>0</v>
      </c>
      <c r="CM637" s="72">
        <f t="shared" si="875"/>
        <v>0</v>
      </c>
      <c r="CN637" s="74">
        <f t="shared" si="876"/>
        <v>11</v>
      </c>
    </row>
    <row r="638" spans="1:92" s="76" customFormat="1" ht="24.75" customHeight="1" outlineLevel="2" x14ac:dyDescent="0.25">
      <c r="A638" s="55" t="s">
        <v>1279</v>
      </c>
      <c r="B638" s="56" t="s">
        <v>1280</v>
      </c>
      <c r="C638" s="57" t="s">
        <v>1239</v>
      </c>
      <c r="D638" s="58">
        <v>10</v>
      </c>
      <c r="E638" s="75">
        <v>43607</v>
      </c>
      <c r="F638" s="60">
        <f>IFERROR(VLOOKUP(A638,'[5]PHEP NAM 2022'!$D$9:$AP$628,32,0),0)</f>
        <v>1</v>
      </c>
      <c r="G638" s="61" t="s">
        <v>12</v>
      </c>
      <c r="H638" s="62">
        <v>4</v>
      </c>
      <c r="I638" s="61" t="s">
        <v>12</v>
      </c>
      <c r="J638" s="62">
        <v>4</v>
      </c>
      <c r="K638" s="61" t="s">
        <v>12</v>
      </c>
      <c r="L638" s="62">
        <v>4</v>
      </c>
      <c r="M638" s="61" t="s">
        <v>12</v>
      </c>
      <c r="N638" s="62">
        <v>4</v>
      </c>
      <c r="O638" s="61" t="s">
        <v>12</v>
      </c>
      <c r="P638" s="62">
        <v>4</v>
      </c>
      <c r="Q638" s="63"/>
      <c r="R638" s="63"/>
      <c r="S638" s="61" t="s">
        <v>9</v>
      </c>
      <c r="T638" s="62">
        <v>4</v>
      </c>
      <c r="U638" s="61" t="s">
        <v>9</v>
      </c>
      <c r="V638" s="62">
        <v>4</v>
      </c>
      <c r="W638" s="61" t="s">
        <v>9</v>
      </c>
      <c r="X638" s="62">
        <v>4</v>
      </c>
      <c r="Y638" s="61" t="s">
        <v>52</v>
      </c>
      <c r="Z638" s="62"/>
      <c r="AA638" s="61" t="s">
        <v>9</v>
      </c>
      <c r="AB638" s="62">
        <v>4</v>
      </c>
      <c r="AC638" s="61" t="s">
        <v>9</v>
      </c>
      <c r="AD638" s="62">
        <v>4</v>
      </c>
      <c r="AE638" s="63"/>
      <c r="AF638" s="63">
        <v>12</v>
      </c>
      <c r="AG638" s="61" t="s">
        <v>12</v>
      </c>
      <c r="AH638" s="62">
        <v>4</v>
      </c>
      <c r="AI638" s="61" t="s">
        <v>12</v>
      </c>
      <c r="AJ638" s="62">
        <v>4</v>
      </c>
      <c r="AK638" s="61" t="s">
        <v>12</v>
      </c>
      <c r="AL638" s="62">
        <v>4</v>
      </c>
      <c r="AM638" s="61" t="s">
        <v>12</v>
      </c>
      <c r="AN638" s="62">
        <v>4</v>
      </c>
      <c r="AO638" s="61" t="s">
        <v>12</v>
      </c>
      <c r="AP638" s="62">
        <v>4</v>
      </c>
      <c r="AQ638" s="61" t="s">
        <v>12</v>
      </c>
      <c r="AR638" s="62">
        <v>4</v>
      </c>
      <c r="AS638" s="63"/>
      <c r="AT638" s="63"/>
      <c r="AU638" s="61" t="s">
        <v>12</v>
      </c>
      <c r="AV638" s="62">
        <v>4</v>
      </c>
      <c r="AW638" s="61" t="s">
        <v>12</v>
      </c>
      <c r="AX638" s="62">
        <v>4</v>
      </c>
      <c r="AY638" s="61" t="s">
        <v>12</v>
      </c>
      <c r="AZ638" s="62">
        <v>4</v>
      </c>
      <c r="BA638" s="61" t="s">
        <v>12</v>
      </c>
      <c r="BB638" s="62">
        <v>4</v>
      </c>
      <c r="BC638" s="61" t="s">
        <v>12</v>
      </c>
      <c r="BD638" s="62">
        <v>4</v>
      </c>
      <c r="BE638" s="61" t="s">
        <v>12</v>
      </c>
      <c r="BF638" s="62">
        <v>4</v>
      </c>
      <c r="BG638" s="63"/>
      <c r="BH638" s="63">
        <v>12</v>
      </c>
      <c r="BI638" s="61" t="s">
        <v>9</v>
      </c>
      <c r="BJ638" s="62">
        <v>4</v>
      </c>
      <c r="BK638" s="61" t="s">
        <v>9</v>
      </c>
      <c r="BL638" s="62">
        <v>4</v>
      </c>
      <c r="BM638" s="61" t="s">
        <v>9</v>
      </c>
      <c r="BN638" s="62">
        <v>4</v>
      </c>
      <c r="BO638" s="61" t="s">
        <v>9</v>
      </c>
      <c r="BP638" s="62">
        <v>4</v>
      </c>
      <c r="BQ638" s="64">
        <f t="shared" si="855"/>
        <v>9</v>
      </c>
      <c r="BR638" s="64">
        <f t="shared" si="856"/>
        <v>0</v>
      </c>
      <c r="BS638" s="64">
        <f t="shared" si="857"/>
        <v>0</v>
      </c>
      <c r="BT638" s="64">
        <f t="shared" si="858"/>
        <v>17</v>
      </c>
      <c r="BU638" s="64">
        <f t="shared" si="859"/>
        <v>0</v>
      </c>
      <c r="BV638" s="64">
        <f t="shared" si="860"/>
        <v>0</v>
      </c>
      <c r="BW638" s="64">
        <f t="shared" si="861"/>
        <v>0</v>
      </c>
      <c r="BX638" s="64">
        <f t="shared" si="862"/>
        <v>0</v>
      </c>
      <c r="BY638" s="64">
        <f t="shared" si="863"/>
        <v>1</v>
      </c>
      <c r="BZ638" s="65">
        <f t="shared" si="864"/>
        <v>27</v>
      </c>
      <c r="CA638" s="66">
        <f t="shared" si="865"/>
        <v>104</v>
      </c>
      <c r="CB638" s="67">
        <f t="shared" si="866"/>
        <v>24</v>
      </c>
      <c r="CC638" s="67">
        <v>0</v>
      </c>
      <c r="CD638" s="68">
        <f t="shared" si="867"/>
        <v>2</v>
      </c>
      <c r="CE638" s="69">
        <f t="shared" si="868"/>
        <v>28</v>
      </c>
      <c r="CF638" s="68">
        <f t="shared" si="869"/>
        <v>140</v>
      </c>
      <c r="CG638" s="70">
        <f t="shared" si="870"/>
        <v>0</v>
      </c>
      <c r="CH638" s="68">
        <f t="shared" si="871"/>
        <v>448</v>
      </c>
      <c r="CI638" s="71">
        <f>VLOOKUP(A638,[5]DATA!$A$6:$Q$660,17,0)</f>
        <v>70</v>
      </c>
      <c r="CJ638" s="71">
        <f t="shared" si="872"/>
        <v>128</v>
      </c>
      <c r="CK638" s="72">
        <f t="shared" si="873"/>
        <v>24</v>
      </c>
      <c r="CL638" s="73">
        <f t="shared" si="874"/>
        <v>0.1875</v>
      </c>
      <c r="CM638" s="72">
        <f t="shared" si="875"/>
        <v>0</v>
      </c>
      <c r="CN638" s="74">
        <f t="shared" si="876"/>
        <v>27</v>
      </c>
    </row>
    <row r="639" spans="1:92" s="76" customFormat="1" ht="24.75" customHeight="1" outlineLevel="2" x14ac:dyDescent="0.25">
      <c r="A639" s="55" t="s">
        <v>1281</v>
      </c>
      <c r="B639" s="56" t="s">
        <v>1282</v>
      </c>
      <c r="C639" s="57" t="s">
        <v>1239</v>
      </c>
      <c r="D639" s="58">
        <v>6</v>
      </c>
      <c r="E639" s="75">
        <v>43619</v>
      </c>
      <c r="F639" s="60">
        <f>IFERROR(VLOOKUP(A639,'[5]PHEP NAM 2022'!$D$9:$AP$628,32,0),0)</f>
        <v>1</v>
      </c>
      <c r="G639" s="61" t="s">
        <v>52</v>
      </c>
      <c r="H639" s="62"/>
      <c r="I639" s="61" t="s">
        <v>9</v>
      </c>
      <c r="J639" s="62">
        <v>4</v>
      </c>
      <c r="K639" s="61" t="s">
        <v>9</v>
      </c>
      <c r="L639" s="62">
        <v>4</v>
      </c>
      <c r="M639" s="61" t="s">
        <v>9</v>
      </c>
      <c r="N639" s="62">
        <v>4</v>
      </c>
      <c r="O639" s="61" t="s">
        <v>9</v>
      </c>
      <c r="P639" s="62">
        <v>4</v>
      </c>
      <c r="Q639" s="63"/>
      <c r="R639" s="63">
        <v>8</v>
      </c>
      <c r="S639" s="61" t="s">
        <v>12</v>
      </c>
      <c r="T639" s="62">
        <v>4</v>
      </c>
      <c r="U639" s="61" t="s">
        <v>12</v>
      </c>
      <c r="V639" s="62">
        <v>4</v>
      </c>
      <c r="W639" s="61" t="s">
        <v>12</v>
      </c>
      <c r="X639" s="62">
        <v>4</v>
      </c>
      <c r="Y639" s="61" t="s">
        <v>12</v>
      </c>
      <c r="Z639" s="62">
        <v>4</v>
      </c>
      <c r="AA639" s="61" t="s">
        <v>12</v>
      </c>
      <c r="AB639" s="62">
        <v>4</v>
      </c>
      <c r="AC639" s="61" t="s">
        <v>12</v>
      </c>
      <c r="AD639" s="62">
        <v>3.5</v>
      </c>
      <c r="AE639" s="63"/>
      <c r="AF639" s="63"/>
      <c r="AG639" s="61" t="s">
        <v>124</v>
      </c>
      <c r="AH639" s="62"/>
      <c r="AI639" s="61" t="s">
        <v>9</v>
      </c>
      <c r="AJ639" s="62">
        <v>4</v>
      </c>
      <c r="AK639" s="61" t="s">
        <v>9</v>
      </c>
      <c r="AL639" s="62">
        <v>4</v>
      </c>
      <c r="AM639" s="61" t="s">
        <v>9</v>
      </c>
      <c r="AN639" s="62">
        <v>3.5</v>
      </c>
      <c r="AO639" s="61" t="s">
        <v>9</v>
      </c>
      <c r="AP639" s="62">
        <v>4</v>
      </c>
      <c r="AQ639" s="61" t="s">
        <v>9</v>
      </c>
      <c r="AR639" s="62">
        <v>4</v>
      </c>
      <c r="AS639" s="63"/>
      <c r="AT639" s="63">
        <v>12</v>
      </c>
      <c r="AU639" s="61" t="s">
        <v>9</v>
      </c>
      <c r="AV639" s="62">
        <v>4</v>
      </c>
      <c r="AW639" s="61" t="s">
        <v>9</v>
      </c>
      <c r="AX639" s="62">
        <v>4</v>
      </c>
      <c r="AY639" s="61" t="s">
        <v>9</v>
      </c>
      <c r="AZ639" s="62">
        <v>4</v>
      </c>
      <c r="BA639" s="61" t="s">
        <v>9</v>
      </c>
      <c r="BB639" s="62">
        <v>4</v>
      </c>
      <c r="BC639" s="61" t="s">
        <v>9</v>
      </c>
      <c r="BD639" s="62">
        <v>4</v>
      </c>
      <c r="BE639" s="61" t="s">
        <v>9</v>
      </c>
      <c r="BF639" s="62">
        <v>4</v>
      </c>
      <c r="BG639" s="63"/>
      <c r="BH639" s="63"/>
      <c r="BI639" s="61" t="s">
        <v>12</v>
      </c>
      <c r="BJ639" s="62">
        <v>4</v>
      </c>
      <c r="BK639" s="61" t="s">
        <v>12</v>
      </c>
      <c r="BL639" s="62">
        <v>4</v>
      </c>
      <c r="BM639" s="61" t="s">
        <v>12</v>
      </c>
      <c r="BN639" s="62">
        <v>4</v>
      </c>
      <c r="BO639" s="61" t="s">
        <v>12</v>
      </c>
      <c r="BP639" s="62">
        <v>4</v>
      </c>
      <c r="BQ639" s="64">
        <f t="shared" si="855"/>
        <v>15</v>
      </c>
      <c r="BR639" s="64">
        <f t="shared" si="856"/>
        <v>0</v>
      </c>
      <c r="BS639" s="64">
        <f t="shared" si="857"/>
        <v>0</v>
      </c>
      <c r="BT639" s="64">
        <f t="shared" si="858"/>
        <v>10</v>
      </c>
      <c r="BU639" s="64">
        <f t="shared" si="859"/>
        <v>0</v>
      </c>
      <c r="BV639" s="64">
        <f t="shared" si="860"/>
        <v>0</v>
      </c>
      <c r="BW639" s="64">
        <f t="shared" si="861"/>
        <v>0</v>
      </c>
      <c r="BX639" s="64">
        <f t="shared" si="862"/>
        <v>0</v>
      </c>
      <c r="BY639" s="64">
        <f t="shared" si="863"/>
        <v>1</v>
      </c>
      <c r="BZ639" s="65">
        <f>SUBTOTAL(9,BQ639:BY639)</f>
        <v>26</v>
      </c>
      <c r="CA639" s="66">
        <f t="shared" si="865"/>
        <v>99</v>
      </c>
      <c r="CB639" s="67">
        <f t="shared" si="866"/>
        <v>20</v>
      </c>
      <c r="CC639" s="67">
        <v>0</v>
      </c>
      <c r="CD639" s="68">
        <f t="shared" si="867"/>
        <v>2</v>
      </c>
      <c r="CE639" s="69">
        <f t="shared" si="868"/>
        <v>24</v>
      </c>
      <c r="CF639" s="68">
        <f t="shared" si="869"/>
        <v>300</v>
      </c>
      <c r="CG639" s="70">
        <f t="shared" si="870"/>
        <v>0</v>
      </c>
      <c r="CH639" s="68">
        <f t="shared" si="871"/>
        <v>384</v>
      </c>
      <c r="CI639" s="71">
        <f>VLOOKUP(A639,[5]DATA!$A$6:$Q$660,17,0)</f>
        <v>150</v>
      </c>
      <c r="CJ639" s="71">
        <f t="shared" si="872"/>
        <v>119</v>
      </c>
      <c r="CK639" s="72">
        <f t="shared" si="873"/>
        <v>20</v>
      </c>
      <c r="CL639" s="73">
        <f t="shared" si="874"/>
        <v>0.16806722689075632</v>
      </c>
      <c r="CM639" s="72">
        <f t="shared" si="875"/>
        <v>0</v>
      </c>
      <c r="CN639" s="74">
        <f t="shared" si="876"/>
        <v>26</v>
      </c>
    </row>
    <row r="640" spans="1:92" s="76" customFormat="1" ht="24.75" customHeight="1" outlineLevel="2" x14ac:dyDescent="0.25">
      <c r="A640" s="55" t="s">
        <v>1283</v>
      </c>
      <c r="B640" s="56" t="s">
        <v>1284</v>
      </c>
      <c r="C640" s="57" t="s">
        <v>1239</v>
      </c>
      <c r="D640" s="58">
        <v>10</v>
      </c>
      <c r="E640" s="75">
        <v>44007</v>
      </c>
      <c r="F640" s="60">
        <f>IFERROR(VLOOKUP(A640,'[5]PHEP NAM 2022'!$D$9:$AP$628,32,0),0)</f>
        <v>6.5</v>
      </c>
      <c r="G640" s="61" t="s">
        <v>9</v>
      </c>
      <c r="H640" s="62">
        <v>4</v>
      </c>
      <c r="I640" s="61" t="s">
        <v>9</v>
      </c>
      <c r="J640" s="62">
        <v>4</v>
      </c>
      <c r="K640" s="61" t="s">
        <v>9</v>
      </c>
      <c r="L640" s="62">
        <v>4</v>
      </c>
      <c r="M640" s="61" t="s">
        <v>9</v>
      </c>
      <c r="N640" s="62">
        <v>4</v>
      </c>
      <c r="O640" s="61" t="s">
        <v>9</v>
      </c>
      <c r="P640" s="62">
        <v>2</v>
      </c>
      <c r="Q640" s="63"/>
      <c r="R640" s="63">
        <v>9</v>
      </c>
      <c r="S640" s="61" t="s">
        <v>9</v>
      </c>
      <c r="T640" s="62">
        <v>4</v>
      </c>
      <c r="U640" s="61" t="s">
        <v>9</v>
      </c>
      <c r="V640" s="62">
        <v>4</v>
      </c>
      <c r="W640" s="61" t="s">
        <v>9</v>
      </c>
      <c r="X640" s="62">
        <v>4</v>
      </c>
      <c r="Y640" s="61" t="s">
        <v>9</v>
      </c>
      <c r="Z640" s="62">
        <v>2</v>
      </c>
      <c r="AA640" s="61" t="s">
        <v>9</v>
      </c>
      <c r="AB640" s="62">
        <v>4</v>
      </c>
      <c r="AC640" s="61" t="s">
        <v>9</v>
      </c>
      <c r="AD640" s="62">
        <v>4</v>
      </c>
      <c r="AE640" s="63"/>
      <c r="AF640" s="63"/>
      <c r="AG640" s="61" t="s">
        <v>9</v>
      </c>
      <c r="AH640" s="62">
        <v>2</v>
      </c>
      <c r="AI640" s="61" t="s">
        <v>9</v>
      </c>
      <c r="AJ640" s="62">
        <v>4</v>
      </c>
      <c r="AK640" s="61" t="s">
        <v>9</v>
      </c>
      <c r="AL640" s="62">
        <v>4</v>
      </c>
      <c r="AM640" s="61" t="s">
        <v>9</v>
      </c>
      <c r="AN640" s="62">
        <v>4</v>
      </c>
      <c r="AO640" s="61" t="s">
        <v>9</v>
      </c>
      <c r="AP640" s="62">
        <v>4</v>
      </c>
      <c r="AQ640" s="61" t="s">
        <v>9</v>
      </c>
      <c r="AR640" s="62">
        <v>3</v>
      </c>
      <c r="AS640" s="63"/>
      <c r="AT640" s="63">
        <v>12</v>
      </c>
      <c r="AU640" s="61" t="s">
        <v>9</v>
      </c>
      <c r="AV640" s="62">
        <v>4</v>
      </c>
      <c r="AW640" s="61" t="s">
        <v>9</v>
      </c>
      <c r="AX640" s="62">
        <v>4</v>
      </c>
      <c r="AY640" s="61" t="s">
        <v>9</v>
      </c>
      <c r="AZ640" s="62">
        <v>4</v>
      </c>
      <c r="BA640" s="61" t="s">
        <v>9</v>
      </c>
      <c r="BB640" s="62">
        <v>4</v>
      </c>
      <c r="BC640" s="61" t="s">
        <v>9</v>
      </c>
      <c r="BD640" s="62">
        <v>4</v>
      </c>
      <c r="BE640" s="61" t="s">
        <v>52</v>
      </c>
      <c r="BF640" s="62"/>
      <c r="BG640" s="63"/>
      <c r="BH640" s="63"/>
      <c r="BI640" s="61" t="s">
        <v>9</v>
      </c>
      <c r="BJ640" s="62">
        <v>4</v>
      </c>
      <c r="BK640" s="61" t="s">
        <v>9</v>
      </c>
      <c r="BL640" s="62">
        <v>4</v>
      </c>
      <c r="BM640" s="61" t="s">
        <v>9</v>
      </c>
      <c r="BN640" s="62">
        <v>4</v>
      </c>
      <c r="BO640" s="61" t="s">
        <v>9</v>
      </c>
      <c r="BP640" s="62">
        <v>4</v>
      </c>
      <c r="BQ640" s="64">
        <f t="shared" si="855"/>
        <v>26</v>
      </c>
      <c r="BR640" s="64">
        <f t="shared" si="856"/>
        <v>0</v>
      </c>
      <c r="BS640" s="64">
        <f t="shared" si="857"/>
        <v>0</v>
      </c>
      <c r="BT640" s="64">
        <f t="shared" si="858"/>
        <v>0</v>
      </c>
      <c r="BU640" s="64">
        <f t="shared" si="859"/>
        <v>0</v>
      </c>
      <c r="BV640" s="64">
        <f t="shared" si="860"/>
        <v>0</v>
      </c>
      <c r="BW640" s="64">
        <f t="shared" si="861"/>
        <v>0</v>
      </c>
      <c r="BX640" s="64">
        <f t="shared" si="862"/>
        <v>0</v>
      </c>
      <c r="BY640" s="64">
        <f t="shared" si="863"/>
        <v>1</v>
      </c>
      <c r="BZ640" s="65">
        <f>SUBTOTAL(9,BQ640:BY640)</f>
        <v>27</v>
      </c>
      <c r="CA640" s="66">
        <f t="shared" si="865"/>
        <v>97</v>
      </c>
      <c r="CB640" s="67">
        <f t="shared" si="866"/>
        <v>21</v>
      </c>
      <c r="CC640" s="67">
        <v>0</v>
      </c>
      <c r="CD640" s="68">
        <f t="shared" si="867"/>
        <v>2</v>
      </c>
      <c r="CE640" s="69">
        <f t="shared" si="868"/>
        <v>23</v>
      </c>
      <c r="CF640" s="68">
        <f t="shared" si="869"/>
        <v>140</v>
      </c>
      <c r="CG640" s="70">
        <f t="shared" si="870"/>
        <v>5.5</v>
      </c>
      <c r="CH640" s="68">
        <f t="shared" si="871"/>
        <v>368</v>
      </c>
      <c r="CI640" s="71">
        <f>VLOOKUP(A640,[5]DATA!$A$6:$Q$660,17,0)</f>
        <v>70</v>
      </c>
      <c r="CJ640" s="71">
        <f t="shared" si="872"/>
        <v>118</v>
      </c>
      <c r="CK640" s="72">
        <f t="shared" si="873"/>
        <v>21</v>
      </c>
      <c r="CL640" s="73">
        <f t="shared" si="874"/>
        <v>0.17796610169491525</v>
      </c>
      <c r="CM640" s="72">
        <f t="shared" si="875"/>
        <v>0</v>
      </c>
      <c r="CN640" s="74">
        <f t="shared" si="876"/>
        <v>27</v>
      </c>
    </row>
    <row r="641" spans="1:92" s="76" customFormat="1" ht="24.75" customHeight="1" outlineLevel="2" x14ac:dyDescent="0.25">
      <c r="A641" s="55" t="s">
        <v>1285</v>
      </c>
      <c r="B641" s="56" t="s">
        <v>1286</v>
      </c>
      <c r="C641" s="57" t="s">
        <v>1239</v>
      </c>
      <c r="D641" s="58">
        <v>10</v>
      </c>
      <c r="E641" s="59">
        <v>44312</v>
      </c>
      <c r="F641" s="60">
        <f>IFERROR(VLOOKUP(A641,'[5]PHEP NAM 2022'!$D$9:$AP$628,32,0),0)</f>
        <v>1</v>
      </c>
      <c r="G641" s="61" t="s">
        <v>9</v>
      </c>
      <c r="H641" s="62">
        <v>4</v>
      </c>
      <c r="I641" s="61" t="s">
        <v>9</v>
      </c>
      <c r="J641" s="62">
        <v>4</v>
      </c>
      <c r="K641" s="61" t="s">
        <v>9</v>
      </c>
      <c r="L641" s="62">
        <v>4</v>
      </c>
      <c r="M641" s="61" t="s">
        <v>9</v>
      </c>
      <c r="N641" s="62">
        <v>4</v>
      </c>
      <c r="O641" s="61" t="s">
        <v>9</v>
      </c>
      <c r="P641" s="62">
        <v>4</v>
      </c>
      <c r="Q641" s="63"/>
      <c r="R641" s="63">
        <v>12</v>
      </c>
      <c r="S641" s="61" t="s">
        <v>12</v>
      </c>
      <c r="T641" s="62">
        <v>4</v>
      </c>
      <c r="U641" s="61" t="s">
        <v>12</v>
      </c>
      <c r="V641" s="62">
        <v>4</v>
      </c>
      <c r="W641" s="61" t="s">
        <v>12</v>
      </c>
      <c r="X641" s="62">
        <v>4</v>
      </c>
      <c r="Y641" s="61" t="s">
        <v>12</v>
      </c>
      <c r="Z641" s="62">
        <v>4</v>
      </c>
      <c r="AA641" s="61" t="s">
        <v>12</v>
      </c>
      <c r="AB641" s="62">
        <v>4</v>
      </c>
      <c r="AC641" s="61" t="s">
        <v>12</v>
      </c>
      <c r="AD641" s="62">
        <v>4</v>
      </c>
      <c r="AE641" s="63"/>
      <c r="AF641" s="63"/>
      <c r="AG641" s="61" t="s">
        <v>9</v>
      </c>
      <c r="AH641" s="62">
        <v>4</v>
      </c>
      <c r="AI641" s="61" t="s">
        <v>9</v>
      </c>
      <c r="AJ641" s="62">
        <v>4</v>
      </c>
      <c r="AK641" s="61" t="s">
        <v>9</v>
      </c>
      <c r="AL641" s="62">
        <v>4</v>
      </c>
      <c r="AM641" s="61" t="s">
        <v>9</v>
      </c>
      <c r="AN641" s="62">
        <v>4</v>
      </c>
      <c r="AO641" s="61" t="s">
        <v>9</v>
      </c>
      <c r="AP641" s="62">
        <v>4</v>
      </c>
      <c r="AQ641" s="61" t="s">
        <v>9</v>
      </c>
      <c r="AR641" s="62"/>
      <c r="AS641" s="63"/>
      <c r="AT641" s="63">
        <v>12</v>
      </c>
      <c r="AU641" s="61" t="s">
        <v>9</v>
      </c>
      <c r="AV641" s="62">
        <v>4</v>
      </c>
      <c r="AW641" s="61" t="s">
        <v>9</v>
      </c>
      <c r="AX641" s="62">
        <v>4</v>
      </c>
      <c r="AY641" s="61" t="s">
        <v>9</v>
      </c>
      <c r="AZ641" s="62">
        <v>4</v>
      </c>
      <c r="BA641" s="61" t="s">
        <v>9</v>
      </c>
      <c r="BB641" s="62">
        <v>4</v>
      </c>
      <c r="BC641" s="61" t="s">
        <v>9</v>
      </c>
      <c r="BD641" s="62">
        <v>4</v>
      </c>
      <c r="BE641" s="61" t="s">
        <v>52</v>
      </c>
      <c r="BF641" s="62"/>
      <c r="BG641" s="63"/>
      <c r="BH641" s="63">
        <v>12</v>
      </c>
      <c r="BI641" s="61" t="s">
        <v>12</v>
      </c>
      <c r="BJ641" s="62">
        <v>4</v>
      </c>
      <c r="BK641" s="61" t="s">
        <v>12</v>
      </c>
      <c r="BL641" s="62">
        <v>4</v>
      </c>
      <c r="BM641" s="61" t="s">
        <v>12</v>
      </c>
      <c r="BN641" s="62">
        <v>4</v>
      </c>
      <c r="BO641" s="61" t="s">
        <v>12</v>
      </c>
      <c r="BP641" s="62">
        <v>4</v>
      </c>
      <c r="BQ641" s="64">
        <f t="shared" si="855"/>
        <v>16</v>
      </c>
      <c r="BR641" s="64">
        <f t="shared" si="856"/>
        <v>0</v>
      </c>
      <c r="BS641" s="64">
        <f t="shared" si="857"/>
        <v>0</v>
      </c>
      <c r="BT641" s="64">
        <f t="shared" si="858"/>
        <v>10</v>
      </c>
      <c r="BU641" s="64">
        <f t="shared" si="859"/>
        <v>0</v>
      </c>
      <c r="BV641" s="64">
        <f t="shared" si="860"/>
        <v>0</v>
      </c>
      <c r="BW641" s="64">
        <f t="shared" si="861"/>
        <v>0</v>
      </c>
      <c r="BX641" s="64">
        <f t="shared" si="862"/>
        <v>0</v>
      </c>
      <c r="BY641" s="64">
        <f t="shared" si="863"/>
        <v>1</v>
      </c>
      <c r="BZ641" s="65">
        <f t="shared" ref="BZ641" si="877">SUBTOTAL(9,BQ641:BY641)</f>
        <v>27</v>
      </c>
      <c r="CA641" s="66">
        <f t="shared" si="865"/>
        <v>100</v>
      </c>
      <c r="CB641" s="67">
        <f t="shared" si="866"/>
        <v>36</v>
      </c>
      <c r="CC641" s="67">
        <v>0</v>
      </c>
      <c r="CD641" s="68">
        <f t="shared" si="867"/>
        <v>2</v>
      </c>
      <c r="CE641" s="69">
        <f t="shared" si="868"/>
        <v>28</v>
      </c>
      <c r="CF641" s="68">
        <f t="shared" si="869"/>
        <v>140</v>
      </c>
      <c r="CG641" s="70">
        <f t="shared" si="870"/>
        <v>0</v>
      </c>
      <c r="CH641" s="68">
        <f t="shared" si="871"/>
        <v>448</v>
      </c>
      <c r="CI641" s="71">
        <f>VLOOKUP(A641,[5]DATA!$A$6:$Q$660,17,0)</f>
        <v>70</v>
      </c>
      <c r="CJ641" s="71">
        <f t="shared" si="872"/>
        <v>136</v>
      </c>
      <c r="CK641" s="72">
        <f t="shared" si="873"/>
        <v>36</v>
      </c>
      <c r="CL641" s="73">
        <f t="shared" si="874"/>
        <v>0.26470588235294118</v>
      </c>
      <c r="CM641" s="72">
        <f t="shared" si="875"/>
        <v>0</v>
      </c>
      <c r="CN641" s="74">
        <f t="shared" si="876"/>
        <v>27</v>
      </c>
    </row>
    <row r="642" spans="1:92" s="76" customFormat="1" ht="24.75" customHeight="1" outlineLevel="2" x14ac:dyDescent="0.25">
      <c r="A642" s="55" t="s">
        <v>1287</v>
      </c>
      <c r="B642" s="56" t="s">
        <v>1288</v>
      </c>
      <c r="C642" s="57" t="s">
        <v>1239</v>
      </c>
      <c r="D642" s="58">
        <v>10</v>
      </c>
      <c r="E642" s="59">
        <v>44302</v>
      </c>
      <c r="F642" s="60">
        <f>IFERROR(VLOOKUP(A642,'[5]PHEP NAM 2022'!$D$9:$AP$628,32,0),0)</f>
        <v>1</v>
      </c>
      <c r="G642" s="61" t="s">
        <v>12</v>
      </c>
      <c r="H642" s="62">
        <v>4</v>
      </c>
      <c r="I642" s="61" t="s">
        <v>12</v>
      </c>
      <c r="J642" s="62">
        <v>4</v>
      </c>
      <c r="K642" s="61" t="s">
        <v>12</v>
      </c>
      <c r="L642" s="62">
        <v>4</v>
      </c>
      <c r="M642" s="61" t="s">
        <v>12</v>
      </c>
      <c r="N642" s="62">
        <v>4</v>
      </c>
      <c r="O642" s="61" t="s">
        <v>12</v>
      </c>
      <c r="P642" s="62">
        <v>4</v>
      </c>
      <c r="Q642" s="63"/>
      <c r="R642" s="63">
        <v>8</v>
      </c>
      <c r="S642" s="61" t="s">
        <v>9</v>
      </c>
      <c r="T642" s="62">
        <v>4</v>
      </c>
      <c r="U642" s="61" t="s">
        <v>9</v>
      </c>
      <c r="V642" s="62">
        <v>4</v>
      </c>
      <c r="W642" s="61" t="s">
        <v>9</v>
      </c>
      <c r="X642" s="62">
        <v>4</v>
      </c>
      <c r="Y642" s="61" t="s">
        <v>52</v>
      </c>
      <c r="Z642" s="62"/>
      <c r="AA642" s="61" t="s">
        <v>171</v>
      </c>
      <c r="AB642" s="62"/>
      <c r="AC642" s="61" t="s">
        <v>9</v>
      </c>
      <c r="AD642" s="62">
        <v>4</v>
      </c>
      <c r="AE642" s="63"/>
      <c r="AF642" s="63">
        <v>12</v>
      </c>
      <c r="AG642" s="61" t="s">
        <v>12</v>
      </c>
      <c r="AH642" s="62">
        <v>4</v>
      </c>
      <c r="AI642" s="61" t="s">
        <v>12</v>
      </c>
      <c r="AJ642" s="62">
        <v>4</v>
      </c>
      <c r="AK642" s="61" t="s">
        <v>12</v>
      </c>
      <c r="AL642" s="62">
        <v>4</v>
      </c>
      <c r="AM642" s="61" t="s">
        <v>12</v>
      </c>
      <c r="AN642" s="62">
        <v>4</v>
      </c>
      <c r="AO642" s="61" t="s">
        <v>12</v>
      </c>
      <c r="AP642" s="62">
        <v>4</v>
      </c>
      <c r="AQ642" s="61" t="s">
        <v>12</v>
      </c>
      <c r="AR642" s="62">
        <v>4</v>
      </c>
      <c r="AS642" s="63"/>
      <c r="AT642" s="63">
        <v>12</v>
      </c>
      <c r="AU642" s="61" t="s">
        <v>12</v>
      </c>
      <c r="AV642" s="62">
        <v>4</v>
      </c>
      <c r="AW642" s="61" t="s">
        <v>12</v>
      </c>
      <c r="AX642" s="62">
        <v>4</v>
      </c>
      <c r="AY642" s="61" t="s">
        <v>12</v>
      </c>
      <c r="AZ642" s="62">
        <v>4</v>
      </c>
      <c r="BA642" s="61" t="s">
        <v>12</v>
      </c>
      <c r="BB642" s="62">
        <v>4</v>
      </c>
      <c r="BC642" s="61" t="s">
        <v>12</v>
      </c>
      <c r="BD642" s="62">
        <v>4</v>
      </c>
      <c r="BE642" s="61" t="s">
        <v>12</v>
      </c>
      <c r="BF642" s="62">
        <v>4</v>
      </c>
      <c r="BG642" s="63"/>
      <c r="BH642" s="63"/>
      <c r="BI642" s="61" t="s">
        <v>9</v>
      </c>
      <c r="BJ642" s="62">
        <v>4</v>
      </c>
      <c r="BK642" s="61" t="s">
        <v>9</v>
      </c>
      <c r="BL642" s="62">
        <v>4</v>
      </c>
      <c r="BM642" s="61" t="s">
        <v>9</v>
      </c>
      <c r="BN642" s="62">
        <v>4</v>
      </c>
      <c r="BO642" s="61" t="s">
        <v>9</v>
      </c>
      <c r="BP642" s="62">
        <v>4</v>
      </c>
      <c r="BQ642" s="64">
        <f t="shared" si="855"/>
        <v>8</v>
      </c>
      <c r="BR642" s="64">
        <f t="shared" si="856"/>
        <v>0.5</v>
      </c>
      <c r="BS642" s="64">
        <f t="shared" si="857"/>
        <v>0</v>
      </c>
      <c r="BT642" s="64">
        <f t="shared" si="858"/>
        <v>17</v>
      </c>
      <c r="BU642" s="64">
        <f t="shared" si="859"/>
        <v>0</v>
      </c>
      <c r="BV642" s="64">
        <f t="shared" si="860"/>
        <v>0</v>
      </c>
      <c r="BW642" s="64">
        <f t="shared" si="861"/>
        <v>0</v>
      </c>
      <c r="BX642" s="64">
        <f t="shared" si="862"/>
        <v>0</v>
      </c>
      <c r="BY642" s="64">
        <f t="shared" si="863"/>
        <v>1</v>
      </c>
      <c r="BZ642" s="65">
        <f>SUBTOTAL(9,BQ642:BY642)</f>
        <v>26.5</v>
      </c>
      <c r="CA642" s="66">
        <f t="shared" si="865"/>
        <v>100</v>
      </c>
      <c r="CB642" s="67">
        <f t="shared" si="866"/>
        <v>32</v>
      </c>
      <c r="CC642" s="67">
        <v>0</v>
      </c>
      <c r="CD642" s="68">
        <f t="shared" si="867"/>
        <v>2</v>
      </c>
      <c r="CE642" s="69">
        <f t="shared" si="868"/>
        <v>27</v>
      </c>
      <c r="CF642" s="68">
        <f t="shared" si="869"/>
        <v>140</v>
      </c>
      <c r="CG642" s="70">
        <f t="shared" si="870"/>
        <v>0</v>
      </c>
      <c r="CH642" s="68">
        <f t="shared" si="871"/>
        <v>432</v>
      </c>
      <c r="CI642" s="71">
        <f>VLOOKUP(A642,[5]DATA!$A$6:$Q$660,17,0)</f>
        <v>70</v>
      </c>
      <c r="CJ642" s="71">
        <f t="shared" si="872"/>
        <v>132</v>
      </c>
      <c r="CK642" s="72">
        <f t="shared" si="873"/>
        <v>32</v>
      </c>
      <c r="CL642" s="73">
        <f t="shared" si="874"/>
        <v>0.24242424242424243</v>
      </c>
      <c r="CM642" s="72">
        <f t="shared" si="875"/>
        <v>0</v>
      </c>
      <c r="CN642" s="74">
        <f t="shared" si="876"/>
        <v>26.5</v>
      </c>
    </row>
    <row r="643" spans="1:92" s="76" customFormat="1" ht="24.75" customHeight="1" outlineLevel="2" x14ac:dyDescent="0.25">
      <c r="A643" s="55" t="s">
        <v>1289</v>
      </c>
      <c r="B643" s="56" t="s">
        <v>1290</v>
      </c>
      <c r="C643" s="57" t="s">
        <v>1239</v>
      </c>
      <c r="D643" s="58">
        <v>10</v>
      </c>
      <c r="E643" s="59">
        <v>43756</v>
      </c>
      <c r="F643" s="60">
        <f>IFERROR(VLOOKUP(A643,'[5]PHEP NAM 2022'!$D$9:$AP$628,32,0),0)</f>
        <v>1</v>
      </c>
      <c r="G643" s="61" t="s">
        <v>12</v>
      </c>
      <c r="H643" s="62">
        <v>4</v>
      </c>
      <c r="I643" s="61" t="s">
        <v>12</v>
      </c>
      <c r="J643" s="62">
        <v>4</v>
      </c>
      <c r="K643" s="61" t="s">
        <v>12</v>
      </c>
      <c r="L643" s="62">
        <v>4</v>
      </c>
      <c r="M643" s="61" t="s">
        <v>12</v>
      </c>
      <c r="N643" s="62">
        <v>4</v>
      </c>
      <c r="O643" s="61" t="s">
        <v>12</v>
      </c>
      <c r="P643" s="62">
        <v>4</v>
      </c>
      <c r="Q643" s="63"/>
      <c r="R643" s="63"/>
      <c r="S643" s="61" t="s">
        <v>9</v>
      </c>
      <c r="T643" s="62">
        <v>4</v>
      </c>
      <c r="U643" s="61" t="s">
        <v>9</v>
      </c>
      <c r="V643" s="62">
        <v>4</v>
      </c>
      <c r="W643" s="61" t="s">
        <v>9</v>
      </c>
      <c r="X643" s="62">
        <v>4</v>
      </c>
      <c r="Y643" s="61" t="s">
        <v>9</v>
      </c>
      <c r="Z643" s="62">
        <v>4</v>
      </c>
      <c r="AA643" s="61" t="s">
        <v>52</v>
      </c>
      <c r="AB643" s="62"/>
      <c r="AC643" s="61" t="s">
        <v>124</v>
      </c>
      <c r="AD643" s="62"/>
      <c r="AE643" s="63"/>
      <c r="AF643" s="63"/>
      <c r="AG643" s="61" t="s">
        <v>12</v>
      </c>
      <c r="AH643" s="62">
        <v>4</v>
      </c>
      <c r="AI643" s="61" t="s">
        <v>12</v>
      </c>
      <c r="AJ643" s="62">
        <v>4</v>
      </c>
      <c r="AK643" s="61" t="s">
        <v>12</v>
      </c>
      <c r="AL643" s="62">
        <v>4</v>
      </c>
      <c r="AM643" s="61" t="s">
        <v>171</v>
      </c>
      <c r="AN643" s="62"/>
      <c r="AO643" s="61" t="s">
        <v>12</v>
      </c>
      <c r="AP643" s="62">
        <v>4</v>
      </c>
      <c r="AQ643" s="61" t="s">
        <v>12</v>
      </c>
      <c r="AR643" s="62">
        <v>4</v>
      </c>
      <c r="AS643" s="63"/>
      <c r="AT643" s="63"/>
      <c r="AU643" s="61" t="s">
        <v>12</v>
      </c>
      <c r="AV643" s="62">
        <v>4</v>
      </c>
      <c r="AW643" s="61" t="s">
        <v>12</v>
      </c>
      <c r="AX643" s="62">
        <v>4</v>
      </c>
      <c r="AY643" s="61" t="s">
        <v>12</v>
      </c>
      <c r="AZ643" s="62">
        <v>4</v>
      </c>
      <c r="BA643" s="61" t="s">
        <v>12</v>
      </c>
      <c r="BB643" s="62">
        <v>4</v>
      </c>
      <c r="BC643" s="61" t="s">
        <v>12</v>
      </c>
      <c r="BD643" s="62">
        <v>4</v>
      </c>
      <c r="BE643" s="61" t="s">
        <v>12</v>
      </c>
      <c r="BF643" s="62">
        <v>4</v>
      </c>
      <c r="BG643" s="63"/>
      <c r="BH643" s="63"/>
      <c r="BI643" s="61" t="s">
        <v>9</v>
      </c>
      <c r="BJ643" s="62">
        <v>4</v>
      </c>
      <c r="BK643" s="61" t="s">
        <v>9</v>
      </c>
      <c r="BL643" s="62">
        <v>4</v>
      </c>
      <c r="BM643" s="61" t="s">
        <v>9</v>
      </c>
      <c r="BN643" s="62">
        <v>4</v>
      </c>
      <c r="BO643" s="61" t="s">
        <v>9</v>
      </c>
      <c r="BP643" s="62">
        <v>4</v>
      </c>
      <c r="BQ643" s="64">
        <f t="shared" si="855"/>
        <v>8</v>
      </c>
      <c r="BR643" s="64">
        <f t="shared" si="856"/>
        <v>0.5</v>
      </c>
      <c r="BS643" s="64">
        <f t="shared" si="857"/>
        <v>0</v>
      </c>
      <c r="BT643" s="64">
        <f t="shared" si="858"/>
        <v>16</v>
      </c>
      <c r="BU643" s="64">
        <f t="shared" si="859"/>
        <v>0</v>
      </c>
      <c r="BV643" s="64">
        <f t="shared" si="860"/>
        <v>0</v>
      </c>
      <c r="BW643" s="64">
        <f t="shared" si="861"/>
        <v>0</v>
      </c>
      <c r="BX643" s="64">
        <f t="shared" si="862"/>
        <v>0</v>
      </c>
      <c r="BY643" s="64">
        <f t="shared" si="863"/>
        <v>1</v>
      </c>
      <c r="BZ643" s="65">
        <f>SUBTOTAL(9,BQ643:BY643)</f>
        <v>25.5</v>
      </c>
      <c r="CA643" s="66">
        <f t="shared" si="865"/>
        <v>96</v>
      </c>
      <c r="CB643" s="67">
        <f t="shared" si="866"/>
        <v>0</v>
      </c>
      <c r="CC643" s="67">
        <v>0</v>
      </c>
      <c r="CD643" s="68">
        <f t="shared" si="867"/>
        <v>2</v>
      </c>
      <c r="CE643" s="69">
        <f t="shared" si="868"/>
        <v>24</v>
      </c>
      <c r="CF643" s="68">
        <f t="shared" si="869"/>
        <v>140</v>
      </c>
      <c r="CG643" s="70">
        <f t="shared" si="870"/>
        <v>0</v>
      </c>
      <c r="CH643" s="68">
        <f t="shared" si="871"/>
        <v>384</v>
      </c>
      <c r="CI643" s="71">
        <f>VLOOKUP(A643,[5]DATA!$A$6:$Q$660,17,0)</f>
        <v>70</v>
      </c>
      <c r="CJ643" s="71">
        <f t="shared" si="872"/>
        <v>96</v>
      </c>
      <c r="CK643" s="72">
        <f t="shared" si="873"/>
        <v>0</v>
      </c>
      <c r="CL643" s="73">
        <f t="shared" si="874"/>
        <v>0</v>
      </c>
      <c r="CM643" s="72">
        <f t="shared" si="875"/>
        <v>0</v>
      </c>
      <c r="CN643" s="74">
        <f t="shared" si="876"/>
        <v>25.5</v>
      </c>
    </row>
    <row r="644" spans="1:92" s="76" customFormat="1" ht="24.75" customHeight="1" outlineLevel="2" x14ac:dyDescent="0.25">
      <c r="A644" s="55" t="s">
        <v>1291</v>
      </c>
      <c r="B644" s="56" t="s">
        <v>1292</v>
      </c>
      <c r="C644" s="57" t="s">
        <v>1239</v>
      </c>
      <c r="D644" s="58">
        <v>6</v>
      </c>
      <c r="E644" s="59">
        <v>43955</v>
      </c>
      <c r="F644" s="60">
        <f>IFERROR(VLOOKUP(A644,'[5]PHEP NAM 2022'!$D$9:$AP$628,32,0),0)</f>
        <v>2</v>
      </c>
      <c r="G644" s="61" t="s">
        <v>12</v>
      </c>
      <c r="H644" s="62">
        <v>4</v>
      </c>
      <c r="I644" s="61" t="s">
        <v>12</v>
      </c>
      <c r="J644" s="62">
        <v>4</v>
      </c>
      <c r="K644" s="61" t="s">
        <v>12</v>
      </c>
      <c r="L644" s="62">
        <v>4</v>
      </c>
      <c r="M644" s="61" t="s">
        <v>12</v>
      </c>
      <c r="N644" s="62">
        <v>4</v>
      </c>
      <c r="O644" s="61" t="s">
        <v>12</v>
      </c>
      <c r="P644" s="62">
        <v>4</v>
      </c>
      <c r="Q644" s="63"/>
      <c r="R644" s="63">
        <v>8</v>
      </c>
      <c r="S644" s="61" t="s">
        <v>9</v>
      </c>
      <c r="T644" s="62">
        <v>4</v>
      </c>
      <c r="U644" s="61" t="s">
        <v>9</v>
      </c>
      <c r="V644" s="62">
        <v>4</v>
      </c>
      <c r="W644" s="61" t="s">
        <v>9</v>
      </c>
      <c r="X644" s="62">
        <v>4</v>
      </c>
      <c r="Y644" s="61" t="s">
        <v>9</v>
      </c>
      <c r="Z644" s="62">
        <v>4</v>
      </c>
      <c r="AA644" s="61" t="s">
        <v>9</v>
      </c>
      <c r="AB644" s="62">
        <v>4</v>
      </c>
      <c r="AC644" s="61" t="s">
        <v>9</v>
      </c>
      <c r="AD644" s="62"/>
      <c r="AE644" s="63"/>
      <c r="AF644" s="63">
        <v>12</v>
      </c>
      <c r="AG644" s="61" t="s">
        <v>12</v>
      </c>
      <c r="AH644" s="62">
        <v>4</v>
      </c>
      <c r="AI644" s="61" t="s">
        <v>12</v>
      </c>
      <c r="AJ644" s="62">
        <v>4</v>
      </c>
      <c r="AK644" s="61" t="s">
        <v>12</v>
      </c>
      <c r="AL644" s="62">
        <v>4</v>
      </c>
      <c r="AM644" s="61" t="s">
        <v>12</v>
      </c>
      <c r="AN644" s="62">
        <v>4</v>
      </c>
      <c r="AO644" s="61" t="s">
        <v>171</v>
      </c>
      <c r="AP644" s="62"/>
      <c r="AQ644" s="61" t="s">
        <v>12</v>
      </c>
      <c r="AR644" s="62">
        <v>4</v>
      </c>
      <c r="AS644" s="63"/>
      <c r="AT644" s="63">
        <v>8</v>
      </c>
      <c r="AU644" s="61" t="s">
        <v>9</v>
      </c>
      <c r="AV644" s="62">
        <v>4</v>
      </c>
      <c r="AW644" s="61" t="s">
        <v>171</v>
      </c>
      <c r="AX644" s="62"/>
      <c r="AY644" s="61" t="s">
        <v>9</v>
      </c>
      <c r="AZ644" s="62">
        <v>4</v>
      </c>
      <c r="BA644" s="61" t="s">
        <v>9</v>
      </c>
      <c r="BB644" s="62">
        <v>4</v>
      </c>
      <c r="BC644" s="61" t="s">
        <v>12</v>
      </c>
      <c r="BD644" s="62">
        <v>4</v>
      </c>
      <c r="BE644" s="61" t="s">
        <v>12</v>
      </c>
      <c r="BF644" s="62">
        <v>4</v>
      </c>
      <c r="BG644" s="63"/>
      <c r="BH644" s="63">
        <v>12</v>
      </c>
      <c r="BI644" s="61" t="s">
        <v>9</v>
      </c>
      <c r="BJ644" s="62">
        <v>4</v>
      </c>
      <c r="BK644" s="61" t="s">
        <v>9</v>
      </c>
      <c r="BL644" s="62">
        <v>4</v>
      </c>
      <c r="BM644" s="61" t="s">
        <v>9</v>
      </c>
      <c r="BN644" s="62">
        <v>4</v>
      </c>
      <c r="BO644" s="61" t="s">
        <v>9</v>
      </c>
      <c r="BP644" s="62">
        <v>4</v>
      </c>
      <c r="BQ644" s="64">
        <f>COUNTIF($G644:$BP644,"a")+COUNTIF($G644:$BP644,"r0,a5")/2+COUNTIF($G644:$BP644,"p5,a5")/2+COUNTIF($G644:$BP644,"Ro,p5")/2+COUNTIF($G644:$BP644,"H5,A5")/2+COUNTIF($G644:$BP644,"p0,a5")/2</f>
        <v>13</v>
      </c>
      <c r="BR644" s="64">
        <f>COUNTIF($G644:$BP644,"d")+COUNTIF($G644:$BP644,"r0,d5")/2+COUNTIF($G644:$BP644,"p5,d5")/2+COUNTIF($G644:$BP644,"Ro,P5")/2+COUNTIF($G644:$BP644,"H5,D5")/2+COUNTIF($G644:$BP644,"p0,d5")/2</f>
        <v>1</v>
      </c>
      <c r="BS644" s="64">
        <f>COUNTIF($G644:$BP644,"b")+COUNTIF($G644:$BP644,"r0,b5")/2+COUNTIF($G644:$BP644,"p5,b5")/2+COUNTIF($G644:$BP644,"Ro,P5")/2+COUNTIF($G644:$BP644,"H5,B5")/2+COUNTIF($G644:$BP644,"p0,b5")/2</f>
        <v>0</v>
      </c>
      <c r="BT644" s="64">
        <f>COUNTIF($G644:$BP644,"c")+COUNTIF($G644:$BP644,"r0,c5")/2+COUNTIF($G644:$BP644,"p5,c5")/2+COUNTIF($G644:$BP644,"Ro,P5")/2+COUNTIF($G644:$BP644,"H5,C5")/2+COUNTIF($G644:$BP644,"p0,c5")/2</f>
        <v>12</v>
      </c>
      <c r="BU644" s="64">
        <f>COUNTIF($G644:$BP644,"KH")+COUNTIF($G644:$BP644,"TL")+COUNTIF($G644:$BP644,"L")</f>
        <v>0</v>
      </c>
      <c r="BV644" s="64">
        <f>COUNTIF($G644:$BP644,"NL")</f>
        <v>0</v>
      </c>
      <c r="BW644" s="64">
        <f>COUNTIF($G644:$BP644,"hh")+COUNTIF(G644:BP644,"H5,D5")/2</f>
        <v>0</v>
      </c>
      <c r="BX644" s="64">
        <f>COUNTIF($G644:$BP644,"nt7")</f>
        <v>0</v>
      </c>
      <c r="BY644" s="64">
        <f>COUNTIF($G644:$BP644,"P")+COUNTIF($G644:$BP644,"p5,a5")/2+COUNTIF($G644:$BP644,"p5,b5")/2+COUNTIF($G644:$BP644,"p5,c5")/2+COUNTIF($G644:$BP644,"p5,d5")/2+COUNTIF($G644:$BP644,"R0,P5")/2</f>
        <v>0</v>
      </c>
      <c r="BZ644" s="65">
        <f>SUBTOTAL(9,BQ644:BY644)</f>
        <v>26</v>
      </c>
      <c r="CA644" s="66">
        <f t="shared" si="865"/>
        <v>96</v>
      </c>
      <c r="CB644" s="67">
        <f t="shared" si="866"/>
        <v>40</v>
      </c>
      <c r="CC644" s="67">
        <v>0</v>
      </c>
      <c r="CD644" s="68">
        <f t="shared" si="867"/>
        <v>2</v>
      </c>
      <c r="CE644" s="69">
        <f t="shared" si="868"/>
        <v>26</v>
      </c>
      <c r="CF644" s="68">
        <f t="shared" si="869"/>
        <v>300</v>
      </c>
      <c r="CG644" s="70">
        <f t="shared" si="870"/>
        <v>2</v>
      </c>
      <c r="CH644" s="68">
        <f t="shared" si="871"/>
        <v>416</v>
      </c>
      <c r="CI644" s="71">
        <f>VLOOKUP(A644,[5]DATA!$A$6:$Q$660,17,0)</f>
        <v>150</v>
      </c>
      <c r="CJ644" s="71">
        <f t="shared" si="872"/>
        <v>136</v>
      </c>
      <c r="CK644" s="72">
        <f t="shared" si="873"/>
        <v>40</v>
      </c>
      <c r="CL644" s="73">
        <f t="shared" si="874"/>
        <v>0.29411764705882354</v>
      </c>
      <c r="CM644" s="72">
        <f t="shared" si="875"/>
        <v>0</v>
      </c>
      <c r="CN644" s="74">
        <f>BQ644+BR644+BS644+BT644+BU644+BY644+BX644</f>
        <v>26</v>
      </c>
    </row>
    <row r="645" spans="1:92" s="76" customFormat="1" ht="24.75" customHeight="1" outlineLevel="2" x14ac:dyDescent="0.25">
      <c r="A645" s="55" t="s">
        <v>1293</v>
      </c>
      <c r="B645" s="56" t="s">
        <v>1294</v>
      </c>
      <c r="C645" s="57" t="s">
        <v>1239</v>
      </c>
      <c r="D645" s="58">
        <v>10</v>
      </c>
      <c r="E645" s="59">
        <v>44510</v>
      </c>
      <c r="F645" s="60">
        <f>IFERROR(VLOOKUP(A645,'[5]PHEP NAM 2022'!$D$9:$AP$628,32,0),0)</f>
        <v>1</v>
      </c>
      <c r="G645" s="61" t="s">
        <v>9</v>
      </c>
      <c r="H645" s="62">
        <v>4</v>
      </c>
      <c r="I645" s="61" t="s">
        <v>9</v>
      </c>
      <c r="J645" s="62">
        <v>4</v>
      </c>
      <c r="K645" s="61" t="s">
        <v>9</v>
      </c>
      <c r="L645" s="62">
        <v>4</v>
      </c>
      <c r="M645" s="61" t="s">
        <v>9</v>
      </c>
      <c r="N645" s="62">
        <v>4</v>
      </c>
      <c r="O645" s="61" t="s">
        <v>9</v>
      </c>
      <c r="P645" s="62">
        <v>4</v>
      </c>
      <c r="Q645" s="63"/>
      <c r="R645" s="63">
        <v>12</v>
      </c>
      <c r="S645" s="61" t="s">
        <v>52</v>
      </c>
      <c r="T645" s="62"/>
      <c r="U645" s="61" t="s">
        <v>12</v>
      </c>
      <c r="V645" s="62">
        <v>4</v>
      </c>
      <c r="W645" s="61" t="s">
        <v>124</v>
      </c>
      <c r="X645" s="62"/>
      <c r="Y645" s="61" t="s">
        <v>124</v>
      </c>
      <c r="Z645" s="62"/>
      <c r="AA645" s="61" t="s">
        <v>12</v>
      </c>
      <c r="AB645" s="62">
        <v>4</v>
      </c>
      <c r="AC645" s="61" t="s">
        <v>12</v>
      </c>
      <c r="AD645" s="62">
        <v>4</v>
      </c>
      <c r="AE645" s="63"/>
      <c r="AF645" s="63"/>
      <c r="AG645" s="61" t="s">
        <v>9</v>
      </c>
      <c r="AH645" s="62">
        <v>4</v>
      </c>
      <c r="AI645" s="61" t="s">
        <v>9</v>
      </c>
      <c r="AJ645" s="62">
        <v>4</v>
      </c>
      <c r="AK645" s="61" t="s">
        <v>9</v>
      </c>
      <c r="AL645" s="62">
        <v>4</v>
      </c>
      <c r="AM645" s="61" t="s">
        <v>9</v>
      </c>
      <c r="AN645" s="62">
        <v>4</v>
      </c>
      <c r="AO645" s="61" t="s">
        <v>9</v>
      </c>
      <c r="AP645" s="62">
        <v>4</v>
      </c>
      <c r="AQ645" s="61" t="s">
        <v>9</v>
      </c>
      <c r="AR645" s="62">
        <v>4</v>
      </c>
      <c r="AS645" s="63"/>
      <c r="AT645" s="63">
        <v>0</v>
      </c>
      <c r="AU645" s="61" t="s">
        <v>9</v>
      </c>
      <c r="AV645" s="62">
        <v>4</v>
      </c>
      <c r="AW645" s="61" t="s">
        <v>9</v>
      </c>
      <c r="AX645" s="62">
        <v>4</v>
      </c>
      <c r="AY645" s="61" t="s">
        <v>124</v>
      </c>
      <c r="AZ645" s="62"/>
      <c r="BA645" s="61" t="s">
        <v>9</v>
      </c>
      <c r="BB645" s="62">
        <v>4</v>
      </c>
      <c r="BC645" s="61" t="s">
        <v>9</v>
      </c>
      <c r="BD645" s="62">
        <v>4</v>
      </c>
      <c r="BE645" s="61" t="s">
        <v>9</v>
      </c>
      <c r="BF645" s="62">
        <v>4</v>
      </c>
      <c r="BG645" s="63"/>
      <c r="BH645" s="63"/>
      <c r="BI645" s="61" t="s">
        <v>12</v>
      </c>
      <c r="BJ645" s="62">
        <v>4</v>
      </c>
      <c r="BK645" s="61" t="s">
        <v>12</v>
      </c>
      <c r="BL645" s="62">
        <v>4</v>
      </c>
      <c r="BM645" s="61" t="s">
        <v>12</v>
      </c>
      <c r="BN645" s="62">
        <v>4</v>
      </c>
      <c r="BO645" s="61" t="s">
        <v>12</v>
      </c>
      <c r="BP645" s="62">
        <v>4</v>
      </c>
      <c r="BQ645" s="64">
        <f t="shared" ref="BQ645:BQ646" si="878">COUNTIF($G645:$BP645,"a")+COUNTIF($G645:$BP645,"r0,a5")/2+COUNTIF($G645:$BP645,"p5,a5")/2+COUNTIF($G645:$BP645,"Ro,p5")/2+COUNTIF($G645:$BP645,"H5,A5")/2+COUNTIF($G645:$BP645,"p0,a5")/2</f>
        <v>16</v>
      </c>
      <c r="BR645" s="64">
        <f t="shared" ref="BR645:BR646" si="879">COUNTIF($G645:$BP645,"d")+COUNTIF($G645:$BP645,"r0,d5")/2+COUNTIF($G645:$BP645,"p5,d5")/2+COUNTIF($G645:$BP645,"Ro,P5")/2+COUNTIF($G645:$BP645,"H5,D5")/2+COUNTIF($G645:$BP645,"p0,d5")/2</f>
        <v>0</v>
      </c>
      <c r="BS645" s="64">
        <f t="shared" ref="BS645:BS646" si="880">COUNTIF($G645:$BP645,"b")+COUNTIF($G645:$BP645,"r0,b5")/2+COUNTIF($G645:$BP645,"p5,b5")/2+COUNTIF($G645:$BP645,"Ro,P5")/2+COUNTIF($G645:$BP645,"H5,B5")/2+COUNTIF($G645:$BP645,"p0,b5")/2</f>
        <v>0</v>
      </c>
      <c r="BT645" s="64">
        <f t="shared" ref="BT645:BT646" si="881">COUNTIF($G645:$BP645,"c")+COUNTIF($G645:$BP645,"r0,c5")/2+COUNTIF($G645:$BP645,"p5,c5")/2+COUNTIF($G645:$BP645,"Ro,P5")/2+COUNTIF($G645:$BP645,"H5,C5")/2+COUNTIF($G645:$BP645,"p0,c5")/2</f>
        <v>7</v>
      </c>
      <c r="BU645" s="64">
        <f t="shared" ref="BU645:BU646" si="882">COUNTIF($G645:$BP645,"KH")+COUNTIF($G645:$BP645,"TL")+COUNTIF($G645:$BP645,"L")</f>
        <v>0</v>
      </c>
      <c r="BV645" s="64">
        <f t="shared" ref="BV645:BV646" si="883">COUNTIF($G645:$BP645,"NL")</f>
        <v>0</v>
      </c>
      <c r="BW645" s="64">
        <f t="shared" ref="BW645:BW646" si="884">COUNTIF($G645:$BP645,"hh")+COUNTIF(G645:BP645,"H5,D5")/2</f>
        <v>0</v>
      </c>
      <c r="BX645" s="64">
        <f t="shared" ref="BX645:BX646" si="885">COUNTIF($G645:$BP645,"nt7")</f>
        <v>0</v>
      </c>
      <c r="BY645" s="64">
        <f t="shared" ref="BY645:BY646" si="886">COUNTIF($G645:$BP645,"P")+COUNTIF($G645:$BP645,"p5,a5")/2+COUNTIF($G645:$BP645,"p5,b5")/2+COUNTIF($G645:$BP645,"p5,c5")/2+COUNTIF($G645:$BP645,"p5,d5")/2+COUNTIF($G645:$BP645,"R0,P5")/2</f>
        <v>1</v>
      </c>
      <c r="BZ645" s="65">
        <f t="shared" ref="BZ645:BZ646" si="887">SUBTOTAL(9,BQ645:BY645)</f>
        <v>24</v>
      </c>
      <c r="CA645" s="66">
        <f t="shared" si="865"/>
        <v>92</v>
      </c>
      <c r="CB645" s="67">
        <f t="shared" si="866"/>
        <v>12</v>
      </c>
      <c r="CC645" s="67">
        <v>0</v>
      </c>
      <c r="CD645" s="68">
        <f>IF(BZ645&gt;=25,4,IF(BZ645&gt;=18,3,IF(BZ645&gt;=12,2,IF(BZ645&gt;=4,1,0))))-BX645-2+1</f>
        <v>2</v>
      </c>
      <c r="CE645" s="69">
        <f t="shared" si="868"/>
        <v>24</v>
      </c>
      <c r="CF645" s="68">
        <f t="shared" si="869"/>
        <v>140</v>
      </c>
      <c r="CG645" s="70">
        <f t="shared" si="870"/>
        <v>0</v>
      </c>
      <c r="CH645" s="68">
        <f t="shared" si="871"/>
        <v>384</v>
      </c>
      <c r="CI645" s="71">
        <f>VLOOKUP(A645,[5]DATA!$A$6:$Q$660,17,0)</f>
        <v>70</v>
      </c>
      <c r="CJ645" s="71">
        <f t="shared" si="872"/>
        <v>104</v>
      </c>
      <c r="CK645" s="72">
        <f t="shared" si="873"/>
        <v>12</v>
      </c>
      <c r="CL645" s="73">
        <f t="shared" si="874"/>
        <v>0.11538461538461539</v>
      </c>
      <c r="CM645" s="72">
        <f t="shared" si="875"/>
        <v>0</v>
      </c>
      <c r="CN645" s="74">
        <f t="shared" si="876"/>
        <v>24</v>
      </c>
    </row>
    <row r="646" spans="1:92" s="76" customFormat="1" ht="24.75" customHeight="1" outlineLevel="2" x14ac:dyDescent="0.25">
      <c r="A646" s="55" t="s">
        <v>1295</v>
      </c>
      <c r="B646" s="56" t="s">
        <v>1296</v>
      </c>
      <c r="C646" s="57" t="s">
        <v>1239</v>
      </c>
      <c r="D646" s="58">
        <v>10</v>
      </c>
      <c r="E646" s="59">
        <v>44524</v>
      </c>
      <c r="F646" s="60">
        <f>IFERROR(VLOOKUP(A646,'[5]PHEP NAM 2022'!$D$9:$AP$628,32,0),0)</f>
        <v>1</v>
      </c>
      <c r="G646" s="61" t="s">
        <v>9</v>
      </c>
      <c r="H646" s="62">
        <v>4</v>
      </c>
      <c r="I646" s="61" t="s">
        <v>9</v>
      </c>
      <c r="J646" s="62">
        <v>4</v>
      </c>
      <c r="K646" s="61" t="s">
        <v>9</v>
      </c>
      <c r="L646" s="62">
        <v>4</v>
      </c>
      <c r="M646" s="61" t="s">
        <v>9</v>
      </c>
      <c r="N646" s="62">
        <v>2.5</v>
      </c>
      <c r="O646" s="61" t="s">
        <v>9</v>
      </c>
      <c r="P646" s="62">
        <v>3.5</v>
      </c>
      <c r="Q646" s="63"/>
      <c r="R646" s="63">
        <v>12</v>
      </c>
      <c r="S646" s="61" t="s">
        <v>52</v>
      </c>
      <c r="T646" s="62"/>
      <c r="U646" s="61" t="s">
        <v>171</v>
      </c>
      <c r="V646" s="62"/>
      <c r="W646" s="61" t="s">
        <v>9</v>
      </c>
      <c r="X646" s="62">
        <v>3.5</v>
      </c>
      <c r="Y646" s="61" t="s">
        <v>9</v>
      </c>
      <c r="Z646" s="62">
        <v>3.5</v>
      </c>
      <c r="AA646" s="61" t="s">
        <v>9</v>
      </c>
      <c r="AB646" s="62">
        <v>4</v>
      </c>
      <c r="AC646" s="61" t="s">
        <v>171</v>
      </c>
      <c r="AD646" s="62"/>
      <c r="AE646" s="63"/>
      <c r="AF646" s="63"/>
      <c r="AG646" s="61" t="s">
        <v>9</v>
      </c>
      <c r="AH646" s="62">
        <v>4</v>
      </c>
      <c r="AI646" s="61" t="s">
        <v>9</v>
      </c>
      <c r="AJ646" s="62">
        <v>4</v>
      </c>
      <c r="AK646" s="61" t="s">
        <v>9</v>
      </c>
      <c r="AL646" s="62">
        <v>4</v>
      </c>
      <c r="AM646" s="61" t="s">
        <v>9</v>
      </c>
      <c r="AN646" s="62">
        <v>4</v>
      </c>
      <c r="AO646" s="61" t="s">
        <v>9</v>
      </c>
      <c r="AP646" s="62">
        <v>4</v>
      </c>
      <c r="AQ646" s="61" t="s">
        <v>9</v>
      </c>
      <c r="AR646" s="62">
        <v>3.5</v>
      </c>
      <c r="AS646" s="63"/>
      <c r="AT646" s="63">
        <v>11</v>
      </c>
      <c r="AU646" s="61" t="s">
        <v>9</v>
      </c>
      <c r="AV646" s="62">
        <v>4</v>
      </c>
      <c r="AW646" s="61" t="s">
        <v>9</v>
      </c>
      <c r="AX646" s="62">
        <v>4</v>
      </c>
      <c r="AY646" s="61" t="s">
        <v>9</v>
      </c>
      <c r="AZ646" s="62">
        <v>4</v>
      </c>
      <c r="BA646" s="61" t="s">
        <v>9</v>
      </c>
      <c r="BB646" s="62">
        <v>4</v>
      </c>
      <c r="BC646" s="61" t="s">
        <v>9</v>
      </c>
      <c r="BD646" s="62">
        <v>4</v>
      </c>
      <c r="BE646" s="61" t="s">
        <v>9</v>
      </c>
      <c r="BF646" s="62"/>
      <c r="BG646" s="63"/>
      <c r="BH646" s="63"/>
      <c r="BI646" s="61" t="s">
        <v>9</v>
      </c>
      <c r="BJ646" s="62">
        <v>4</v>
      </c>
      <c r="BK646" s="61" t="s">
        <v>9</v>
      </c>
      <c r="BL646" s="62">
        <v>4</v>
      </c>
      <c r="BM646" s="61" t="s">
        <v>9</v>
      </c>
      <c r="BN646" s="62">
        <v>4</v>
      </c>
      <c r="BO646" s="61" t="s">
        <v>9</v>
      </c>
      <c r="BP646" s="62">
        <v>4</v>
      </c>
      <c r="BQ646" s="64">
        <f t="shared" si="878"/>
        <v>24</v>
      </c>
      <c r="BR646" s="64">
        <f t="shared" si="879"/>
        <v>1</v>
      </c>
      <c r="BS646" s="64">
        <f t="shared" si="880"/>
        <v>0</v>
      </c>
      <c r="BT646" s="64">
        <f t="shared" si="881"/>
        <v>0</v>
      </c>
      <c r="BU646" s="64">
        <f t="shared" si="882"/>
        <v>0</v>
      </c>
      <c r="BV646" s="64">
        <f t="shared" si="883"/>
        <v>0</v>
      </c>
      <c r="BW646" s="64">
        <f t="shared" si="884"/>
        <v>0</v>
      </c>
      <c r="BX646" s="64">
        <f t="shared" si="885"/>
        <v>0</v>
      </c>
      <c r="BY646" s="64">
        <f t="shared" si="886"/>
        <v>1</v>
      </c>
      <c r="BZ646" s="65">
        <f t="shared" si="887"/>
        <v>26</v>
      </c>
      <c r="CA646" s="66">
        <f t="shared" si="865"/>
        <v>88.5</v>
      </c>
      <c r="CB646" s="67">
        <f t="shared" si="866"/>
        <v>23</v>
      </c>
      <c r="CC646" s="67">
        <v>0</v>
      </c>
      <c r="CD646" s="68">
        <f t="shared" si="867"/>
        <v>2</v>
      </c>
      <c r="CE646" s="69">
        <f t="shared" si="868"/>
        <v>19</v>
      </c>
      <c r="CF646" s="68">
        <f t="shared" si="869"/>
        <v>140</v>
      </c>
      <c r="CG646" s="70">
        <f t="shared" si="870"/>
        <v>0</v>
      </c>
      <c r="CH646" s="68">
        <f t="shared" si="871"/>
        <v>304</v>
      </c>
      <c r="CI646" s="71">
        <f>VLOOKUP(A646,[5]DATA!$A$6:$Q$660,17,0)</f>
        <v>70</v>
      </c>
      <c r="CJ646" s="71">
        <f t="shared" si="872"/>
        <v>111.5</v>
      </c>
      <c r="CK646" s="72">
        <f t="shared" si="873"/>
        <v>23</v>
      </c>
      <c r="CL646" s="73">
        <f t="shared" si="874"/>
        <v>0.20627802690582961</v>
      </c>
      <c r="CM646" s="72">
        <f t="shared" si="875"/>
        <v>0</v>
      </c>
      <c r="CN646" s="74">
        <f t="shared" si="876"/>
        <v>26</v>
      </c>
    </row>
    <row r="647" spans="1:92" s="76" customFormat="1" ht="24.75" customHeight="1" outlineLevel="2" x14ac:dyDescent="0.25">
      <c r="A647" s="55" t="s">
        <v>1297</v>
      </c>
      <c r="B647" s="96" t="s">
        <v>1298</v>
      </c>
      <c r="C647" s="57" t="s">
        <v>1239</v>
      </c>
      <c r="D647" s="58">
        <v>10</v>
      </c>
      <c r="E647" s="59">
        <v>44524</v>
      </c>
      <c r="F647" s="60">
        <f>IFERROR(VLOOKUP(A647,'[5]PHEP NAM 2022'!$D$9:$AP$628,32,0),0)</f>
        <v>1</v>
      </c>
      <c r="G647" s="61" t="s">
        <v>12</v>
      </c>
      <c r="H647" s="62">
        <v>4</v>
      </c>
      <c r="I647" s="61" t="s">
        <v>12</v>
      </c>
      <c r="J647" s="62">
        <v>3.5</v>
      </c>
      <c r="K647" s="61" t="s">
        <v>12</v>
      </c>
      <c r="L647" s="62">
        <v>4</v>
      </c>
      <c r="M647" s="61" t="s">
        <v>12</v>
      </c>
      <c r="N647" s="62">
        <v>4</v>
      </c>
      <c r="O647" s="61" t="s">
        <v>12</v>
      </c>
      <c r="P647" s="62">
        <v>3</v>
      </c>
      <c r="Q647" s="63"/>
      <c r="R647" s="63"/>
      <c r="S647" s="61" t="s">
        <v>9</v>
      </c>
      <c r="T647" s="62">
        <v>2</v>
      </c>
      <c r="U647" s="61" t="s">
        <v>9</v>
      </c>
      <c r="V647" s="62">
        <v>4</v>
      </c>
      <c r="W647" s="61" t="s">
        <v>9</v>
      </c>
      <c r="X647" s="62">
        <v>4</v>
      </c>
      <c r="Y647" s="61" t="s">
        <v>9</v>
      </c>
      <c r="Z647" s="62">
        <v>4</v>
      </c>
      <c r="AA647" s="61" t="s">
        <v>9</v>
      </c>
      <c r="AB647" s="62">
        <v>3.5</v>
      </c>
      <c r="AC647" s="61" t="s">
        <v>52</v>
      </c>
      <c r="AD647" s="62"/>
      <c r="AE647" s="63"/>
      <c r="AF647" s="63"/>
      <c r="AG647" s="61" t="s">
        <v>124</v>
      </c>
      <c r="AH647" s="62"/>
      <c r="AI647" s="61" t="s">
        <v>124</v>
      </c>
      <c r="AJ647" s="62"/>
      <c r="AK647" s="61" t="s">
        <v>124</v>
      </c>
      <c r="AL647" s="62"/>
      <c r="AM647" s="196" t="s">
        <v>223</v>
      </c>
      <c r="AN647" s="197"/>
      <c r="AO647" s="197"/>
      <c r="AP647" s="197"/>
      <c r="AQ647" s="197"/>
      <c r="AR647" s="197"/>
      <c r="AS647" s="197"/>
      <c r="AT647" s="197"/>
      <c r="AU647" s="197"/>
      <c r="AV647" s="197"/>
      <c r="AW647" s="197"/>
      <c r="AX647" s="197"/>
      <c r="AY647" s="197"/>
      <c r="AZ647" s="197"/>
      <c r="BA647" s="197"/>
      <c r="BB647" s="197"/>
      <c r="BC647" s="197"/>
      <c r="BD647" s="197"/>
      <c r="BE647" s="197"/>
      <c r="BF647" s="197"/>
      <c r="BG647" s="197"/>
      <c r="BH647" s="197"/>
      <c r="BI647" s="197"/>
      <c r="BJ647" s="197"/>
      <c r="BK647" s="197"/>
      <c r="BL647" s="197"/>
      <c r="BM647" s="197"/>
      <c r="BN647" s="197"/>
      <c r="BO647" s="197"/>
      <c r="BP647" s="198"/>
      <c r="BQ647" s="64">
        <f>COUNTIF($G647:$BP647,"a")+COUNTIF($G647:$BP647,"r0,a5")/2+COUNTIF($G647:$BP647,"p5,a5")/2+COUNTIF($G647:$BP647,"Ro,p5")/2+COUNTIF($G647:$BP647,"H5,A5")/2+COUNTIF($G647:$BP647,"p0,a5")/2</f>
        <v>5</v>
      </c>
      <c r="BR647" s="64">
        <f>COUNTIF($G647:$BP647,"d")+COUNTIF($G647:$BP647,"r0,d5")/2+COUNTIF($G647:$BP647,"p5,d5")/2+COUNTIF($G647:$BP647,"Ro,P5")/2+COUNTIF($G647:$BP647,"H5,D5")/2+COUNTIF($G647:$BP647,"p0,d5")/2</f>
        <v>0</v>
      </c>
      <c r="BS647" s="64">
        <f>COUNTIF($G647:$BP647,"b")+COUNTIF($G647:$BP647,"r0,b5")/2+COUNTIF($G647:$BP647,"p5,b5")/2+COUNTIF($G647:$BP647,"Ro,P5")/2+COUNTIF($G647:$BP647,"H5,B5")/2+COUNTIF($G647:$BP647,"p0,b5")/2</f>
        <v>0</v>
      </c>
      <c r="BT647" s="64">
        <f>COUNTIF($G647:$BP647,"c")+COUNTIF($G647:$BP647,"r0,c5")/2+COUNTIF($G647:$BP647,"p5,c5")/2+COUNTIF($G647:$BP647,"Ro,P5")/2+COUNTIF($G647:$BP647,"H5,C5")/2+COUNTIF($G647:$BP647,"p0,c5")/2</f>
        <v>5</v>
      </c>
      <c r="BU647" s="64">
        <f>COUNTIF($G647:$BP647,"KH")+COUNTIF($G647:$BP647,"TL")+COUNTIF($G647:$BP647,"L")</f>
        <v>0</v>
      </c>
      <c r="BV647" s="64">
        <f>COUNTIF($G647:$BP647,"NL")</f>
        <v>0</v>
      </c>
      <c r="BW647" s="64">
        <f>COUNTIF($G647:$BP647,"hh")+COUNTIF(G647:BP647,"H5,D5")/2</f>
        <v>0</v>
      </c>
      <c r="BX647" s="64">
        <f>COUNTIF($G647:$BP647,"nt7")</f>
        <v>0</v>
      </c>
      <c r="BY647" s="64">
        <f>COUNTIF($G647:$BP647,"P")+COUNTIF($G647:$BP647,"p5,a5")/2+COUNTIF($G647:$BP647,"p5,b5")/2+COUNTIF($G647:$BP647,"p5,c5")/2+COUNTIF($G647:$BP647,"p5,d5")/2+COUNTIF($G647:$BP647,"R0,P5")/2</f>
        <v>1</v>
      </c>
      <c r="BZ647" s="65">
        <f>SUBTOTAL(9,BQ647:BY647)</f>
        <v>11</v>
      </c>
      <c r="CA647" s="66">
        <f t="shared" si="865"/>
        <v>36</v>
      </c>
      <c r="CB647" s="67">
        <f t="shared" si="866"/>
        <v>0</v>
      </c>
      <c r="CC647" s="67">
        <v>0</v>
      </c>
      <c r="CD647" s="68">
        <f>IF(BZ647&gt;=25,4,IF(BZ647&gt;=18,3,IF(BZ647&gt;=12,2,IF(BZ647&gt;=4,1,0))))-BX647-2+1</f>
        <v>0</v>
      </c>
      <c r="CE647" s="69">
        <f t="shared" si="868"/>
        <v>6</v>
      </c>
      <c r="CF647" s="68">
        <f t="shared" si="869"/>
        <v>0</v>
      </c>
      <c r="CG647" s="70">
        <f t="shared" si="870"/>
        <v>0</v>
      </c>
      <c r="CH647" s="68">
        <f t="shared" si="871"/>
        <v>96</v>
      </c>
      <c r="CI647" s="71">
        <f>VLOOKUP(A647,[5]DATA!$A$6:$Q$660,17,0)</f>
        <v>70</v>
      </c>
      <c r="CJ647" s="71">
        <f t="shared" si="872"/>
        <v>36</v>
      </c>
      <c r="CK647" s="72">
        <f t="shared" si="873"/>
        <v>0</v>
      </c>
      <c r="CL647" s="73">
        <f t="shared" si="874"/>
        <v>0</v>
      </c>
      <c r="CM647" s="72">
        <f t="shared" si="875"/>
        <v>0</v>
      </c>
      <c r="CN647" s="74">
        <f>BQ647+BR647+BS647+BT647+BU647+BY647+BX647</f>
        <v>11</v>
      </c>
    </row>
    <row r="648" spans="1:92" s="76" customFormat="1" ht="24.75" customHeight="1" outlineLevel="2" x14ac:dyDescent="0.25">
      <c r="A648" s="55" t="s">
        <v>1299</v>
      </c>
      <c r="B648" s="56" t="s">
        <v>1300</v>
      </c>
      <c r="C648" s="57" t="s">
        <v>1239</v>
      </c>
      <c r="D648" s="58">
        <v>10</v>
      </c>
      <c r="E648" s="59">
        <v>44602</v>
      </c>
      <c r="F648" s="60">
        <f>IFERROR(VLOOKUP(A648,'[5]PHEP NAM 2022'!$D$9:$AP$628,32,0),0)</f>
        <v>2</v>
      </c>
      <c r="G648" s="61" t="s">
        <v>9</v>
      </c>
      <c r="H648" s="62">
        <v>4</v>
      </c>
      <c r="I648" s="61" t="s">
        <v>9</v>
      </c>
      <c r="J648" s="62">
        <v>4</v>
      </c>
      <c r="K648" s="61" t="s">
        <v>52</v>
      </c>
      <c r="L648" s="62"/>
      <c r="M648" s="61" t="s">
        <v>9</v>
      </c>
      <c r="N648" s="62">
        <v>4</v>
      </c>
      <c r="O648" s="61" t="s">
        <v>9</v>
      </c>
      <c r="P648" s="62">
        <v>4</v>
      </c>
      <c r="Q648" s="63"/>
      <c r="R648" s="63">
        <v>12</v>
      </c>
      <c r="S648" s="61" t="s">
        <v>171</v>
      </c>
      <c r="T648" s="62"/>
      <c r="U648" s="61" t="s">
        <v>9</v>
      </c>
      <c r="V648" s="62">
        <v>3.5</v>
      </c>
      <c r="W648" s="61" t="s">
        <v>9</v>
      </c>
      <c r="X648" s="62">
        <v>3.5</v>
      </c>
      <c r="Y648" s="61" t="s">
        <v>9</v>
      </c>
      <c r="Z648" s="62">
        <v>3.5</v>
      </c>
      <c r="AA648" s="61" t="s">
        <v>9</v>
      </c>
      <c r="AB648" s="62">
        <v>3.5</v>
      </c>
      <c r="AC648" s="61" t="s">
        <v>9</v>
      </c>
      <c r="AD648" s="62">
        <v>3.5</v>
      </c>
      <c r="AE648" s="63"/>
      <c r="AF648" s="63"/>
      <c r="AG648" s="61" t="s">
        <v>9</v>
      </c>
      <c r="AH648" s="62">
        <v>4</v>
      </c>
      <c r="AI648" s="61" t="s">
        <v>9</v>
      </c>
      <c r="AJ648" s="62">
        <v>4</v>
      </c>
      <c r="AK648" s="61" t="s">
        <v>9</v>
      </c>
      <c r="AL648" s="62">
        <v>4</v>
      </c>
      <c r="AM648" s="61" t="s">
        <v>9</v>
      </c>
      <c r="AN648" s="62">
        <v>4</v>
      </c>
      <c r="AO648" s="61" t="s">
        <v>9</v>
      </c>
      <c r="AP648" s="62">
        <v>4</v>
      </c>
      <c r="AQ648" s="61" t="s">
        <v>9</v>
      </c>
      <c r="AR648" s="62">
        <v>4</v>
      </c>
      <c r="AS648" s="63"/>
      <c r="AT648" s="63">
        <v>12</v>
      </c>
      <c r="AU648" s="61" t="s">
        <v>9</v>
      </c>
      <c r="AV648" s="62">
        <v>4</v>
      </c>
      <c r="AW648" s="61" t="s">
        <v>9</v>
      </c>
      <c r="AX648" s="62">
        <v>4</v>
      </c>
      <c r="AY648" s="61" t="s">
        <v>9</v>
      </c>
      <c r="AZ648" s="62">
        <v>4</v>
      </c>
      <c r="BA648" s="61" t="s">
        <v>9</v>
      </c>
      <c r="BB648" s="62">
        <v>4</v>
      </c>
      <c r="BC648" s="61" t="s">
        <v>9</v>
      </c>
      <c r="BD648" s="62">
        <v>4</v>
      </c>
      <c r="BE648" s="61" t="s">
        <v>9</v>
      </c>
      <c r="BF648" s="62">
        <v>4</v>
      </c>
      <c r="BG648" s="63"/>
      <c r="BH648" s="63"/>
      <c r="BI648" s="61" t="s">
        <v>12</v>
      </c>
      <c r="BJ648" s="62">
        <v>4</v>
      </c>
      <c r="BK648" s="61" t="s">
        <v>12</v>
      </c>
      <c r="BL648" s="62">
        <v>4</v>
      </c>
      <c r="BM648" s="61" t="s">
        <v>12</v>
      </c>
      <c r="BN648" s="62">
        <v>4</v>
      </c>
      <c r="BO648" s="61" t="s">
        <v>12</v>
      </c>
      <c r="BP648" s="62">
        <v>4</v>
      </c>
      <c r="BQ648" s="64">
        <f t="shared" ref="BQ648:BQ655" si="888">COUNTIF($G648:$BP648,"a")+COUNTIF($G648:$BP648,"r0,a5")/2+COUNTIF($G648:$BP648,"p5,a5")/2+COUNTIF($G648:$BP648,"Ro,p5")/2+COUNTIF($G648:$BP648,"H5,A5")/2+COUNTIF($G648:$BP648,"p0,a5")/2</f>
        <v>21</v>
      </c>
      <c r="BR648" s="64">
        <f t="shared" ref="BR648:BR655" si="889">COUNTIF($G648:$BP648,"d")+COUNTIF($G648:$BP648,"r0,d5")/2+COUNTIF($G648:$BP648,"p5,d5")/2+COUNTIF($G648:$BP648,"Ro,P5")/2+COUNTIF($G648:$BP648,"H5,D5")/2+COUNTIF($G648:$BP648,"p0,d5")/2</f>
        <v>0.5</v>
      </c>
      <c r="BS648" s="64">
        <f t="shared" ref="BS648:BS655" si="890">COUNTIF($G648:$BP648,"b")+COUNTIF($G648:$BP648,"r0,b5")/2+COUNTIF($G648:$BP648,"p5,b5")/2+COUNTIF($G648:$BP648,"Ro,P5")/2+COUNTIF($G648:$BP648,"H5,B5")/2+COUNTIF($G648:$BP648,"p0,b5")/2</f>
        <v>0</v>
      </c>
      <c r="BT648" s="64">
        <f t="shared" ref="BT648:BT655" si="891">COUNTIF($G648:$BP648,"c")+COUNTIF($G648:$BP648,"r0,c5")/2+COUNTIF($G648:$BP648,"p5,c5")/2+COUNTIF($G648:$BP648,"Ro,P5")/2+COUNTIF($G648:$BP648,"H5,C5")/2+COUNTIF($G648:$BP648,"p0,c5")/2</f>
        <v>4</v>
      </c>
      <c r="BU648" s="64">
        <f t="shared" ref="BU648:BU655" si="892">COUNTIF($G648:$BP648,"KH")+COUNTIF($G648:$BP648,"TL")+COUNTIF($G648:$BP648,"L")</f>
        <v>0</v>
      </c>
      <c r="BV648" s="64">
        <f t="shared" ref="BV648:BV655" si="893">COUNTIF($G648:$BP648,"NL")</f>
        <v>0</v>
      </c>
      <c r="BW648" s="64">
        <f t="shared" ref="BW648:BW655" si="894">COUNTIF($G648:$BP648,"hh")+COUNTIF(G648:BP648,"H5,D5")/2</f>
        <v>0</v>
      </c>
      <c r="BX648" s="64">
        <f t="shared" ref="BX648:BX655" si="895">COUNTIF($G648:$BP648,"nt7")</f>
        <v>0</v>
      </c>
      <c r="BY648" s="64">
        <f t="shared" ref="BY648:BY655" si="896">COUNTIF($G648:$BP648,"P")+COUNTIF($G648:$BP648,"p5,a5")/2+COUNTIF($G648:$BP648,"p5,b5")/2+COUNTIF($G648:$BP648,"p5,c5")/2+COUNTIF($G648:$BP648,"p5,d5")/2+COUNTIF($G648:$BP648,"R0,P5")/2</f>
        <v>1</v>
      </c>
      <c r="BZ648" s="65">
        <f t="shared" ref="BZ648:BZ655" si="897">SUBTOTAL(9,BQ648:BY648)</f>
        <v>26.5</v>
      </c>
      <c r="CA648" s="66">
        <f t="shared" si="865"/>
        <v>97.5</v>
      </c>
      <c r="CB648" s="67">
        <f t="shared" si="866"/>
        <v>24</v>
      </c>
      <c r="CC648" s="67">
        <v>0</v>
      </c>
      <c r="CD648" s="68">
        <f t="shared" si="867"/>
        <v>2</v>
      </c>
      <c r="CE648" s="69">
        <f t="shared" si="868"/>
        <v>22</v>
      </c>
      <c r="CF648" s="68">
        <f t="shared" si="869"/>
        <v>140</v>
      </c>
      <c r="CG648" s="70">
        <f t="shared" si="870"/>
        <v>1</v>
      </c>
      <c r="CH648" s="68">
        <f t="shared" si="871"/>
        <v>352</v>
      </c>
      <c r="CI648" s="71">
        <f>VLOOKUP(A648,[5]DATA!$A$6:$Q$660,17,0)</f>
        <v>70</v>
      </c>
      <c r="CJ648" s="71">
        <f t="shared" si="872"/>
        <v>121.5</v>
      </c>
      <c r="CK648" s="72">
        <f t="shared" si="873"/>
        <v>24</v>
      </c>
      <c r="CL648" s="73">
        <f t="shared" si="874"/>
        <v>0.19753086419753085</v>
      </c>
      <c r="CM648" s="72">
        <f t="shared" si="875"/>
        <v>0</v>
      </c>
      <c r="CN648" s="74">
        <f t="shared" ref="CN648:CN655" si="898">BQ648+BR648+BS648+BT648+BU648+BY648+BX648</f>
        <v>26.5</v>
      </c>
    </row>
    <row r="649" spans="1:92" s="76" customFormat="1" ht="24.75" customHeight="1" outlineLevel="2" x14ac:dyDescent="0.25">
      <c r="A649" s="55" t="s">
        <v>1301</v>
      </c>
      <c r="B649" s="56" t="s">
        <v>1302</v>
      </c>
      <c r="C649" s="57" t="s">
        <v>1239</v>
      </c>
      <c r="D649" s="58">
        <v>10</v>
      </c>
      <c r="E649" s="59">
        <v>44602</v>
      </c>
      <c r="F649" s="60">
        <f>IFERROR(VLOOKUP(A649,'[5]PHEP NAM 2022'!$D$9:$AP$628,32,0),0)</f>
        <v>2</v>
      </c>
      <c r="G649" s="61" t="s">
        <v>12</v>
      </c>
      <c r="H649" s="62">
        <v>4</v>
      </c>
      <c r="I649" s="61" t="s">
        <v>12</v>
      </c>
      <c r="J649" s="62">
        <v>4</v>
      </c>
      <c r="K649" s="61" t="s">
        <v>12</v>
      </c>
      <c r="L649" s="62">
        <v>4</v>
      </c>
      <c r="M649" s="61" t="s">
        <v>12</v>
      </c>
      <c r="N649" s="62">
        <v>4</v>
      </c>
      <c r="O649" s="61" t="s">
        <v>12</v>
      </c>
      <c r="P649" s="62">
        <v>4</v>
      </c>
      <c r="Q649" s="63"/>
      <c r="R649" s="63">
        <v>8</v>
      </c>
      <c r="S649" s="61" t="s">
        <v>9</v>
      </c>
      <c r="T649" s="62">
        <v>4</v>
      </c>
      <c r="U649" s="61" t="s">
        <v>9</v>
      </c>
      <c r="V649" s="62">
        <v>4</v>
      </c>
      <c r="W649" s="61" t="s">
        <v>9</v>
      </c>
      <c r="X649" s="62">
        <v>4</v>
      </c>
      <c r="Y649" s="61" t="s">
        <v>9</v>
      </c>
      <c r="Z649" s="62">
        <v>4</v>
      </c>
      <c r="AA649" s="61" t="s">
        <v>9</v>
      </c>
      <c r="AB649" s="62">
        <v>4</v>
      </c>
      <c r="AC649" s="61" t="s">
        <v>9</v>
      </c>
      <c r="AD649" s="62">
        <v>4</v>
      </c>
      <c r="AE649" s="63"/>
      <c r="AF649" s="63">
        <v>12</v>
      </c>
      <c r="AG649" s="61" t="s">
        <v>12</v>
      </c>
      <c r="AH649" s="62">
        <v>3.5</v>
      </c>
      <c r="AI649" s="61" t="s">
        <v>12</v>
      </c>
      <c r="AJ649" s="62">
        <v>4</v>
      </c>
      <c r="AK649" s="61" t="s">
        <v>12</v>
      </c>
      <c r="AL649" s="62">
        <v>4</v>
      </c>
      <c r="AM649" s="61" t="s">
        <v>12</v>
      </c>
      <c r="AN649" s="62">
        <v>4</v>
      </c>
      <c r="AO649" s="61" t="s">
        <v>12</v>
      </c>
      <c r="AP649" s="62">
        <v>4</v>
      </c>
      <c r="AQ649" s="61" t="s">
        <v>12</v>
      </c>
      <c r="AR649" s="62">
        <v>4</v>
      </c>
      <c r="AS649" s="63"/>
      <c r="AT649" s="63"/>
      <c r="AU649" s="61" t="s">
        <v>12</v>
      </c>
      <c r="AV649" s="62">
        <v>4</v>
      </c>
      <c r="AW649" s="61" t="s">
        <v>12</v>
      </c>
      <c r="AX649" s="62">
        <v>4</v>
      </c>
      <c r="AY649" s="61" t="s">
        <v>12</v>
      </c>
      <c r="AZ649" s="62">
        <v>4</v>
      </c>
      <c r="BA649" s="61" t="s">
        <v>12</v>
      </c>
      <c r="BB649" s="62">
        <v>4</v>
      </c>
      <c r="BC649" s="61" t="s">
        <v>12</v>
      </c>
      <c r="BD649" s="62">
        <v>4</v>
      </c>
      <c r="BE649" s="61" t="s">
        <v>12</v>
      </c>
      <c r="BF649" s="62">
        <v>4</v>
      </c>
      <c r="BG649" s="63"/>
      <c r="BH649" s="63"/>
      <c r="BI649" s="61" t="s">
        <v>9</v>
      </c>
      <c r="BJ649" s="62">
        <v>4</v>
      </c>
      <c r="BK649" s="61" t="s">
        <v>9</v>
      </c>
      <c r="BL649" s="62"/>
      <c r="BM649" s="61" t="s">
        <v>9</v>
      </c>
      <c r="BN649" s="62">
        <v>4</v>
      </c>
      <c r="BO649" s="61" t="s">
        <v>9</v>
      </c>
      <c r="BP649" s="62">
        <v>4</v>
      </c>
      <c r="BQ649" s="64">
        <f t="shared" si="888"/>
        <v>10</v>
      </c>
      <c r="BR649" s="64">
        <f t="shared" si="889"/>
        <v>0</v>
      </c>
      <c r="BS649" s="64">
        <f t="shared" si="890"/>
        <v>0</v>
      </c>
      <c r="BT649" s="64">
        <f t="shared" si="891"/>
        <v>17</v>
      </c>
      <c r="BU649" s="64">
        <f t="shared" si="892"/>
        <v>0</v>
      </c>
      <c r="BV649" s="64">
        <f t="shared" si="893"/>
        <v>0</v>
      </c>
      <c r="BW649" s="64">
        <f t="shared" si="894"/>
        <v>0</v>
      </c>
      <c r="BX649" s="64">
        <f t="shared" si="895"/>
        <v>0</v>
      </c>
      <c r="BY649" s="64">
        <f t="shared" si="896"/>
        <v>0</v>
      </c>
      <c r="BZ649" s="65">
        <f t="shared" si="897"/>
        <v>27</v>
      </c>
      <c r="CA649" s="66">
        <f t="shared" si="865"/>
        <v>103.5</v>
      </c>
      <c r="CB649" s="67">
        <f t="shared" si="866"/>
        <v>20</v>
      </c>
      <c r="CC649" s="67">
        <v>0</v>
      </c>
      <c r="CD649" s="68">
        <f t="shared" si="867"/>
        <v>2</v>
      </c>
      <c r="CE649" s="69">
        <f t="shared" si="868"/>
        <v>26</v>
      </c>
      <c r="CF649" s="68">
        <f t="shared" si="869"/>
        <v>140</v>
      </c>
      <c r="CG649" s="70">
        <f t="shared" si="870"/>
        <v>2</v>
      </c>
      <c r="CH649" s="68">
        <f t="shared" si="871"/>
        <v>416</v>
      </c>
      <c r="CI649" s="71">
        <f>VLOOKUP(A649,[5]DATA!$A$6:$Q$660,17,0)</f>
        <v>70</v>
      </c>
      <c r="CJ649" s="71">
        <f t="shared" si="872"/>
        <v>123.5</v>
      </c>
      <c r="CK649" s="72">
        <f t="shared" si="873"/>
        <v>20</v>
      </c>
      <c r="CL649" s="73">
        <f t="shared" si="874"/>
        <v>0.16194331983805668</v>
      </c>
      <c r="CM649" s="72">
        <f t="shared" si="875"/>
        <v>0</v>
      </c>
      <c r="CN649" s="74">
        <f t="shared" si="898"/>
        <v>27</v>
      </c>
    </row>
    <row r="650" spans="1:92" s="76" customFormat="1" ht="24.75" customHeight="1" outlineLevel="2" x14ac:dyDescent="0.25">
      <c r="A650" s="55" t="s">
        <v>1303</v>
      </c>
      <c r="B650" s="56" t="s">
        <v>1304</v>
      </c>
      <c r="C650" s="57" t="s">
        <v>1239</v>
      </c>
      <c r="D650" s="58">
        <v>10</v>
      </c>
      <c r="E650" s="59">
        <v>44606</v>
      </c>
      <c r="F650" s="60">
        <f>IFERROR(VLOOKUP(A650,'[5]PHEP NAM 2022'!$D$9:$AP$628,32,0),0)</f>
        <v>2</v>
      </c>
      <c r="G650" s="61" t="s">
        <v>9</v>
      </c>
      <c r="H650" s="62">
        <v>4</v>
      </c>
      <c r="I650" s="61" t="s">
        <v>9</v>
      </c>
      <c r="J650" s="62">
        <v>4</v>
      </c>
      <c r="K650" s="61" t="s">
        <v>9</v>
      </c>
      <c r="L650" s="62">
        <v>4</v>
      </c>
      <c r="M650" s="61" t="s">
        <v>9</v>
      </c>
      <c r="N650" s="62">
        <v>4</v>
      </c>
      <c r="O650" s="61" t="s">
        <v>9</v>
      </c>
      <c r="P650" s="62">
        <v>4</v>
      </c>
      <c r="Q650" s="63"/>
      <c r="R650" s="63"/>
      <c r="S650" s="61" t="s">
        <v>9</v>
      </c>
      <c r="T650" s="62">
        <v>4</v>
      </c>
      <c r="U650" s="61" t="s">
        <v>9</v>
      </c>
      <c r="V650" s="62">
        <v>4</v>
      </c>
      <c r="W650" s="61" t="s">
        <v>9</v>
      </c>
      <c r="X650" s="62">
        <v>4</v>
      </c>
      <c r="Y650" s="61" t="s">
        <v>9</v>
      </c>
      <c r="Z650" s="62">
        <v>4</v>
      </c>
      <c r="AA650" s="61" t="s">
        <v>9</v>
      </c>
      <c r="AB650" s="62"/>
      <c r="AC650" s="61" t="s">
        <v>9</v>
      </c>
      <c r="AD650" s="62">
        <v>4</v>
      </c>
      <c r="AE650" s="63"/>
      <c r="AF650" s="63"/>
      <c r="AG650" s="61" t="s">
        <v>9</v>
      </c>
      <c r="AH650" s="62">
        <v>4</v>
      </c>
      <c r="AI650" s="61" t="s">
        <v>9</v>
      </c>
      <c r="AJ650" s="62">
        <v>4</v>
      </c>
      <c r="AK650" s="61" t="s">
        <v>9</v>
      </c>
      <c r="AL650" s="62">
        <v>4</v>
      </c>
      <c r="AM650" s="61" t="s">
        <v>9</v>
      </c>
      <c r="AN650" s="62"/>
      <c r="AO650" s="61" t="s">
        <v>9</v>
      </c>
      <c r="AP650" s="62">
        <v>4</v>
      </c>
      <c r="AQ650" s="61" t="s">
        <v>9</v>
      </c>
      <c r="AR650" s="62">
        <v>4</v>
      </c>
      <c r="AS650" s="63"/>
      <c r="AT650" s="63"/>
      <c r="AU650" s="61" t="s">
        <v>9</v>
      </c>
      <c r="AV650" s="62">
        <v>4</v>
      </c>
      <c r="AW650" s="61" t="s">
        <v>9</v>
      </c>
      <c r="AX650" s="62">
        <v>4</v>
      </c>
      <c r="AY650" s="61" t="s">
        <v>9</v>
      </c>
      <c r="AZ650" s="62">
        <v>4</v>
      </c>
      <c r="BA650" s="61" t="s">
        <v>171</v>
      </c>
      <c r="BB650" s="62"/>
      <c r="BC650" s="61" t="s">
        <v>9</v>
      </c>
      <c r="BD650" s="62">
        <v>4</v>
      </c>
      <c r="BE650" s="61" t="s">
        <v>9</v>
      </c>
      <c r="BF650" s="62">
        <v>1</v>
      </c>
      <c r="BG650" s="63"/>
      <c r="BH650" s="63"/>
      <c r="BI650" s="61" t="s">
        <v>9</v>
      </c>
      <c r="BJ650" s="62"/>
      <c r="BK650" s="61" t="s">
        <v>9</v>
      </c>
      <c r="BL650" s="62">
        <v>4</v>
      </c>
      <c r="BM650" s="61" t="s">
        <v>9</v>
      </c>
      <c r="BN650" s="62">
        <v>4</v>
      </c>
      <c r="BO650" s="61" t="s">
        <v>9</v>
      </c>
      <c r="BP650" s="62">
        <v>4</v>
      </c>
      <c r="BQ650" s="64">
        <f t="shared" si="888"/>
        <v>26</v>
      </c>
      <c r="BR650" s="64">
        <f t="shared" si="889"/>
        <v>0.5</v>
      </c>
      <c r="BS650" s="64">
        <f t="shared" si="890"/>
        <v>0</v>
      </c>
      <c r="BT650" s="64">
        <f t="shared" si="891"/>
        <v>0</v>
      </c>
      <c r="BU650" s="64">
        <f t="shared" si="892"/>
        <v>0</v>
      </c>
      <c r="BV650" s="64">
        <f t="shared" si="893"/>
        <v>0</v>
      </c>
      <c r="BW650" s="64">
        <f t="shared" si="894"/>
        <v>0</v>
      </c>
      <c r="BX650" s="64">
        <f t="shared" si="895"/>
        <v>0</v>
      </c>
      <c r="BY650" s="64">
        <f t="shared" si="896"/>
        <v>0</v>
      </c>
      <c r="BZ650" s="65">
        <f t="shared" si="897"/>
        <v>26.5</v>
      </c>
      <c r="CA650" s="66">
        <f t="shared" si="865"/>
        <v>89</v>
      </c>
      <c r="CB650" s="67">
        <f t="shared" si="866"/>
        <v>0</v>
      </c>
      <c r="CC650" s="67">
        <v>0</v>
      </c>
      <c r="CD650" s="68">
        <f t="shared" si="867"/>
        <v>2</v>
      </c>
      <c r="CE650" s="69">
        <f t="shared" si="868"/>
        <v>22</v>
      </c>
      <c r="CF650" s="68">
        <f t="shared" si="869"/>
        <v>140</v>
      </c>
      <c r="CG650" s="70">
        <f t="shared" si="870"/>
        <v>2</v>
      </c>
      <c r="CH650" s="68">
        <f t="shared" si="871"/>
        <v>352</v>
      </c>
      <c r="CI650" s="71">
        <f>VLOOKUP(A650,[5]DATA!$A$6:$Q$660,17,0)</f>
        <v>70</v>
      </c>
      <c r="CJ650" s="71">
        <f t="shared" si="872"/>
        <v>89</v>
      </c>
      <c r="CK650" s="72">
        <f t="shared" si="873"/>
        <v>0</v>
      </c>
      <c r="CL650" s="73">
        <f t="shared" si="874"/>
        <v>0</v>
      </c>
      <c r="CM650" s="72">
        <f t="shared" si="875"/>
        <v>0</v>
      </c>
      <c r="CN650" s="74">
        <f t="shared" si="898"/>
        <v>26.5</v>
      </c>
    </row>
    <row r="651" spans="1:92" s="76" customFormat="1" ht="24.75" customHeight="1" outlineLevel="2" x14ac:dyDescent="0.25">
      <c r="A651" s="55" t="s">
        <v>1305</v>
      </c>
      <c r="B651" s="56" t="s">
        <v>1306</v>
      </c>
      <c r="C651" s="57" t="s">
        <v>1239</v>
      </c>
      <c r="D651" s="58">
        <v>10</v>
      </c>
      <c r="E651" s="59">
        <v>44608</v>
      </c>
      <c r="F651" s="60">
        <f>IFERROR(VLOOKUP(A651,'[5]PHEP NAM 2022'!$D$9:$AP$628,32,0),0)</f>
        <v>1</v>
      </c>
      <c r="G651" s="61" t="s">
        <v>12</v>
      </c>
      <c r="H651" s="62">
        <v>4</v>
      </c>
      <c r="I651" s="61" t="s">
        <v>12</v>
      </c>
      <c r="J651" s="62">
        <v>4</v>
      </c>
      <c r="K651" s="61" t="s">
        <v>12</v>
      </c>
      <c r="L651" s="62">
        <v>4</v>
      </c>
      <c r="M651" s="61" t="s">
        <v>52</v>
      </c>
      <c r="N651" s="62"/>
      <c r="O651" s="61" t="s">
        <v>124</v>
      </c>
      <c r="P651" s="62"/>
      <c r="Q651" s="63"/>
      <c r="R651" s="63"/>
      <c r="S651" s="61" t="s">
        <v>9</v>
      </c>
      <c r="T651" s="62">
        <v>4</v>
      </c>
      <c r="U651" s="61" t="s">
        <v>9</v>
      </c>
      <c r="V651" s="62">
        <v>4</v>
      </c>
      <c r="W651" s="61" t="s">
        <v>9</v>
      </c>
      <c r="X651" s="62">
        <v>4</v>
      </c>
      <c r="Y651" s="61" t="s">
        <v>9</v>
      </c>
      <c r="Z651" s="62">
        <v>4</v>
      </c>
      <c r="AA651" s="61" t="s">
        <v>9</v>
      </c>
      <c r="AB651" s="62">
        <v>4</v>
      </c>
      <c r="AC651" s="61" t="s">
        <v>9</v>
      </c>
      <c r="AD651" s="62">
        <v>4</v>
      </c>
      <c r="AE651" s="63"/>
      <c r="AF651" s="63"/>
      <c r="AG651" s="61" t="s">
        <v>124</v>
      </c>
      <c r="AH651" s="62"/>
      <c r="AI651" s="61" t="s">
        <v>12</v>
      </c>
      <c r="AJ651" s="62">
        <v>4</v>
      </c>
      <c r="AK651" s="61" t="s">
        <v>12</v>
      </c>
      <c r="AL651" s="62">
        <v>4</v>
      </c>
      <c r="AM651" s="61" t="s">
        <v>12</v>
      </c>
      <c r="AN651" s="62">
        <v>4</v>
      </c>
      <c r="AO651" s="61" t="s">
        <v>12</v>
      </c>
      <c r="AP651" s="62">
        <v>4</v>
      </c>
      <c r="AQ651" s="61" t="s">
        <v>12</v>
      </c>
      <c r="AR651" s="62">
        <v>4</v>
      </c>
      <c r="AS651" s="63"/>
      <c r="AT651" s="63">
        <v>12</v>
      </c>
      <c r="AU651" s="61" t="s">
        <v>12</v>
      </c>
      <c r="AV651" s="62">
        <v>4</v>
      </c>
      <c r="AW651" s="61" t="s">
        <v>12</v>
      </c>
      <c r="AX651" s="62">
        <v>4</v>
      </c>
      <c r="AY651" s="61" t="s">
        <v>12</v>
      </c>
      <c r="AZ651" s="62">
        <v>4</v>
      </c>
      <c r="BA651" s="61" t="s">
        <v>12</v>
      </c>
      <c r="BB651" s="62">
        <v>4</v>
      </c>
      <c r="BC651" s="61" t="s">
        <v>12</v>
      </c>
      <c r="BD651" s="62">
        <v>4</v>
      </c>
      <c r="BE651" s="61" t="s">
        <v>12</v>
      </c>
      <c r="BF651" s="62">
        <v>4</v>
      </c>
      <c r="BG651" s="63"/>
      <c r="BH651" s="63"/>
      <c r="BI651" s="61" t="s">
        <v>9</v>
      </c>
      <c r="BJ651" s="62">
        <v>2</v>
      </c>
      <c r="BK651" s="61" t="s">
        <v>9</v>
      </c>
      <c r="BL651" s="62">
        <v>4</v>
      </c>
      <c r="BM651" s="61" t="s">
        <v>9</v>
      </c>
      <c r="BN651" s="62">
        <v>4</v>
      </c>
      <c r="BO651" s="61" t="s">
        <v>9</v>
      </c>
      <c r="BP651" s="62">
        <v>4</v>
      </c>
      <c r="BQ651" s="64">
        <f t="shared" si="888"/>
        <v>10</v>
      </c>
      <c r="BR651" s="64">
        <f t="shared" si="889"/>
        <v>0</v>
      </c>
      <c r="BS651" s="64">
        <f t="shared" si="890"/>
        <v>0</v>
      </c>
      <c r="BT651" s="64">
        <f t="shared" si="891"/>
        <v>14</v>
      </c>
      <c r="BU651" s="64">
        <f t="shared" si="892"/>
        <v>0</v>
      </c>
      <c r="BV651" s="64">
        <f t="shared" si="893"/>
        <v>0</v>
      </c>
      <c r="BW651" s="64">
        <f t="shared" si="894"/>
        <v>0</v>
      </c>
      <c r="BX651" s="64">
        <f t="shared" si="895"/>
        <v>0</v>
      </c>
      <c r="BY651" s="64">
        <f t="shared" si="896"/>
        <v>1</v>
      </c>
      <c r="BZ651" s="65">
        <f t="shared" si="897"/>
        <v>25</v>
      </c>
      <c r="CA651" s="66">
        <f t="shared" si="865"/>
        <v>94</v>
      </c>
      <c r="CB651" s="67">
        <f t="shared" si="866"/>
        <v>12</v>
      </c>
      <c r="CC651" s="67">
        <v>0</v>
      </c>
      <c r="CD651" s="68">
        <f t="shared" si="867"/>
        <v>2</v>
      </c>
      <c r="CE651" s="69">
        <f t="shared" si="868"/>
        <v>24</v>
      </c>
      <c r="CF651" s="68">
        <f t="shared" si="869"/>
        <v>140</v>
      </c>
      <c r="CG651" s="70">
        <f t="shared" si="870"/>
        <v>0</v>
      </c>
      <c r="CH651" s="68">
        <f t="shared" si="871"/>
        <v>384</v>
      </c>
      <c r="CI651" s="71">
        <f>VLOOKUP(A651,[5]DATA!$A$6:$Q$660,17,0)</f>
        <v>70</v>
      </c>
      <c r="CJ651" s="71">
        <f t="shared" si="872"/>
        <v>106</v>
      </c>
      <c r="CK651" s="72">
        <f t="shared" si="873"/>
        <v>12</v>
      </c>
      <c r="CL651" s="73">
        <f t="shared" si="874"/>
        <v>0.11320754716981132</v>
      </c>
      <c r="CM651" s="72">
        <f t="shared" si="875"/>
        <v>0</v>
      </c>
      <c r="CN651" s="74">
        <f t="shared" si="898"/>
        <v>25</v>
      </c>
    </row>
    <row r="652" spans="1:92" s="76" customFormat="1" ht="24.75" customHeight="1" outlineLevel="2" x14ac:dyDescent="0.25">
      <c r="A652" s="55" t="s">
        <v>1307</v>
      </c>
      <c r="B652" s="56" t="s">
        <v>1308</v>
      </c>
      <c r="C652" s="57" t="s">
        <v>1239</v>
      </c>
      <c r="D652" s="58">
        <v>10</v>
      </c>
      <c r="E652" s="59">
        <v>44608</v>
      </c>
      <c r="F652" s="60">
        <f>IFERROR(VLOOKUP(A652,'[5]PHEP NAM 2022'!$D$9:$AP$628,32,0),0)</f>
        <v>1</v>
      </c>
      <c r="G652" s="61" t="s">
        <v>9</v>
      </c>
      <c r="H652" s="62">
        <v>4</v>
      </c>
      <c r="I652" s="61" t="s">
        <v>9</v>
      </c>
      <c r="J652" s="62">
        <v>4</v>
      </c>
      <c r="K652" s="61" t="s">
        <v>9</v>
      </c>
      <c r="L652" s="62">
        <v>4</v>
      </c>
      <c r="M652" s="61" t="s">
        <v>9</v>
      </c>
      <c r="N652" s="62">
        <v>4</v>
      </c>
      <c r="O652" s="61" t="s">
        <v>9</v>
      </c>
      <c r="P652" s="62">
        <v>4</v>
      </c>
      <c r="Q652" s="63"/>
      <c r="R652" s="63">
        <v>12</v>
      </c>
      <c r="S652" s="61" t="s">
        <v>12</v>
      </c>
      <c r="T652" s="62">
        <v>4</v>
      </c>
      <c r="U652" s="61" t="s">
        <v>52</v>
      </c>
      <c r="V652" s="62"/>
      <c r="W652" s="61" t="s">
        <v>12</v>
      </c>
      <c r="X652" s="62">
        <v>4</v>
      </c>
      <c r="Y652" s="61" t="s">
        <v>12</v>
      </c>
      <c r="Z652" s="62">
        <v>4</v>
      </c>
      <c r="AA652" s="61" t="s">
        <v>12</v>
      </c>
      <c r="AB652" s="62">
        <v>4</v>
      </c>
      <c r="AC652" s="61" t="s">
        <v>12</v>
      </c>
      <c r="AD652" s="62">
        <v>4</v>
      </c>
      <c r="AE652" s="63"/>
      <c r="AF652" s="63"/>
      <c r="AG652" s="61" t="s">
        <v>9</v>
      </c>
      <c r="AH652" s="62">
        <v>4</v>
      </c>
      <c r="AI652" s="61" t="s">
        <v>9</v>
      </c>
      <c r="AJ652" s="62">
        <v>4</v>
      </c>
      <c r="AK652" s="61" t="s">
        <v>9</v>
      </c>
      <c r="AL652" s="62">
        <v>4</v>
      </c>
      <c r="AM652" s="61" t="s">
        <v>9</v>
      </c>
      <c r="AN652" s="62">
        <v>4</v>
      </c>
      <c r="AO652" s="61" t="s">
        <v>9</v>
      </c>
      <c r="AP652" s="62">
        <v>4</v>
      </c>
      <c r="AQ652" s="61" t="s">
        <v>9</v>
      </c>
      <c r="AR652" s="62">
        <v>4</v>
      </c>
      <c r="AS652" s="63"/>
      <c r="AT652" s="63"/>
      <c r="AU652" s="61" t="s">
        <v>9</v>
      </c>
      <c r="AV652" s="62">
        <v>4</v>
      </c>
      <c r="AW652" s="61" t="s">
        <v>9</v>
      </c>
      <c r="AX652" s="62">
        <v>4</v>
      </c>
      <c r="AY652" s="61" t="s">
        <v>9</v>
      </c>
      <c r="AZ652" s="62">
        <v>4</v>
      </c>
      <c r="BA652" s="61" t="s">
        <v>9</v>
      </c>
      <c r="BB652" s="62">
        <v>4</v>
      </c>
      <c r="BC652" s="61" t="s">
        <v>9</v>
      </c>
      <c r="BD652" s="62">
        <v>4</v>
      </c>
      <c r="BE652" s="61" t="s">
        <v>9</v>
      </c>
      <c r="BF652" s="62">
        <v>4</v>
      </c>
      <c r="BG652" s="63"/>
      <c r="BH652" s="63">
        <v>12</v>
      </c>
      <c r="BI652" s="61" t="s">
        <v>12</v>
      </c>
      <c r="BJ652" s="62">
        <v>4</v>
      </c>
      <c r="BK652" s="61" t="s">
        <v>12</v>
      </c>
      <c r="BL652" s="62">
        <v>4</v>
      </c>
      <c r="BM652" s="61" t="s">
        <v>12</v>
      </c>
      <c r="BN652" s="62">
        <v>4</v>
      </c>
      <c r="BO652" s="61" t="s">
        <v>12</v>
      </c>
      <c r="BP652" s="62">
        <v>4</v>
      </c>
      <c r="BQ652" s="64">
        <f t="shared" si="888"/>
        <v>17</v>
      </c>
      <c r="BR652" s="64">
        <f t="shared" si="889"/>
        <v>0</v>
      </c>
      <c r="BS652" s="64">
        <f t="shared" si="890"/>
        <v>0</v>
      </c>
      <c r="BT652" s="64">
        <f t="shared" si="891"/>
        <v>9</v>
      </c>
      <c r="BU652" s="64">
        <f t="shared" si="892"/>
        <v>0</v>
      </c>
      <c r="BV652" s="64">
        <f t="shared" si="893"/>
        <v>0</v>
      </c>
      <c r="BW652" s="64">
        <f t="shared" si="894"/>
        <v>0</v>
      </c>
      <c r="BX652" s="64">
        <f t="shared" si="895"/>
        <v>0</v>
      </c>
      <c r="BY652" s="64">
        <f t="shared" si="896"/>
        <v>1</v>
      </c>
      <c r="BZ652" s="65">
        <f t="shared" si="897"/>
        <v>27</v>
      </c>
      <c r="CA652" s="66">
        <f t="shared" si="865"/>
        <v>104</v>
      </c>
      <c r="CB652" s="67">
        <f t="shared" si="866"/>
        <v>24</v>
      </c>
      <c r="CC652" s="67">
        <v>0</v>
      </c>
      <c r="CD652" s="68">
        <f t="shared" si="867"/>
        <v>2</v>
      </c>
      <c r="CE652" s="69">
        <f t="shared" si="868"/>
        <v>28</v>
      </c>
      <c r="CF652" s="68">
        <f t="shared" si="869"/>
        <v>140</v>
      </c>
      <c r="CG652" s="70">
        <f t="shared" si="870"/>
        <v>0</v>
      </c>
      <c r="CH652" s="68">
        <f t="shared" si="871"/>
        <v>448</v>
      </c>
      <c r="CI652" s="71">
        <f>VLOOKUP(A652,[5]DATA!$A$6:$Q$660,17,0)</f>
        <v>70</v>
      </c>
      <c r="CJ652" s="71">
        <f t="shared" si="872"/>
        <v>128</v>
      </c>
      <c r="CK652" s="72">
        <f t="shared" si="873"/>
        <v>24</v>
      </c>
      <c r="CL652" s="73">
        <f t="shared" si="874"/>
        <v>0.1875</v>
      </c>
      <c r="CM652" s="72">
        <f t="shared" si="875"/>
        <v>0</v>
      </c>
      <c r="CN652" s="74">
        <f t="shared" si="898"/>
        <v>27</v>
      </c>
    </row>
    <row r="653" spans="1:92" s="76" customFormat="1" ht="24.75" customHeight="1" outlineLevel="2" x14ac:dyDescent="0.25">
      <c r="A653" s="55" t="s">
        <v>1309</v>
      </c>
      <c r="B653" s="96" t="s">
        <v>1310</v>
      </c>
      <c r="C653" s="57" t="s">
        <v>1239</v>
      </c>
      <c r="D653" s="58">
        <v>10</v>
      </c>
      <c r="E653" s="59">
        <v>44608</v>
      </c>
      <c r="F653" s="60">
        <f>IFERROR(VLOOKUP(A653,'[5]PHEP NAM 2022'!$D$9:$AP$628,32,0),0)</f>
        <v>0</v>
      </c>
      <c r="G653" s="61" t="s">
        <v>12</v>
      </c>
      <c r="H653" s="62">
        <v>4</v>
      </c>
      <c r="I653" s="61" t="s">
        <v>12</v>
      </c>
      <c r="J653" s="62">
        <v>4</v>
      </c>
      <c r="K653" s="61" t="s">
        <v>12</v>
      </c>
      <c r="L653" s="62">
        <v>4</v>
      </c>
      <c r="M653" s="61" t="s">
        <v>12</v>
      </c>
      <c r="N653" s="62">
        <v>4</v>
      </c>
      <c r="O653" s="61" t="s">
        <v>12</v>
      </c>
      <c r="P653" s="62">
        <v>4</v>
      </c>
      <c r="Q653" s="63"/>
      <c r="R653" s="63">
        <v>8</v>
      </c>
      <c r="S653" s="61" t="s">
        <v>124</v>
      </c>
      <c r="T653" s="62"/>
      <c r="U653" s="61" t="s">
        <v>9</v>
      </c>
      <c r="V653" s="62">
        <v>4</v>
      </c>
      <c r="W653" s="61" t="s">
        <v>9</v>
      </c>
      <c r="X653" s="62">
        <v>4</v>
      </c>
      <c r="Y653" s="196" t="s">
        <v>223</v>
      </c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  <c r="AV653" s="197"/>
      <c r="AW653" s="197"/>
      <c r="AX653" s="197"/>
      <c r="AY653" s="197"/>
      <c r="AZ653" s="197"/>
      <c r="BA653" s="197"/>
      <c r="BB653" s="197"/>
      <c r="BC653" s="197"/>
      <c r="BD653" s="197"/>
      <c r="BE653" s="197"/>
      <c r="BF653" s="197"/>
      <c r="BG653" s="197"/>
      <c r="BH653" s="197"/>
      <c r="BI653" s="197"/>
      <c r="BJ653" s="197"/>
      <c r="BK653" s="197"/>
      <c r="BL653" s="197"/>
      <c r="BM653" s="197"/>
      <c r="BN653" s="197"/>
      <c r="BO653" s="197"/>
      <c r="BP653" s="198"/>
      <c r="BQ653" s="64">
        <f t="shared" si="888"/>
        <v>2</v>
      </c>
      <c r="BR653" s="64">
        <f t="shared" si="889"/>
        <v>0</v>
      </c>
      <c r="BS653" s="64">
        <f t="shared" si="890"/>
        <v>0</v>
      </c>
      <c r="BT653" s="64">
        <f t="shared" si="891"/>
        <v>5</v>
      </c>
      <c r="BU653" s="64">
        <f t="shared" si="892"/>
        <v>0</v>
      </c>
      <c r="BV653" s="64">
        <f t="shared" si="893"/>
        <v>0</v>
      </c>
      <c r="BW653" s="64">
        <f t="shared" si="894"/>
        <v>0</v>
      </c>
      <c r="BX653" s="64">
        <f t="shared" si="895"/>
        <v>0</v>
      </c>
      <c r="BY653" s="64">
        <f t="shared" si="896"/>
        <v>0</v>
      </c>
      <c r="BZ653" s="65">
        <f t="shared" si="897"/>
        <v>7</v>
      </c>
      <c r="CA653" s="66">
        <f t="shared" si="865"/>
        <v>28</v>
      </c>
      <c r="CB653" s="67">
        <f t="shared" si="866"/>
        <v>8</v>
      </c>
      <c r="CC653" s="67">
        <v>0</v>
      </c>
      <c r="CD653" s="68">
        <f t="shared" ref="CD653:CD654" si="899">IF(BZ653&gt;=25,4,IF(BZ653&gt;=18,3,IF(BZ653&gt;=12,2,IF(BZ653&gt;=4,1,0))))-BX653-2+1</f>
        <v>0</v>
      </c>
      <c r="CE653" s="69">
        <f t="shared" si="868"/>
        <v>7</v>
      </c>
      <c r="CF653" s="68">
        <f t="shared" si="869"/>
        <v>0</v>
      </c>
      <c r="CG653" s="70">
        <f t="shared" si="870"/>
        <v>0</v>
      </c>
      <c r="CH653" s="68">
        <f t="shared" si="871"/>
        <v>112</v>
      </c>
      <c r="CI653" s="71">
        <f>VLOOKUP(A653,[5]DATA!$A$6:$Q$660,17,0)</f>
        <v>70</v>
      </c>
      <c r="CJ653" s="71">
        <f t="shared" si="872"/>
        <v>36</v>
      </c>
      <c r="CK653" s="72">
        <f t="shared" si="873"/>
        <v>8</v>
      </c>
      <c r="CL653" s="73">
        <f t="shared" si="874"/>
        <v>0.22222222222222221</v>
      </c>
      <c r="CM653" s="72">
        <f t="shared" si="875"/>
        <v>0</v>
      </c>
      <c r="CN653" s="74">
        <f t="shared" si="898"/>
        <v>7</v>
      </c>
    </row>
    <row r="654" spans="1:92" s="76" customFormat="1" ht="24.75" customHeight="1" outlineLevel="2" x14ac:dyDescent="0.25">
      <c r="A654" s="55" t="s">
        <v>1311</v>
      </c>
      <c r="B654" s="96" t="s">
        <v>1312</v>
      </c>
      <c r="C654" s="57" t="s">
        <v>1239</v>
      </c>
      <c r="D654" s="58">
        <v>10</v>
      </c>
      <c r="E654" s="59">
        <v>44608</v>
      </c>
      <c r="F654" s="60">
        <f>IFERROR(VLOOKUP(A654,'[5]PHEP NAM 2022'!$D$9:$AP$628,32,0),0)</f>
        <v>0</v>
      </c>
      <c r="G654" s="61" t="s">
        <v>9</v>
      </c>
      <c r="H654" s="62">
        <v>4</v>
      </c>
      <c r="I654" s="61" t="s">
        <v>9</v>
      </c>
      <c r="J654" s="62">
        <v>4</v>
      </c>
      <c r="K654" s="61" t="s">
        <v>9</v>
      </c>
      <c r="L654" s="62">
        <v>4</v>
      </c>
      <c r="M654" s="61" t="s">
        <v>9</v>
      </c>
      <c r="N654" s="62">
        <v>4</v>
      </c>
      <c r="O654" s="61" t="s">
        <v>9</v>
      </c>
      <c r="P654" s="62">
        <v>4</v>
      </c>
      <c r="Q654" s="63"/>
      <c r="R654" s="63">
        <v>0</v>
      </c>
      <c r="S654" s="61" t="s">
        <v>171</v>
      </c>
      <c r="T654" s="62"/>
      <c r="U654" s="61" t="s">
        <v>171</v>
      </c>
      <c r="V654" s="62"/>
      <c r="W654" s="196" t="s">
        <v>223</v>
      </c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  <c r="AV654" s="197"/>
      <c r="AW654" s="197"/>
      <c r="AX654" s="197"/>
      <c r="AY654" s="197"/>
      <c r="AZ654" s="197"/>
      <c r="BA654" s="197"/>
      <c r="BB654" s="197"/>
      <c r="BC654" s="197"/>
      <c r="BD654" s="197"/>
      <c r="BE654" s="197"/>
      <c r="BF654" s="197"/>
      <c r="BG654" s="197"/>
      <c r="BH654" s="197"/>
      <c r="BI654" s="197"/>
      <c r="BJ654" s="197"/>
      <c r="BK654" s="197"/>
      <c r="BL654" s="197"/>
      <c r="BM654" s="197"/>
      <c r="BN654" s="197"/>
      <c r="BO654" s="197"/>
      <c r="BP654" s="198"/>
      <c r="BQ654" s="64">
        <f t="shared" si="888"/>
        <v>5</v>
      </c>
      <c r="BR654" s="64">
        <f t="shared" si="889"/>
        <v>1</v>
      </c>
      <c r="BS654" s="64">
        <f t="shared" si="890"/>
        <v>0</v>
      </c>
      <c r="BT654" s="64">
        <f t="shared" si="891"/>
        <v>0</v>
      </c>
      <c r="BU654" s="64">
        <f t="shared" si="892"/>
        <v>0</v>
      </c>
      <c r="BV654" s="64">
        <f t="shared" si="893"/>
        <v>0</v>
      </c>
      <c r="BW654" s="64">
        <f t="shared" si="894"/>
        <v>0</v>
      </c>
      <c r="BX654" s="64">
        <f t="shared" si="895"/>
        <v>0</v>
      </c>
      <c r="BY654" s="64">
        <f t="shared" si="896"/>
        <v>0</v>
      </c>
      <c r="BZ654" s="65">
        <f t="shared" si="897"/>
        <v>6</v>
      </c>
      <c r="CA654" s="66">
        <f t="shared" si="865"/>
        <v>20</v>
      </c>
      <c r="CB654" s="67">
        <f t="shared" si="866"/>
        <v>0</v>
      </c>
      <c r="CC654" s="67">
        <v>0</v>
      </c>
      <c r="CD654" s="68">
        <f t="shared" si="899"/>
        <v>0</v>
      </c>
      <c r="CE654" s="69">
        <f t="shared" si="868"/>
        <v>5</v>
      </c>
      <c r="CF654" s="68">
        <f t="shared" si="869"/>
        <v>0</v>
      </c>
      <c r="CG654" s="70">
        <f t="shared" si="870"/>
        <v>0</v>
      </c>
      <c r="CH654" s="68">
        <f t="shared" si="871"/>
        <v>80</v>
      </c>
      <c r="CI654" s="71">
        <f>VLOOKUP(A654,[5]DATA!$A$6:$Q$660,17,0)</f>
        <v>70</v>
      </c>
      <c r="CJ654" s="71">
        <f t="shared" si="872"/>
        <v>20</v>
      </c>
      <c r="CK654" s="72">
        <f t="shared" si="873"/>
        <v>0</v>
      </c>
      <c r="CL654" s="73">
        <f t="shared" si="874"/>
        <v>0</v>
      </c>
      <c r="CM654" s="72">
        <f t="shared" si="875"/>
        <v>0</v>
      </c>
      <c r="CN654" s="74">
        <f t="shared" si="898"/>
        <v>6</v>
      </c>
    </row>
    <row r="655" spans="1:92" s="76" customFormat="1" ht="24.75" customHeight="1" outlineLevel="2" x14ac:dyDescent="0.25">
      <c r="A655" s="55" t="s">
        <v>1313</v>
      </c>
      <c r="B655" s="56" t="s">
        <v>1314</v>
      </c>
      <c r="C655" s="57" t="s">
        <v>1239</v>
      </c>
      <c r="D655" s="58">
        <v>10</v>
      </c>
      <c r="E655" s="59">
        <v>44609</v>
      </c>
      <c r="F655" s="60">
        <f>IFERROR(VLOOKUP(A655,'[5]PHEP NAM 2022'!$D$9:$AP$628,32,0),0)</f>
        <v>1</v>
      </c>
      <c r="G655" s="61" t="s">
        <v>124</v>
      </c>
      <c r="H655" s="62"/>
      <c r="I655" s="61" t="s">
        <v>171</v>
      </c>
      <c r="J655" s="62"/>
      <c r="K655" s="61" t="s">
        <v>9</v>
      </c>
      <c r="L655" s="62">
        <v>4</v>
      </c>
      <c r="M655" s="61" t="s">
        <v>9</v>
      </c>
      <c r="N655" s="62">
        <v>4</v>
      </c>
      <c r="O655" s="61" t="s">
        <v>9</v>
      </c>
      <c r="P655" s="62">
        <v>4</v>
      </c>
      <c r="Q655" s="63"/>
      <c r="R655" s="63">
        <v>12</v>
      </c>
      <c r="S655" s="61" t="s">
        <v>171</v>
      </c>
      <c r="T655" s="62"/>
      <c r="U655" s="61" t="s">
        <v>9</v>
      </c>
      <c r="V655" s="62">
        <v>4</v>
      </c>
      <c r="W655" s="61" t="s">
        <v>9</v>
      </c>
      <c r="X655" s="62">
        <v>3.5</v>
      </c>
      <c r="Y655" s="61" t="s">
        <v>9</v>
      </c>
      <c r="Z655" s="62">
        <v>4</v>
      </c>
      <c r="AA655" s="61" t="s">
        <v>9</v>
      </c>
      <c r="AB655" s="62">
        <v>3.5</v>
      </c>
      <c r="AC655" s="61" t="s">
        <v>9</v>
      </c>
      <c r="AD655" s="62">
        <v>3.5</v>
      </c>
      <c r="AE655" s="63"/>
      <c r="AF655" s="63"/>
      <c r="AG655" s="61" t="s">
        <v>9</v>
      </c>
      <c r="AH655" s="62">
        <v>4</v>
      </c>
      <c r="AI655" s="61" t="s">
        <v>9</v>
      </c>
      <c r="AJ655" s="62">
        <v>4</v>
      </c>
      <c r="AK655" s="61" t="s">
        <v>9</v>
      </c>
      <c r="AL655" s="62">
        <v>4</v>
      </c>
      <c r="AM655" s="61" t="s">
        <v>9</v>
      </c>
      <c r="AN655" s="62">
        <v>4</v>
      </c>
      <c r="AO655" s="61" t="s">
        <v>9</v>
      </c>
      <c r="AP655" s="62">
        <v>4</v>
      </c>
      <c r="AQ655" s="61" t="s">
        <v>9</v>
      </c>
      <c r="AR655" s="62">
        <v>4</v>
      </c>
      <c r="AS655" s="63"/>
      <c r="AT655" s="63">
        <v>12</v>
      </c>
      <c r="AU655" s="61" t="s">
        <v>9</v>
      </c>
      <c r="AV655" s="62">
        <v>4</v>
      </c>
      <c r="AW655" s="61" t="s">
        <v>9</v>
      </c>
      <c r="AX655" s="62">
        <v>4</v>
      </c>
      <c r="AY655" s="61" t="s">
        <v>9</v>
      </c>
      <c r="AZ655" s="62">
        <v>4</v>
      </c>
      <c r="BA655" s="61" t="s">
        <v>9</v>
      </c>
      <c r="BB655" s="62">
        <v>4</v>
      </c>
      <c r="BC655" s="61" t="s">
        <v>9</v>
      </c>
      <c r="BD655" s="62">
        <v>4</v>
      </c>
      <c r="BE655" s="61" t="s">
        <v>9</v>
      </c>
      <c r="BF655" s="62">
        <v>4</v>
      </c>
      <c r="BG655" s="63"/>
      <c r="BH655" s="63"/>
      <c r="BI655" s="61" t="s">
        <v>12</v>
      </c>
      <c r="BJ655" s="62">
        <v>4</v>
      </c>
      <c r="BK655" s="61" t="s">
        <v>12</v>
      </c>
      <c r="BL655" s="62">
        <v>4</v>
      </c>
      <c r="BM655" s="61" t="s">
        <v>12</v>
      </c>
      <c r="BN655" s="62">
        <v>4</v>
      </c>
      <c r="BO655" s="61" t="s">
        <v>12</v>
      </c>
      <c r="BP655" s="62">
        <v>4</v>
      </c>
      <c r="BQ655" s="64">
        <f t="shared" si="888"/>
        <v>20</v>
      </c>
      <c r="BR655" s="64">
        <f t="shared" si="889"/>
        <v>1</v>
      </c>
      <c r="BS655" s="64">
        <f t="shared" si="890"/>
        <v>0</v>
      </c>
      <c r="BT655" s="64">
        <f t="shared" si="891"/>
        <v>4</v>
      </c>
      <c r="BU655" s="64">
        <f t="shared" si="892"/>
        <v>0</v>
      </c>
      <c r="BV655" s="64">
        <f t="shared" si="893"/>
        <v>0</v>
      </c>
      <c r="BW655" s="64">
        <f t="shared" si="894"/>
        <v>0</v>
      </c>
      <c r="BX655" s="64">
        <f t="shared" si="895"/>
        <v>0</v>
      </c>
      <c r="BY655" s="64">
        <f t="shared" si="896"/>
        <v>0</v>
      </c>
      <c r="BZ655" s="65">
        <f t="shared" si="897"/>
        <v>25</v>
      </c>
      <c r="CA655" s="66">
        <f t="shared" si="865"/>
        <v>94.5</v>
      </c>
      <c r="CB655" s="67">
        <f t="shared" si="866"/>
        <v>24</v>
      </c>
      <c r="CC655" s="67">
        <v>0</v>
      </c>
      <c r="CD655" s="68">
        <f t="shared" si="867"/>
        <v>2</v>
      </c>
      <c r="CE655" s="69">
        <f t="shared" si="868"/>
        <v>23</v>
      </c>
      <c r="CF655" s="68">
        <f t="shared" si="869"/>
        <v>140</v>
      </c>
      <c r="CG655" s="70">
        <f t="shared" si="870"/>
        <v>1</v>
      </c>
      <c r="CH655" s="68">
        <f t="shared" si="871"/>
        <v>368</v>
      </c>
      <c r="CI655" s="71">
        <f>VLOOKUP(A655,[5]DATA!$A$6:$Q$660,17,0)</f>
        <v>70</v>
      </c>
      <c r="CJ655" s="71">
        <f t="shared" si="872"/>
        <v>118.5</v>
      </c>
      <c r="CK655" s="72">
        <f t="shared" si="873"/>
        <v>24</v>
      </c>
      <c r="CL655" s="73">
        <f t="shared" si="874"/>
        <v>0.20253164556962025</v>
      </c>
      <c r="CM655" s="72">
        <f t="shared" si="875"/>
        <v>0</v>
      </c>
      <c r="CN655" s="74">
        <f t="shared" si="898"/>
        <v>25</v>
      </c>
    </row>
    <row r="656" spans="1:92" s="76" customFormat="1" ht="24.75" customHeight="1" outlineLevel="2" x14ac:dyDescent="0.25">
      <c r="A656" s="55" t="s">
        <v>1315</v>
      </c>
      <c r="B656" s="56" t="s">
        <v>1316</v>
      </c>
      <c r="C656" s="57" t="s">
        <v>1239</v>
      </c>
      <c r="D656" s="58">
        <v>10</v>
      </c>
      <c r="E656" s="59">
        <v>44613</v>
      </c>
      <c r="F656" s="60">
        <f>IFERROR(VLOOKUP(A656,'[5]PHEP NAM 2022'!$D$9:$AP$628,32,0),0)</f>
        <v>1</v>
      </c>
      <c r="G656" s="61" t="s">
        <v>9</v>
      </c>
      <c r="H656" s="62">
        <v>4</v>
      </c>
      <c r="I656" s="61" t="s">
        <v>9</v>
      </c>
      <c r="J656" s="62">
        <v>4</v>
      </c>
      <c r="K656" s="61" t="s">
        <v>9</v>
      </c>
      <c r="L656" s="62">
        <v>4</v>
      </c>
      <c r="M656" s="61" t="s">
        <v>9</v>
      </c>
      <c r="N656" s="62">
        <v>4</v>
      </c>
      <c r="O656" s="61" t="s">
        <v>9</v>
      </c>
      <c r="P656" s="62">
        <v>4</v>
      </c>
      <c r="Q656" s="63"/>
      <c r="R656" s="63"/>
      <c r="S656" s="61" t="s">
        <v>9</v>
      </c>
      <c r="T656" s="62">
        <v>4</v>
      </c>
      <c r="U656" s="61" t="s">
        <v>9</v>
      </c>
      <c r="V656" s="62">
        <v>4</v>
      </c>
      <c r="W656" s="61" t="s">
        <v>9</v>
      </c>
      <c r="X656" s="62">
        <v>4</v>
      </c>
      <c r="Y656" s="61" t="s">
        <v>9</v>
      </c>
      <c r="Z656" s="62">
        <v>4</v>
      </c>
      <c r="AA656" s="61" t="s">
        <v>9</v>
      </c>
      <c r="AB656" s="62">
        <v>4</v>
      </c>
      <c r="AC656" s="61" t="s">
        <v>9</v>
      </c>
      <c r="AD656" s="62">
        <v>4</v>
      </c>
      <c r="AE656" s="63"/>
      <c r="AF656" s="63"/>
      <c r="AG656" s="61" t="s">
        <v>9</v>
      </c>
      <c r="AH656" s="62">
        <v>4</v>
      </c>
      <c r="AI656" s="61" t="s">
        <v>9</v>
      </c>
      <c r="AJ656" s="62">
        <v>4</v>
      </c>
      <c r="AK656" s="61" t="s">
        <v>9</v>
      </c>
      <c r="AL656" s="62">
        <v>4</v>
      </c>
      <c r="AM656" s="61" t="s">
        <v>9</v>
      </c>
      <c r="AN656" s="62">
        <v>4</v>
      </c>
      <c r="AO656" s="61" t="s">
        <v>9</v>
      </c>
      <c r="AP656" s="62">
        <v>4</v>
      </c>
      <c r="AQ656" s="61" t="s">
        <v>9</v>
      </c>
      <c r="AR656" s="62">
        <v>4</v>
      </c>
      <c r="AS656" s="63"/>
      <c r="AT656" s="63">
        <v>12</v>
      </c>
      <c r="AU656" s="61" t="s">
        <v>9</v>
      </c>
      <c r="AV656" s="62">
        <v>4</v>
      </c>
      <c r="AW656" s="61" t="s">
        <v>9</v>
      </c>
      <c r="AX656" s="62">
        <v>4</v>
      </c>
      <c r="AY656" s="61" t="s">
        <v>9</v>
      </c>
      <c r="AZ656" s="62">
        <v>4</v>
      </c>
      <c r="BA656" s="61" t="s">
        <v>9</v>
      </c>
      <c r="BB656" s="62">
        <v>4</v>
      </c>
      <c r="BC656" s="61" t="s">
        <v>9</v>
      </c>
      <c r="BD656" s="62">
        <v>4</v>
      </c>
      <c r="BE656" s="61" t="s">
        <v>9</v>
      </c>
      <c r="BF656" s="62">
        <v>4</v>
      </c>
      <c r="BG656" s="63"/>
      <c r="BH656" s="63"/>
      <c r="BI656" s="61" t="s">
        <v>9</v>
      </c>
      <c r="BJ656" s="62">
        <v>4</v>
      </c>
      <c r="BK656" s="61" t="s">
        <v>9</v>
      </c>
      <c r="BL656" s="62">
        <v>4</v>
      </c>
      <c r="BM656" s="61" t="s">
        <v>9</v>
      </c>
      <c r="BN656" s="62">
        <v>4</v>
      </c>
      <c r="BO656" s="61" t="s">
        <v>9</v>
      </c>
      <c r="BP656" s="62">
        <v>4</v>
      </c>
      <c r="BQ656" s="64">
        <f>COUNTIF($G656:$BP656,"a")+COUNTIF($G656:$BP656,"r0,a5")/2+COUNTIF($G656:$BP656,"p5,a5")/2+COUNTIF($G656:$BP656,"Ro,p5")/2+COUNTIF($G656:$BP656,"H5,A5")/2+COUNTIF($G656:$BP656,"p0,a5")/2</f>
        <v>27</v>
      </c>
      <c r="BR656" s="64">
        <f>COUNTIF($G656:$BP656,"d")+COUNTIF($G656:$BP656,"r0,d5")/2+COUNTIF($G656:$BP656,"p5,d5")/2+COUNTIF($G656:$BP656,"Ro,P5")/2+COUNTIF($G656:$BP656,"H5,D5")/2+COUNTIF($G656:$BP656,"p0,d5")/2</f>
        <v>0</v>
      </c>
      <c r="BS656" s="64">
        <f>COUNTIF($G656:$BP656,"b")+COUNTIF($G656:$BP656,"r0,b5")/2+COUNTIF($G656:$BP656,"p5,b5")/2+COUNTIF($G656:$BP656,"Ro,P5")/2+COUNTIF($G656:$BP656,"H5,B5")/2+COUNTIF($G656:$BP656,"p0,b5")/2</f>
        <v>0</v>
      </c>
      <c r="BT656" s="64">
        <f>COUNTIF($G656:$BP656,"c")+COUNTIF($G656:$BP656,"r0,c5")/2+COUNTIF($G656:$BP656,"p5,c5")/2+COUNTIF($G656:$BP656,"Ro,P5")/2+COUNTIF($G656:$BP656,"H5,C5")/2+COUNTIF($G656:$BP656,"p0,c5")/2</f>
        <v>0</v>
      </c>
      <c r="BU656" s="64">
        <f>COUNTIF($G656:$BP656,"KH")+COUNTIF($G656:$BP656,"TL")+COUNTIF($G656:$BP656,"L")</f>
        <v>0</v>
      </c>
      <c r="BV656" s="64">
        <f>COUNTIF($G656:$BP656,"NL")</f>
        <v>0</v>
      </c>
      <c r="BW656" s="64">
        <f>COUNTIF($G656:$BP656,"hh")+COUNTIF(G656:BP656,"H5,D5")/2</f>
        <v>0</v>
      </c>
      <c r="BX656" s="64">
        <f>COUNTIF($G656:$BP656,"nt7")</f>
        <v>0</v>
      </c>
      <c r="BY656" s="64">
        <f>COUNTIF($G656:$BP656,"P")+COUNTIF($G656:$BP656,"p5,a5")/2+COUNTIF($G656:$BP656,"p5,b5")/2+COUNTIF($G656:$BP656,"p5,c5")/2+COUNTIF($G656:$BP656,"p5,d5")/2+COUNTIF($G656:$BP656,"R0,P5")/2</f>
        <v>0</v>
      </c>
      <c r="BZ656" s="65">
        <f>SUBTOTAL(9,BQ656:BY656)</f>
        <v>27</v>
      </c>
      <c r="CA656" s="66">
        <f t="shared" si="865"/>
        <v>108</v>
      </c>
      <c r="CB656" s="67">
        <f t="shared" si="866"/>
        <v>12</v>
      </c>
      <c r="CC656" s="67">
        <v>0</v>
      </c>
      <c r="CD656" s="68">
        <f>IF(BZ656&gt;=25,4,IF(BZ656&gt;=18,3,IF(BZ656&gt;=12,2,IF(BZ656&gt;=4,1,0))))-BX656-2</f>
        <v>2</v>
      </c>
      <c r="CE656" s="69">
        <f>COUNTIF(G656:P656,"&gt;=4")+COUNTIF(S656:AD656,"&gt;=4")+COUNTIF(AG656:AR656,"&gt;=4")+COUNTIF(AU656:BF656,"&gt;=4")+COUNTIF(BI656:BP656,"&gt;=4")+ROUND(IF(R656&gt;=12,1,0)+IF(AF656&gt;=12,1,0)+IF(AT656&gt;=12,1,0)+IF(BH656&gt;=12,1,0),0)</f>
        <v>28</v>
      </c>
      <c r="CF656" s="68">
        <f>CD656*CI656</f>
        <v>140</v>
      </c>
      <c r="CG656" s="70">
        <f>F656-BY656</f>
        <v>1</v>
      </c>
      <c r="CH656" s="68">
        <f>CE656*16</f>
        <v>448</v>
      </c>
      <c r="CI656" s="71">
        <f>VLOOKUP(A656,[5]DATA!$A$6:$Q$660,17,0)</f>
        <v>70</v>
      </c>
      <c r="CJ656" s="71">
        <f>SUM(CA656:CC656)</f>
        <v>120</v>
      </c>
      <c r="CK656" s="72">
        <f>(SUM(IF(H656&gt;4,H656-4,0),IF(J656&gt;4,J656-4,0),IF(L656&gt;4,L656-4,0),IF(N656&gt;4,N656-4,0),IF(P656&gt;4,P656-4,0),IF(T656&gt;4,T656-4,0),IF(V656&gt;4,V656-4,0),IF(X656&gt;4,X656-4,0),IF(Z656&gt;4,Z656-4,0),IF(AB656&gt;4,AB656-4,0),IF(AD656&gt;4,AD656-4,0),IF(AH656&gt;4,AH656-4,0),IF(AJ656&gt;4,AJ656-4,0),IF(AL656&gt;4,AL656-4,0),IF(AN656&gt;4,AN656-4,0),IF(AP656&gt;4,AP656-4,0),IF(AR656&gt;4,AR656-4,0),IF(AV656&gt;4,AV656-4,0),IF(AX656&gt;4,AX656-4,0),IF(AZ656&gt;4,AZ656-4,0),IF(BB656&gt;4,BB656-4,0),IF(BD656&gt;4,BD656-4,0),IF(BF656&gt;4,BF656-4,0),IF(BJ656&gt;4,BJ656-4,0),IF(BL656&gt;4,BL656-4,0),IF(BN656&gt;4,BN656-4,0),IF(BP656&gt;4,BP656-4,0))+CB656+CC656)</f>
        <v>12</v>
      </c>
      <c r="CL656" s="73">
        <f>CK656/CJ656</f>
        <v>0.1</v>
      </c>
      <c r="CM656" s="72">
        <f>(SUM(IF(H656&gt;4,H656-4,0),IF(J656&gt;4,J656-4,0),IF(L656&gt;4,L656-4,0),IF(N656&gt;4,N656-4,0),IF(P656&gt;4,P656-4,0),IF(T656&gt;4,T656-4,0),IF(V656&gt;4,V656-4,0),IF(X656&gt;4,X656-4,0),IF(Z656&gt;4,Z656-4,0),IF(AB656&gt;4,AB656-4,0),IF(AD656&gt;4,AD656-4,0),IF(AH656&gt;4,AH656-4,0),IF(AJ656&gt;4,AJ656-4,0),IF(AL656&gt;4,AL656-4,0),IF(AN656&gt;4,AN656-4,0),IF(AP656&gt;4,AP656-4,0),IF(AR656&gt;4,AR656-4,0),IF(AV656&gt;4,AV656-4,0),IF(AX656&gt;4,AX656-4,0),IF(AZ656&gt;4,AZ656-4,0),IF(BB656&gt;4,BB656-4,0),IF(BD656&gt;4,BD656-4,0),IF(BF656&gt;4,BF656-4,0),IF(BJ656&gt;4,BJ656-4,0),IF(BL656&gt;4,BL656-4,0),IF(BN656&gt;4,BN656-4,0),IF(BP656&gt;4,BP656-4,0))+CC656)</f>
        <v>0</v>
      </c>
      <c r="CN656" s="74">
        <f>BQ656+BR656+BS656+BT656+BU656+BY656+BX656</f>
        <v>27</v>
      </c>
    </row>
    <row r="657" spans="1:92" s="76" customFormat="1" ht="24.75" customHeight="1" outlineLevel="2" x14ac:dyDescent="0.25">
      <c r="A657" s="82" t="s">
        <v>1317</v>
      </c>
      <c r="B657" s="86" t="s">
        <v>1318</v>
      </c>
      <c r="C657" s="57" t="s">
        <v>1239</v>
      </c>
      <c r="D657" s="58">
        <v>10</v>
      </c>
      <c r="E657" s="59">
        <v>44621</v>
      </c>
      <c r="F657" s="60">
        <f>IFERROR(VLOOKUP(A657,'[5]PHEP NAM 2022'!$D$9:$AP$628,32,0),0)</f>
        <v>0</v>
      </c>
      <c r="G657" s="61" t="s">
        <v>9</v>
      </c>
      <c r="H657" s="62">
        <v>0.5</v>
      </c>
      <c r="I657" s="61" t="s">
        <v>9</v>
      </c>
      <c r="J657" s="62">
        <v>4</v>
      </c>
      <c r="K657" s="61" t="s">
        <v>9</v>
      </c>
      <c r="L657" s="62">
        <v>4</v>
      </c>
      <c r="M657" s="196" t="s">
        <v>223</v>
      </c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  <c r="AV657" s="197"/>
      <c r="AW657" s="197"/>
      <c r="AX657" s="197"/>
      <c r="AY657" s="197"/>
      <c r="AZ657" s="197"/>
      <c r="BA657" s="197"/>
      <c r="BB657" s="197"/>
      <c r="BC657" s="197"/>
      <c r="BD657" s="197"/>
      <c r="BE657" s="197"/>
      <c r="BF657" s="197"/>
      <c r="BG657" s="197"/>
      <c r="BH657" s="197"/>
      <c r="BI657" s="197"/>
      <c r="BJ657" s="197"/>
      <c r="BK657" s="197"/>
      <c r="BL657" s="197"/>
      <c r="BM657" s="197"/>
      <c r="BN657" s="197"/>
      <c r="BO657" s="197"/>
      <c r="BP657" s="198"/>
      <c r="BQ657" s="64">
        <f t="shared" ref="BQ657:BQ663" si="900">COUNTIF($G657:$BP657,"a")+COUNTIF($G657:$BP657,"r0,a5")/2+COUNTIF($G657:$BP657,"p5,a5")/2+COUNTIF($G657:$BP657,"Ro,p5")/2+COUNTIF($G657:$BP657,"H5,A5")/2+COUNTIF($G657:$BP657,"p0,a5")/2</f>
        <v>3</v>
      </c>
      <c r="BR657" s="64">
        <f t="shared" ref="BR657:BR663" si="901">COUNTIF($G657:$BP657,"d")+COUNTIF($G657:$BP657,"r0,d5")/2+COUNTIF($G657:$BP657,"p5,d5")/2+COUNTIF($G657:$BP657,"Ro,P5")/2+COUNTIF($G657:$BP657,"H5,D5")/2+COUNTIF($G657:$BP657,"p0,d5")/2</f>
        <v>0</v>
      </c>
      <c r="BS657" s="64">
        <f t="shared" ref="BS657:BS663" si="902">COUNTIF($G657:$BP657,"b")+COUNTIF($G657:$BP657,"r0,b5")/2+COUNTIF($G657:$BP657,"p5,b5")/2+COUNTIF($G657:$BP657,"Ro,P5")/2+COUNTIF($G657:$BP657,"H5,B5")/2+COUNTIF($G657:$BP657,"p0,b5")/2</f>
        <v>0</v>
      </c>
      <c r="BT657" s="64">
        <f t="shared" ref="BT657:BT663" si="903">COUNTIF($G657:$BP657,"c")+COUNTIF($G657:$BP657,"r0,c5")/2+COUNTIF($G657:$BP657,"p5,c5")/2+COUNTIF($G657:$BP657,"Ro,P5")/2+COUNTIF($G657:$BP657,"H5,C5")/2+COUNTIF($G657:$BP657,"p0,c5")/2</f>
        <v>0</v>
      </c>
      <c r="BU657" s="64">
        <f t="shared" ref="BU657:BU663" si="904">COUNTIF($G657:$BP657,"KH")+COUNTIF($G657:$BP657,"TL")+COUNTIF($G657:$BP657,"L")</f>
        <v>0</v>
      </c>
      <c r="BV657" s="64">
        <f t="shared" ref="BV657:BV663" si="905">COUNTIF($G657:$BP657,"NL")</f>
        <v>0</v>
      </c>
      <c r="BW657" s="64">
        <f t="shared" ref="BW657:BW663" si="906">COUNTIF($G657:$BP657,"hh")+COUNTIF(G657:BP657,"H5,D5")/2</f>
        <v>0</v>
      </c>
      <c r="BX657" s="64">
        <f t="shared" ref="BX657:BX663" si="907">COUNTIF($G657:$BP657,"nt7")</f>
        <v>0</v>
      </c>
      <c r="BY657" s="64">
        <f t="shared" ref="BY657:BY663" si="908">COUNTIF($G657:$BP657,"P")+COUNTIF($G657:$BP657,"p5,a5")/2+COUNTIF($G657:$BP657,"p5,b5")/2+COUNTIF($G657:$BP657,"p5,c5")/2+COUNTIF($G657:$BP657,"p5,d5")/2+COUNTIF($G657:$BP657,"R0,P5")/2</f>
        <v>0</v>
      </c>
      <c r="BZ657" s="65">
        <f t="shared" ref="BZ657:BZ663" si="909">SUBTOTAL(9,BQ657:BY657)</f>
        <v>3</v>
      </c>
      <c r="CA657" s="66">
        <f t="shared" si="865"/>
        <v>8.5</v>
      </c>
      <c r="CB657" s="67">
        <f t="shared" si="866"/>
        <v>0</v>
      </c>
      <c r="CC657" s="67">
        <v>0</v>
      </c>
      <c r="CD657" s="68">
        <f>IF(BZ657&gt;=25,4,IF(BZ657&gt;=18,3,IF(BZ657&gt;=12,2,IF(BZ657&gt;=4,1,0))))-BX657-2+2</f>
        <v>0</v>
      </c>
      <c r="CE657" s="69">
        <f t="shared" ref="CE657:CE663" si="910">COUNTIF(G657:P657,"&gt;=4")+COUNTIF(S657:AD657,"&gt;=4")+COUNTIF(AG657:AR657,"&gt;=4")+COUNTIF(AU657:BF657,"&gt;=4")+COUNTIF(BI657:BP657,"&gt;=4")+ROUND(IF(R657&gt;=12,1,0)+IF(AF657&gt;=12,1,0)+IF(AT657&gt;=12,1,0)+IF(BH657&gt;=12,1,0),0)</f>
        <v>2</v>
      </c>
      <c r="CF657" s="68">
        <f t="shared" ref="CF657:CF663" si="911">CD657*CI657</f>
        <v>0</v>
      </c>
      <c r="CG657" s="70">
        <f t="shared" ref="CG657:CG663" si="912">F657-BY657</f>
        <v>0</v>
      </c>
      <c r="CH657" s="68">
        <f t="shared" ref="CH657:CH663" si="913">CE657*16</f>
        <v>32</v>
      </c>
      <c r="CI657" s="71">
        <f>VLOOKUP(A657,[5]DATA!$A$6:$Q$660,17,0)</f>
        <v>70</v>
      </c>
      <c r="CJ657" s="71">
        <f t="shared" ref="CJ657:CJ663" si="914">SUM(CA657:CC657)</f>
        <v>8.5</v>
      </c>
      <c r="CK657" s="72">
        <f t="shared" ref="CK657:CK663" si="915">(SUM(IF(H657&gt;4,H657-4,0),IF(J657&gt;4,J657-4,0),IF(L657&gt;4,L657-4,0),IF(N657&gt;4,N657-4,0),IF(P657&gt;4,P657-4,0),IF(T657&gt;4,T657-4,0),IF(V657&gt;4,V657-4,0),IF(X657&gt;4,X657-4,0),IF(Z657&gt;4,Z657-4,0),IF(AB657&gt;4,AB657-4,0),IF(AD657&gt;4,AD657-4,0),IF(AH657&gt;4,AH657-4,0),IF(AJ657&gt;4,AJ657-4,0),IF(AL657&gt;4,AL657-4,0),IF(AN657&gt;4,AN657-4,0),IF(AP657&gt;4,AP657-4,0),IF(AR657&gt;4,AR657-4,0),IF(AV657&gt;4,AV657-4,0),IF(AX657&gt;4,AX657-4,0),IF(AZ657&gt;4,AZ657-4,0),IF(BB657&gt;4,BB657-4,0),IF(BD657&gt;4,BD657-4,0),IF(BF657&gt;4,BF657-4,0),IF(BJ657&gt;4,BJ657-4,0),IF(BL657&gt;4,BL657-4,0),IF(BN657&gt;4,BN657-4,0),IF(BP657&gt;4,BP657-4,0))+CB657+CC657)</f>
        <v>0</v>
      </c>
      <c r="CL657" s="73">
        <f t="shared" ref="CL657:CL663" si="916">CK657/CJ657</f>
        <v>0</v>
      </c>
      <c r="CM657" s="72">
        <f t="shared" ref="CM657:CM663" si="917">(SUM(IF(H657&gt;4,H657-4,0),IF(J657&gt;4,J657-4,0),IF(L657&gt;4,L657-4,0),IF(N657&gt;4,N657-4,0),IF(P657&gt;4,P657-4,0),IF(T657&gt;4,T657-4,0),IF(V657&gt;4,V657-4,0),IF(X657&gt;4,X657-4,0),IF(Z657&gt;4,Z657-4,0),IF(AB657&gt;4,AB657-4,0),IF(AD657&gt;4,AD657-4,0),IF(AH657&gt;4,AH657-4,0),IF(AJ657&gt;4,AJ657-4,0),IF(AL657&gt;4,AL657-4,0),IF(AN657&gt;4,AN657-4,0),IF(AP657&gt;4,AP657-4,0),IF(AR657&gt;4,AR657-4,0),IF(AV657&gt;4,AV657-4,0),IF(AX657&gt;4,AX657-4,0),IF(AZ657&gt;4,AZ657-4,0),IF(BB657&gt;4,BB657-4,0),IF(BD657&gt;4,BD657-4,0),IF(BF657&gt;4,BF657-4,0),IF(BJ657&gt;4,BJ657-4,0),IF(BL657&gt;4,BL657-4,0),IF(BN657&gt;4,BN657-4,0),IF(BP657&gt;4,BP657-4,0))+CC657)</f>
        <v>0</v>
      </c>
      <c r="CN657" s="74">
        <f t="shared" ref="CN657:CN663" si="918">BQ657+BR657+BS657+BT657+BU657+BY657+BX657</f>
        <v>3</v>
      </c>
    </row>
    <row r="658" spans="1:92" s="76" customFormat="1" ht="24.75" customHeight="1" outlineLevel="2" x14ac:dyDescent="0.25">
      <c r="A658" s="82" t="s">
        <v>1319</v>
      </c>
      <c r="B658" s="83" t="s">
        <v>1320</v>
      </c>
      <c r="C658" s="57" t="s">
        <v>1239</v>
      </c>
      <c r="D658" s="58">
        <v>6</v>
      </c>
      <c r="E658" s="59">
        <v>44643</v>
      </c>
      <c r="F658" s="60">
        <f>IFERROR(VLOOKUP(A658,'[5]PHEP NAM 2022'!$D$9:$AP$628,32,0),0)</f>
        <v>0</v>
      </c>
      <c r="G658" s="84"/>
      <c r="H658" s="85"/>
      <c r="I658" s="84"/>
      <c r="J658" s="85"/>
      <c r="K658" s="84"/>
      <c r="L658" s="85"/>
      <c r="M658" s="84"/>
      <c r="N658" s="85"/>
      <c r="O658" s="84"/>
      <c r="P658" s="85"/>
      <c r="Q658" s="87"/>
      <c r="R658" s="87"/>
      <c r="S658" s="84"/>
      <c r="T658" s="85"/>
      <c r="U658" s="84"/>
      <c r="V658" s="85"/>
      <c r="W658" s="84"/>
      <c r="X658" s="85"/>
      <c r="Y658" s="84"/>
      <c r="Z658" s="85"/>
      <c r="AA658" s="84"/>
      <c r="AB658" s="85"/>
      <c r="AC658" s="84"/>
      <c r="AD658" s="85"/>
      <c r="AE658" s="87"/>
      <c r="AF658" s="87"/>
      <c r="AG658" s="84"/>
      <c r="AH658" s="85"/>
      <c r="AI658" s="84"/>
      <c r="AJ658" s="85"/>
      <c r="AK658" s="84"/>
      <c r="AL658" s="85"/>
      <c r="AM658" s="84"/>
      <c r="AN658" s="85"/>
      <c r="AO658" s="84"/>
      <c r="AP658" s="85"/>
      <c r="AQ658" s="84"/>
      <c r="AR658" s="85"/>
      <c r="AS658" s="87"/>
      <c r="AT658" s="87"/>
      <c r="AU658" s="84"/>
      <c r="AV658" s="85"/>
      <c r="AW658" s="84"/>
      <c r="AX658" s="85"/>
      <c r="AY658" s="61" t="s">
        <v>10</v>
      </c>
      <c r="AZ658" s="62"/>
      <c r="BA658" s="196" t="s">
        <v>223</v>
      </c>
      <c r="BB658" s="197"/>
      <c r="BC658" s="197"/>
      <c r="BD658" s="197"/>
      <c r="BE658" s="197"/>
      <c r="BF658" s="197"/>
      <c r="BG658" s="197"/>
      <c r="BH658" s="197"/>
      <c r="BI658" s="197"/>
      <c r="BJ658" s="197"/>
      <c r="BK658" s="197"/>
      <c r="BL658" s="197"/>
      <c r="BM658" s="197"/>
      <c r="BN658" s="197"/>
      <c r="BO658" s="197"/>
      <c r="BP658" s="198"/>
      <c r="BQ658" s="64">
        <f t="shared" si="900"/>
        <v>0</v>
      </c>
      <c r="BR658" s="64">
        <f t="shared" si="901"/>
        <v>1</v>
      </c>
      <c r="BS658" s="64">
        <f t="shared" si="902"/>
        <v>0</v>
      </c>
      <c r="BT658" s="64">
        <f t="shared" si="903"/>
        <v>0</v>
      </c>
      <c r="BU658" s="64">
        <f t="shared" si="904"/>
        <v>0</v>
      </c>
      <c r="BV658" s="64">
        <f t="shared" si="905"/>
        <v>0</v>
      </c>
      <c r="BW658" s="64">
        <f t="shared" si="906"/>
        <v>0</v>
      </c>
      <c r="BX658" s="64">
        <f t="shared" si="907"/>
        <v>0</v>
      </c>
      <c r="BY658" s="64">
        <f t="shared" si="908"/>
        <v>0</v>
      </c>
      <c r="BZ658" s="65">
        <f t="shared" si="909"/>
        <v>1</v>
      </c>
      <c r="CA658" s="66">
        <f t="shared" si="865"/>
        <v>0</v>
      </c>
      <c r="CB658" s="67">
        <f t="shared" si="866"/>
        <v>0</v>
      </c>
      <c r="CC658" s="67">
        <v>0</v>
      </c>
      <c r="CD658" s="68">
        <f>IF(BZ658&gt;=25,4,IF(BZ658&gt;=18,3,IF(BZ658&gt;=12,2,IF(BZ658&gt;=4,1,0))))-BX658-2+2</f>
        <v>0</v>
      </c>
      <c r="CE658" s="69">
        <f t="shared" si="910"/>
        <v>0</v>
      </c>
      <c r="CF658" s="68">
        <f t="shared" si="911"/>
        <v>0</v>
      </c>
      <c r="CG658" s="70">
        <f t="shared" si="912"/>
        <v>0</v>
      </c>
      <c r="CH658" s="68">
        <f t="shared" si="913"/>
        <v>0</v>
      </c>
      <c r="CI658" s="71">
        <f>VLOOKUP(A658,[5]DATA!$A$6:$Q$660,17,0)</f>
        <v>150</v>
      </c>
      <c r="CJ658" s="71">
        <f t="shared" si="914"/>
        <v>0</v>
      </c>
      <c r="CK658" s="72">
        <f t="shared" si="915"/>
        <v>0</v>
      </c>
      <c r="CL658" s="73" t="e">
        <f t="shared" si="916"/>
        <v>#DIV/0!</v>
      </c>
      <c r="CM658" s="72">
        <f t="shared" si="917"/>
        <v>0</v>
      </c>
      <c r="CN658" s="74">
        <f t="shared" si="918"/>
        <v>1</v>
      </c>
    </row>
    <row r="659" spans="1:92" s="76" customFormat="1" ht="24.75" customHeight="1" outlineLevel="2" x14ac:dyDescent="0.25">
      <c r="A659" s="82" t="s">
        <v>1321</v>
      </c>
      <c r="B659" s="83" t="s">
        <v>1322</v>
      </c>
      <c r="C659" s="57" t="s">
        <v>1239</v>
      </c>
      <c r="D659" s="58">
        <v>10</v>
      </c>
      <c r="E659" s="59">
        <v>44643</v>
      </c>
      <c r="F659" s="60">
        <f>IFERROR(VLOOKUP(A659,'[5]PHEP NAM 2022'!$D$9:$AP$628,32,0),0)</f>
        <v>0</v>
      </c>
      <c r="G659" s="84"/>
      <c r="H659" s="85"/>
      <c r="I659" s="84"/>
      <c r="J659" s="85"/>
      <c r="K659" s="84"/>
      <c r="L659" s="85"/>
      <c r="M659" s="84"/>
      <c r="N659" s="85"/>
      <c r="O659" s="84"/>
      <c r="P659" s="85"/>
      <c r="Q659" s="87"/>
      <c r="R659" s="87"/>
      <c r="S659" s="84"/>
      <c r="T659" s="85"/>
      <c r="U659" s="84"/>
      <c r="V659" s="85"/>
      <c r="W659" s="84"/>
      <c r="X659" s="85"/>
      <c r="Y659" s="84"/>
      <c r="Z659" s="85"/>
      <c r="AA659" s="84"/>
      <c r="AB659" s="85"/>
      <c r="AC659" s="84"/>
      <c r="AD659" s="85"/>
      <c r="AE659" s="87"/>
      <c r="AF659" s="87"/>
      <c r="AG659" s="84"/>
      <c r="AH659" s="85"/>
      <c r="AI659" s="84"/>
      <c r="AJ659" s="85"/>
      <c r="AK659" s="84"/>
      <c r="AL659" s="85"/>
      <c r="AM659" s="84"/>
      <c r="AN659" s="85"/>
      <c r="AO659" s="84"/>
      <c r="AP659" s="85"/>
      <c r="AQ659" s="84"/>
      <c r="AR659" s="85"/>
      <c r="AS659" s="87"/>
      <c r="AT659" s="87"/>
      <c r="AU659" s="84"/>
      <c r="AV659" s="85"/>
      <c r="AW659" s="84"/>
      <c r="AX659" s="85"/>
      <c r="AY659" s="61" t="s">
        <v>9</v>
      </c>
      <c r="AZ659" s="62"/>
      <c r="BA659" s="61" t="s">
        <v>171</v>
      </c>
      <c r="BB659" s="62"/>
      <c r="BC659" s="61" t="s">
        <v>9</v>
      </c>
      <c r="BD659" s="62">
        <v>4</v>
      </c>
      <c r="BE659" s="61" t="s">
        <v>171</v>
      </c>
      <c r="BF659" s="62"/>
      <c r="BG659" s="63"/>
      <c r="BH659" s="63"/>
      <c r="BI659" s="61" t="s">
        <v>9</v>
      </c>
      <c r="BJ659" s="62">
        <v>4</v>
      </c>
      <c r="BK659" s="61" t="s">
        <v>171</v>
      </c>
      <c r="BL659" s="62"/>
      <c r="BM659" s="196" t="s">
        <v>223</v>
      </c>
      <c r="BN659" s="197"/>
      <c r="BO659" s="197"/>
      <c r="BP659" s="198"/>
      <c r="BQ659" s="64">
        <f t="shared" si="900"/>
        <v>3</v>
      </c>
      <c r="BR659" s="64">
        <f t="shared" si="901"/>
        <v>1.5</v>
      </c>
      <c r="BS659" s="64">
        <f t="shared" si="902"/>
        <v>0</v>
      </c>
      <c r="BT659" s="64">
        <f t="shared" si="903"/>
        <v>0</v>
      </c>
      <c r="BU659" s="64">
        <f t="shared" si="904"/>
        <v>0</v>
      </c>
      <c r="BV659" s="64">
        <f t="shared" si="905"/>
        <v>0</v>
      </c>
      <c r="BW659" s="64">
        <f t="shared" si="906"/>
        <v>0</v>
      </c>
      <c r="BX659" s="64">
        <f t="shared" si="907"/>
        <v>0</v>
      </c>
      <c r="BY659" s="64">
        <f t="shared" si="908"/>
        <v>0</v>
      </c>
      <c r="BZ659" s="65">
        <f t="shared" si="909"/>
        <v>4.5</v>
      </c>
      <c r="CA659" s="66">
        <f t="shared" si="865"/>
        <v>8</v>
      </c>
      <c r="CB659" s="67">
        <f t="shared" si="866"/>
        <v>0</v>
      </c>
      <c r="CC659" s="67">
        <v>0</v>
      </c>
      <c r="CD659" s="68">
        <f t="shared" ref="CD659:CD663" si="919">IF(BZ659&gt;=25,4,IF(BZ659&gt;=18,3,IF(BZ659&gt;=12,2,IF(BZ659&gt;=4,1,0))))-BX659-2+1</f>
        <v>0</v>
      </c>
      <c r="CE659" s="69">
        <f t="shared" si="910"/>
        <v>2</v>
      </c>
      <c r="CF659" s="68">
        <f t="shared" si="911"/>
        <v>0</v>
      </c>
      <c r="CG659" s="70">
        <f t="shared" si="912"/>
        <v>0</v>
      </c>
      <c r="CH659" s="68">
        <f t="shared" si="913"/>
        <v>32</v>
      </c>
      <c r="CI659" s="71">
        <f>VLOOKUP(A659,[5]DATA!$A$6:$Q$660,17,0)</f>
        <v>70</v>
      </c>
      <c r="CJ659" s="71">
        <f t="shared" si="914"/>
        <v>8</v>
      </c>
      <c r="CK659" s="72">
        <f t="shared" si="915"/>
        <v>0</v>
      </c>
      <c r="CL659" s="73">
        <f t="shared" si="916"/>
        <v>0</v>
      </c>
      <c r="CM659" s="72">
        <f t="shared" si="917"/>
        <v>0</v>
      </c>
      <c r="CN659" s="74">
        <f t="shared" si="918"/>
        <v>4.5</v>
      </c>
    </row>
    <row r="660" spans="1:92" s="76" customFormat="1" ht="24.75" customHeight="1" outlineLevel="2" x14ac:dyDescent="0.25">
      <c r="A660" s="82" t="s">
        <v>1323</v>
      </c>
      <c r="B660" s="86" t="s">
        <v>1324</v>
      </c>
      <c r="C660" s="57" t="s">
        <v>1239</v>
      </c>
      <c r="D660" s="58">
        <v>10</v>
      </c>
      <c r="E660" s="59">
        <v>44643</v>
      </c>
      <c r="F660" s="60">
        <f>IFERROR(VLOOKUP(A660,'[5]PHEP NAM 2022'!$D$9:$AP$628,32,0),0)</f>
        <v>0</v>
      </c>
      <c r="G660" s="84"/>
      <c r="H660" s="85"/>
      <c r="I660" s="84"/>
      <c r="J660" s="85"/>
      <c r="K660" s="84"/>
      <c r="L660" s="85"/>
      <c r="M660" s="84"/>
      <c r="N660" s="85"/>
      <c r="O660" s="84"/>
      <c r="P660" s="85"/>
      <c r="Q660" s="87"/>
      <c r="R660" s="87"/>
      <c r="S660" s="84"/>
      <c r="T660" s="85"/>
      <c r="U660" s="84"/>
      <c r="V660" s="85"/>
      <c r="W660" s="84"/>
      <c r="X660" s="85"/>
      <c r="Y660" s="84"/>
      <c r="Z660" s="85"/>
      <c r="AA660" s="84"/>
      <c r="AB660" s="85"/>
      <c r="AC660" s="84"/>
      <c r="AD660" s="85"/>
      <c r="AE660" s="87"/>
      <c r="AF660" s="87"/>
      <c r="AG660" s="84"/>
      <c r="AH660" s="85"/>
      <c r="AI660" s="84"/>
      <c r="AJ660" s="85"/>
      <c r="AK660" s="84"/>
      <c r="AL660" s="85"/>
      <c r="AM660" s="84"/>
      <c r="AN660" s="85"/>
      <c r="AO660" s="84"/>
      <c r="AP660" s="85"/>
      <c r="AQ660" s="84"/>
      <c r="AR660" s="85"/>
      <c r="AS660" s="87"/>
      <c r="AT660" s="87"/>
      <c r="AU660" s="84"/>
      <c r="AV660" s="85"/>
      <c r="AW660" s="84"/>
      <c r="AX660" s="85"/>
      <c r="AY660" s="61" t="s">
        <v>9</v>
      </c>
      <c r="AZ660" s="62"/>
      <c r="BA660" s="61" t="s">
        <v>9</v>
      </c>
      <c r="BB660" s="62">
        <v>4</v>
      </c>
      <c r="BC660" s="61" t="s">
        <v>9</v>
      </c>
      <c r="BD660" s="62">
        <v>4</v>
      </c>
      <c r="BE660" s="61" t="s">
        <v>9</v>
      </c>
      <c r="BF660" s="62">
        <v>4</v>
      </c>
      <c r="BG660" s="63"/>
      <c r="BH660" s="63"/>
      <c r="BI660" s="61" t="s">
        <v>12</v>
      </c>
      <c r="BJ660" s="62">
        <v>4</v>
      </c>
      <c r="BK660" s="61" t="s">
        <v>12</v>
      </c>
      <c r="BL660" s="62">
        <v>4</v>
      </c>
      <c r="BM660" s="61" t="s">
        <v>12</v>
      </c>
      <c r="BN660" s="62">
        <v>4</v>
      </c>
      <c r="BO660" s="61" t="s">
        <v>12</v>
      </c>
      <c r="BP660" s="62">
        <v>4</v>
      </c>
      <c r="BQ660" s="64">
        <f t="shared" si="900"/>
        <v>4</v>
      </c>
      <c r="BR660" s="64">
        <f t="shared" si="901"/>
        <v>0</v>
      </c>
      <c r="BS660" s="64">
        <f t="shared" si="902"/>
        <v>0</v>
      </c>
      <c r="BT660" s="64">
        <f t="shared" si="903"/>
        <v>4</v>
      </c>
      <c r="BU660" s="64">
        <f t="shared" si="904"/>
        <v>0</v>
      </c>
      <c r="BV660" s="64">
        <f t="shared" si="905"/>
        <v>0</v>
      </c>
      <c r="BW660" s="64">
        <f t="shared" si="906"/>
        <v>0</v>
      </c>
      <c r="BX660" s="64">
        <f t="shared" si="907"/>
        <v>0</v>
      </c>
      <c r="BY660" s="64">
        <f t="shared" si="908"/>
        <v>0</v>
      </c>
      <c r="BZ660" s="65">
        <f t="shared" si="909"/>
        <v>8</v>
      </c>
      <c r="CA660" s="66">
        <f t="shared" si="865"/>
        <v>28</v>
      </c>
      <c r="CB660" s="67">
        <f t="shared" si="866"/>
        <v>0</v>
      </c>
      <c r="CC660" s="67">
        <v>0</v>
      </c>
      <c r="CD660" s="68">
        <f t="shared" si="919"/>
        <v>0</v>
      </c>
      <c r="CE660" s="69">
        <f t="shared" si="910"/>
        <v>7</v>
      </c>
      <c r="CF660" s="68">
        <f t="shared" si="911"/>
        <v>0</v>
      </c>
      <c r="CG660" s="70">
        <f t="shared" si="912"/>
        <v>0</v>
      </c>
      <c r="CH660" s="68">
        <f t="shared" si="913"/>
        <v>112</v>
      </c>
      <c r="CI660" s="71">
        <f>VLOOKUP(A660,[5]DATA!$A$6:$Q$660,17,0)</f>
        <v>70</v>
      </c>
      <c r="CJ660" s="71">
        <f t="shared" si="914"/>
        <v>28</v>
      </c>
      <c r="CK660" s="72">
        <f t="shared" si="915"/>
        <v>0</v>
      </c>
      <c r="CL660" s="73">
        <f t="shared" si="916"/>
        <v>0</v>
      </c>
      <c r="CM660" s="72">
        <f t="shared" si="917"/>
        <v>0</v>
      </c>
      <c r="CN660" s="74">
        <f t="shared" si="918"/>
        <v>8</v>
      </c>
    </row>
    <row r="661" spans="1:92" s="76" customFormat="1" ht="24.75" customHeight="1" outlineLevel="2" x14ac:dyDescent="0.25">
      <c r="A661" s="82" t="s">
        <v>1325</v>
      </c>
      <c r="B661" s="86" t="s">
        <v>1326</v>
      </c>
      <c r="C661" s="57" t="s">
        <v>1239</v>
      </c>
      <c r="D661" s="58">
        <v>10</v>
      </c>
      <c r="E661" s="59">
        <v>44643</v>
      </c>
      <c r="F661" s="60">
        <f>IFERROR(VLOOKUP(A661,'[5]PHEP NAM 2022'!$D$9:$AP$628,32,0),0)</f>
        <v>0</v>
      </c>
      <c r="G661" s="84"/>
      <c r="H661" s="85"/>
      <c r="I661" s="84"/>
      <c r="J661" s="85"/>
      <c r="K661" s="84"/>
      <c r="L661" s="85"/>
      <c r="M661" s="84"/>
      <c r="N661" s="85"/>
      <c r="O661" s="84"/>
      <c r="P661" s="85"/>
      <c r="Q661" s="87"/>
      <c r="R661" s="87"/>
      <c r="S661" s="84"/>
      <c r="T661" s="85"/>
      <c r="U661" s="84"/>
      <c r="V661" s="85"/>
      <c r="W661" s="84"/>
      <c r="X661" s="85"/>
      <c r="Y661" s="84"/>
      <c r="Z661" s="85"/>
      <c r="AA661" s="84"/>
      <c r="AB661" s="85"/>
      <c r="AC661" s="84"/>
      <c r="AD661" s="85"/>
      <c r="AE661" s="87"/>
      <c r="AF661" s="87"/>
      <c r="AG661" s="84"/>
      <c r="AH661" s="85"/>
      <c r="AI661" s="84"/>
      <c r="AJ661" s="85"/>
      <c r="AK661" s="84"/>
      <c r="AL661" s="85"/>
      <c r="AM661" s="84"/>
      <c r="AN661" s="85"/>
      <c r="AO661" s="84"/>
      <c r="AP661" s="85"/>
      <c r="AQ661" s="84"/>
      <c r="AR661" s="85"/>
      <c r="AS661" s="87"/>
      <c r="AT661" s="87"/>
      <c r="AU661" s="84"/>
      <c r="AV661" s="85"/>
      <c r="AW661" s="84"/>
      <c r="AX661" s="85"/>
      <c r="AY661" s="61" t="s">
        <v>9</v>
      </c>
      <c r="AZ661" s="62"/>
      <c r="BA661" s="61" t="s">
        <v>9</v>
      </c>
      <c r="BB661" s="62">
        <v>4</v>
      </c>
      <c r="BC661" s="61" t="s">
        <v>9</v>
      </c>
      <c r="BD661" s="62">
        <v>4</v>
      </c>
      <c r="BE661" s="61" t="s">
        <v>9</v>
      </c>
      <c r="BF661" s="62">
        <v>4</v>
      </c>
      <c r="BG661" s="63"/>
      <c r="BH661" s="63">
        <v>12</v>
      </c>
      <c r="BI661" s="61" t="s">
        <v>12</v>
      </c>
      <c r="BJ661" s="62">
        <v>4</v>
      </c>
      <c r="BK661" s="61" t="s">
        <v>12</v>
      </c>
      <c r="BL661" s="62">
        <v>4</v>
      </c>
      <c r="BM661" s="61" t="s">
        <v>12</v>
      </c>
      <c r="BN661" s="62">
        <v>4</v>
      </c>
      <c r="BO661" s="61" t="s">
        <v>12</v>
      </c>
      <c r="BP661" s="62">
        <v>4</v>
      </c>
      <c r="BQ661" s="64">
        <f t="shared" si="900"/>
        <v>4</v>
      </c>
      <c r="BR661" s="64">
        <f t="shared" si="901"/>
        <v>0</v>
      </c>
      <c r="BS661" s="64">
        <f t="shared" si="902"/>
        <v>0</v>
      </c>
      <c r="BT661" s="64">
        <f t="shared" si="903"/>
        <v>4</v>
      </c>
      <c r="BU661" s="64">
        <f t="shared" si="904"/>
        <v>0</v>
      </c>
      <c r="BV661" s="64">
        <f t="shared" si="905"/>
        <v>0</v>
      </c>
      <c r="BW661" s="64">
        <f t="shared" si="906"/>
        <v>0</v>
      </c>
      <c r="BX661" s="64">
        <f t="shared" si="907"/>
        <v>0</v>
      </c>
      <c r="BY661" s="64">
        <f t="shared" si="908"/>
        <v>0</v>
      </c>
      <c r="BZ661" s="65">
        <f t="shared" si="909"/>
        <v>8</v>
      </c>
      <c r="CA661" s="66">
        <f t="shared" si="865"/>
        <v>28</v>
      </c>
      <c r="CB661" s="67">
        <f t="shared" si="866"/>
        <v>12</v>
      </c>
      <c r="CC661" s="67">
        <v>0</v>
      </c>
      <c r="CD661" s="68">
        <f t="shared" si="919"/>
        <v>0</v>
      </c>
      <c r="CE661" s="69">
        <f t="shared" si="910"/>
        <v>8</v>
      </c>
      <c r="CF661" s="68">
        <f t="shared" si="911"/>
        <v>0</v>
      </c>
      <c r="CG661" s="70">
        <f t="shared" si="912"/>
        <v>0</v>
      </c>
      <c r="CH661" s="68">
        <f t="shared" si="913"/>
        <v>128</v>
      </c>
      <c r="CI661" s="71">
        <f>VLOOKUP(A661,[5]DATA!$A$6:$Q$660,17,0)</f>
        <v>70</v>
      </c>
      <c r="CJ661" s="71">
        <f t="shared" si="914"/>
        <v>40</v>
      </c>
      <c r="CK661" s="72">
        <f t="shared" si="915"/>
        <v>12</v>
      </c>
      <c r="CL661" s="73">
        <f t="shared" si="916"/>
        <v>0.3</v>
      </c>
      <c r="CM661" s="72">
        <f t="shared" si="917"/>
        <v>0</v>
      </c>
      <c r="CN661" s="74">
        <f t="shared" si="918"/>
        <v>8</v>
      </c>
    </row>
    <row r="662" spans="1:92" s="76" customFormat="1" ht="24.75" customHeight="1" outlineLevel="2" x14ac:dyDescent="0.25">
      <c r="A662" s="82" t="s">
        <v>1327</v>
      </c>
      <c r="B662" s="86" t="s">
        <v>1328</v>
      </c>
      <c r="C662" s="57" t="s">
        <v>1239</v>
      </c>
      <c r="D662" s="58">
        <v>10</v>
      </c>
      <c r="E662" s="59">
        <v>44643</v>
      </c>
      <c r="F662" s="60">
        <f>IFERROR(VLOOKUP(A662,'[5]PHEP NAM 2022'!$D$9:$AP$628,32,0),0)</f>
        <v>0</v>
      </c>
      <c r="G662" s="84"/>
      <c r="H662" s="85"/>
      <c r="I662" s="84"/>
      <c r="J662" s="85"/>
      <c r="K662" s="84"/>
      <c r="L662" s="85"/>
      <c r="M662" s="84"/>
      <c r="N662" s="85"/>
      <c r="O662" s="84"/>
      <c r="P662" s="85"/>
      <c r="Q662" s="87"/>
      <c r="R662" s="87"/>
      <c r="S662" s="84"/>
      <c r="T662" s="85"/>
      <c r="U662" s="84"/>
      <c r="V662" s="85"/>
      <c r="W662" s="84"/>
      <c r="X662" s="85"/>
      <c r="Y662" s="84"/>
      <c r="Z662" s="85"/>
      <c r="AA662" s="84"/>
      <c r="AB662" s="85"/>
      <c r="AC662" s="84"/>
      <c r="AD662" s="85"/>
      <c r="AE662" s="87"/>
      <c r="AF662" s="87"/>
      <c r="AG662" s="84"/>
      <c r="AH662" s="85"/>
      <c r="AI662" s="84"/>
      <c r="AJ662" s="85"/>
      <c r="AK662" s="84"/>
      <c r="AL662" s="85"/>
      <c r="AM662" s="84"/>
      <c r="AN662" s="85"/>
      <c r="AO662" s="84"/>
      <c r="AP662" s="85"/>
      <c r="AQ662" s="84"/>
      <c r="AR662" s="85"/>
      <c r="AS662" s="87"/>
      <c r="AT662" s="87"/>
      <c r="AU662" s="84"/>
      <c r="AV662" s="85"/>
      <c r="AW662" s="84"/>
      <c r="AX662" s="85"/>
      <c r="AY662" s="61" t="s">
        <v>9</v>
      </c>
      <c r="AZ662" s="62"/>
      <c r="BA662" s="61" t="s">
        <v>9</v>
      </c>
      <c r="BB662" s="62">
        <v>4</v>
      </c>
      <c r="BC662" s="61" t="s">
        <v>12</v>
      </c>
      <c r="BD662" s="62">
        <v>3.5</v>
      </c>
      <c r="BE662" s="61" t="s">
        <v>171</v>
      </c>
      <c r="BF662" s="62"/>
      <c r="BG662" s="63"/>
      <c r="BH662" s="63"/>
      <c r="BI662" s="61" t="s">
        <v>9</v>
      </c>
      <c r="BJ662" s="62"/>
      <c r="BK662" s="61" t="s">
        <v>9</v>
      </c>
      <c r="BL662" s="62">
        <v>4</v>
      </c>
      <c r="BM662" s="61" t="s">
        <v>9</v>
      </c>
      <c r="BN662" s="62">
        <v>4</v>
      </c>
      <c r="BO662" s="61" t="s">
        <v>124</v>
      </c>
      <c r="BP662" s="62"/>
      <c r="BQ662" s="64">
        <f t="shared" si="900"/>
        <v>5</v>
      </c>
      <c r="BR662" s="64">
        <f t="shared" si="901"/>
        <v>0.5</v>
      </c>
      <c r="BS662" s="64">
        <f t="shared" si="902"/>
        <v>0</v>
      </c>
      <c r="BT662" s="64">
        <f t="shared" si="903"/>
        <v>1</v>
      </c>
      <c r="BU662" s="64">
        <f t="shared" si="904"/>
        <v>0</v>
      </c>
      <c r="BV662" s="64">
        <f t="shared" si="905"/>
        <v>0</v>
      </c>
      <c r="BW662" s="64">
        <f t="shared" si="906"/>
        <v>0</v>
      </c>
      <c r="BX662" s="64">
        <f t="shared" si="907"/>
        <v>0</v>
      </c>
      <c r="BY662" s="64">
        <f t="shared" si="908"/>
        <v>0</v>
      </c>
      <c r="BZ662" s="65">
        <f t="shared" si="909"/>
        <v>6.5</v>
      </c>
      <c r="CA662" s="66">
        <f t="shared" si="865"/>
        <v>15.5</v>
      </c>
      <c r="CB662" s="67">
        <f t="shared" si="866"/>
        <v>0</v>
      </c>
      <c r="CC662" s="67">
        <v>0</v>
      </c>
      <c r="CD662" s="68">
        <f t="shared" si="919"/>
        <v>0</v>
      </c>
      <c r="CE662" s="69">
        <f t="shared" si="910"/>
        <v>3</v>
      </c>
      <c r="CF662" s="68">
        <f t="shared" si="911"/>
        <v>0</v>
      </c>
      <c r="CG662" s="70">
        <f t="shared" si="912"/>
        <v>0</v>
      </c>
      <c r="CH662" s="68">
        <f t="shared" si="913"/>
        <v>48</v>
      </c>
      <c r="CI662" s="71">
        <f>VLOOKUP(A662,[5]DATA!$A$6:$Q$660,17,0)</f>
        <v>70</v>
      </c>
      <c r="CJ662" s="71">
        <f t="shared" si="914"/>
        <v>15.5</v>
      </c>
      <c r="CK662" s="72">
        <f t="shared" si="915"/>
        <v>0</v>
      </c>
      <c r="CL662" s="73">
        <f t="shared" si="916"/>
        <v>0</v>
      </c>
      <c r="CM662" s="72">
        <f t="shared" si="917"/>
        <v>0</v>
      </c>
      <c r="CN662" s="74">
        <f t="shared" si="918"/>
        <v>6.5</v>
      </c>
    </row>
    <row r="663" spans="1:92" s="76" customFormat="1" ht="24.75" customHeight="1" outlineLevel="2" x14ac:dyDescent="0.25">
      <c r="A663" s="82" t="s">
        <v>1329</v>
      </c>
      <c r="B663" s="86" t="s">
        <v>1330</v>
      </c>
      <c r="C663" s="57" t="s">
        <v>1239</v>
      </c>
      <c r="D663" s="58">
        <v>10</v>
      </c>
      <c r="E663" s="59">
        <v>44643</v>
      </c>
      <c r="F663" s="60">
        <f>IFERROR(VLOOKUP(A663,'[5]PHEP NAM 2022'!$D$9:$AP$628,32,0),0)</f>
        <v>0</v>
      </c>
      <c r="G663" s="84"/>
      <c r="H663" s="85"/>
      <c r="I663" s="84"/>
      <c r="J663" s="85"/>
      <c r="K663" s="84"/>
      <c r="L663" s="85"/>
      <c r="M663" s="84"/>
      <c r="N663" s="85"/>
      <c r="O663" s="84"/>
      <c r="P663" s="85"/>
      <c r="Q663" s="87"/>
      <c r="R663" s="87"/>
      <c r="S663" s="84"/>
      <c r="T663" s="85"/>
      <c r="U663" s="84"/>
      <c r="V663" s="85"/>
      <c r="W663" s="84"/>
      <c r="X663" s="85"/>
      <c r="Y663" s="84"/>
      <c r="Z663" s="85"/>
      <c r="AA663" s="84"/>
      <c r="AB663" s="85"/>
      <c r="AC663" s="84"/>
      <c r="AD663" s="85"/>
      <c r="AE663" s="87"/>
      <c r="AF663" s="87"/>
      <c r="AG663" s="84"/>
      <c r="AH663" s="85"/>
      <c r="AI663" s="84"/>
      <c r="AJ663" s="85"/>
      <c r="AK663" s="84"/>
      <c r="AL663" s="85"/>
      <c r="AM663" s="84"/>
      <c r="AN663" s="85"/>
      <c r="AO663" s="84"/>
      <c r="AP663" s="85"/>
      <c r="AQ663" s="84"/>
      <c r="AR663" s="85"/>
      <c r="AS663" s="87"/>
      <c r="AT663" s="87"/>
      <c r="AU663" s="84"/>
      <c r="AV663" s="85"/>
      <c r="AW663" s="84"/>
      <c r="AX663" s="85"/>
      <c r="AY663" s="61" t="s">
        <v>171</v>
      </c>
      <c r="AZ663" s="62"/>
      <c r="BA663" s="61" t="s">
        <v>9</v>
      </c>
      <c r="BB663" s="62">
        <v>4</v>
      </c>
      <c r="BC663" s="61" t="s">
        <v>9</v>
      </c>
      <c r="BD663" s="62">
        <v>4</v>
      </c>
      <c r="BE663" s="61" t="s">
        <v>9</v>
      </c>
      <c r="BF663" s="62">
        <v>4</v>
      </c>
      <c r="BG663" s="63"/>
      <c r="BH663" s="63"/>
      <c r="BI663" s="61" t="s">
        <v>9</v>
      </c>
      <c r="BJ663" s="62">
        <v>4</v>
      </c>
      <c r="BK663" s="61" t="s">
        <v>9</v>
      </c>
      <c r="BL663" s="62">
        <v>4</v>
      </c>
      <c r="BM663" s="61" t="s">
        <v>9</v>
      </c>
      <c r="BN663" s="62">
        <v>4</v>
      </c>
      <c r="BO663" s="61" t="s">
        <v>9</v>
      </c>
      <c r="BP663" s="62">
        <v>4</v>
      </c>
      <c r="BQ663" s="64">
        <f t="shared" si="900"/>
        <v>7</v>
      </c>
      <c r="BR663" s="64">
        <f t="shared" si="901"/>
        <v>0.5</v>
      </c>
      <c r="BS663" s="64">
        <f t="shared" si="902"/>
        <v>0</v>
      </c>
      <c r="BT663" s="64">
        <f t="shared" si="903"/>
        <v>0</v>
      </c>
      <c r="BU663" s="64">
        <f t="shared" si="904"/>
        <v>0</v>
      </c>
      <c r="BV663" s="64">
        <f t="shared" si="905"/>
        <v>0</v>
      </c>
      <c r="BW663" s="64">
        <f t="shared" si="906"/>
        <v>0</v>
      </c>
      <c r="BX663" s="64">
        <f t="shared" si="907"/>
        <v>0</v>
      </c>
      <c r="BY663" s="64">
        <f t="shared" si="908"/>
        <v>0</v>
      </c>
      <c r="BZ663" s="65">
        <f t="shared" si="909"/>
        <v>7.5</v>
      </c>
      <c r="CA663" s="66">
        <f t="shared" si="865"/>
        <v>28</v>
      </c>
      <c r="CB663" s="67">
        <f t="shared" si="866"/>
        <v>0</v>
      </c>
      <c r="CC663" s="67">
        <v>0</v>
      </c>
      <c r="CD663" s="68">
        <f t="shared" si="919"/>
        <v>0</v>
      </c>
      <c r="CE663" s="69">
        <f t="shared" si="910"/>
        <v>7</v>
      </c>
      <c r="CF663" s="68">
        <f t="shared" si="911"/>
        <v>0</v>
      </c>
      <c r="CG663" s="70">
        <f t="shared" si="912"/>
        <v>0</v>
      </c>
      <c r="CH663" s="68">
        <f t="shared" si="913"/>
        <v>112</v>
      </c>
      <c r="CI663" s="71">
        <f>VLOOKUP(A663,[5]DATA!$A$6:$Q$660,17,0)</f>
        <v>70</v>
      </c>
      <c r="CJ663" s="71">
        <f t="shared" si="914"/>
        <v>28</v>
      </c>
      <c r="CK663" s="72">
        <f t="shared" si="915"/>
        <v>0</v>
      </c>
      <c r="CL663" s="73">
        <f t="shared" si="916"/>
        <v>0</v>
      </c>
      <c r="CM663" s="72">
        <f t="shared" si="917"/>
        <v>0</v>
      </c>
      <c r="CN663" s="74">
        <f t="shared" si="918"/>
        <v>7.5</v>
      </c>
    </row>
    <row r="664" spans="1:92" s="76" customFormat="1" ht="24.75" customHeight="1" outlineLevel="1" x14ac:dyDescent="0.2">
      <c r="A664" s="139">
        <f>COUNTA(A665:A671)</f>
        <v>7</v>
      </c>
      <c r="B664" s="103" t="s">
        <v>1331</v>
      </c>
      <c r="C664" s="103"/>
      <c r="D664" s="103"/>
      <c r="E664" s="103"/>
      <c r="F664" s="103"/>
      <c r="G664" s="104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5"/>
      <c r="AM664" s="105"/>
      <c r="AN664" s="105"/>
      <c r="AO664" s="105"/>
      <c r="AP664" s="105"/>
      <c r="AQ664" s="105"/>
      <c r="AR664" s="105"/>
      <c r="AS664" s="105"/>
      <c r="AT664" s="105"/>
      <c r="AU664" s="105"/>
      <c r="AV664" s="105"/>
      <c r="AW664" s="105"/>
      <c r="AX664" s="105"/>
      <c r="AY664" s="105"/>
      <c r="AZ664" s="105"/>
      <c r="BA664" s="105"/>
      <c r="BB664" s="105"/>
      <c r="BC664" s="105"/>
      <c r="BD664" s="105"/>
      <c r="BE664" s="105"/>
      <c r="BF664" s="105"/>
      <c r="BG664" s="105"/>
      <c r="BH664" s="105"/>
      <c r="BI664" s="105"/>
      <c r="BJ664" s="105"/>
      <c r="BK664" s="105"/>
      <c r="BL664" s="105"/>
      <c r="BM664" s="105"/>
      <c r="BN664" s="105"/>
      <c r="BO664" s="105"/>
      <c r="BP664" s="106"/>
      <c r="BQ664" s="107">
        <f t="shared" ref="BQ664:CI664" si="920">SUM(BQ665:BQ671)</f>
        <v>83</v>
      </c>
      <c r="BR664" s="107">
        <f t="shared" si="920"/>
        <v>1.5</v>
      </c>
      <c r="BS664" s="107">
        <f t="shared" si="920"/>
        <v>0</v>
      </c>
      <c r="BT664" s="107">
        <f t="shared" si="920"/>
        <v>64</v>
      </c>
      <c r="BU664" s="107">
        <f t="shared" si="920"/>
        <v>0</v>
      </c>
      <c r="BV664" s="107">
        <f t="shared" si="920"/>
        <v>0</v>
      </c>
      <c r="BW664" s="107">
        <f t="shared" si="920"/>
        <v>0</v>
      </c>
      <c r="BX664" s="107">
        <f t="shared" si="920"/>
        <v>0</v>
      </c>
      <c r="BY664" s="107">
        <f t="shared" si="920"/>
        <v>5</v>
      </c>
      <c r="BZ664" s="107">
        <f t="shared" si="920"/>
        <v>153.5</v>
      </c>
      <c r="CA664" s="107">
        <f t="shared" si="920"/>
        <v>576</v>
      </c>
      <c r="CB664" s="107">
        <f t="shared" si="920"/>
        <v>146</v>
      </c>
      <c r="CC664" s="107">
        <f t="shared" si="920"/>
        <v>0</v>
      </c>
      <c r="CD664" s="107">
        <f t="shared" si="920"/>
        <v>9</v>
      </c>
      <c r="CE664" s="107">
        <f t="shared" si="920"/>
        <v>147</v>
      </c>
      <c r="CF664" s="107">
        <f t="shared" si="920"/>
        <v>790</v>
      </c>
      <c r="CG664" s="107">
        <f t="shared" si="920"/>
        <v>38.5</v>
      </c>
      <c r="CH664" s="107">
        <f t="shared" si="920"/>
        <v>2352</v>
      </c>
      <c r="CI664" s="107">
        <f t="shared" si="920"/>
        <v>570</v>
      </c>
      <c r="CJ664" s="114"/>
      <c r="CK664" s="114">
        <f>SUM(CK665:CK671)</f>
        <v>146</v>
      </c>
      <c r="CL664" s="114">
        <f>SUM(CL665:CL671)</f>
        <v>1.4138900254290969</v>
      </c>
      <c r="CM664" s="114">
        <f>SUM(CM665:CM671)</f>
        <v>0</v>
      </c>
    </row>
    <row r="665" spans="1:92" s="76" customFormat="1" ht="24.75" customHeight="1" outlineLevel="2" x14ac:dyDescent="0.25">
      <c r="A665" s="55" t="s">
        <v>1332</v>
      </c>
      <c r="B665" s="56" t="s">
        <v>1333</v>
      </c>
      <c r="C665" s="57" t="s">
        <v>1334</v>
      </c>
      <c r="D665" s="58">
        <v>10</v>
      </c>
      <c r="E665" s="59">
        <v>39272</v>
      </c>
      <c r="F665" s="60">
        <f>IFERROR(VLOOKUP(A665,'[5]PHEP NAM 2022'!$D$9:$AP$628,32,0),0)</f>
        <v>11</v>
      </c>
      <c r="G665" s="61" t="s">
        <v>12</v>
      </c>
      <c r="H665" s="62">
        <v>4</v>
      </c>
      <c r="I665" s="61" t="s">
        <v>12</v>
      </c>
      <c r="J665" s="62">
        <v>4</v>
      </c>
      <c r="K665" s="61" t="s">
        <v>12</v>
      </c>
      <c r="L665" s="62">
        <v>3.5</v>
      </c>
      <c r="M665" s="61" t="s">
        <v>12</v>
      </c>
      <c r="N665" s="62">
        <v>4</v>
      </c>
      <c r="O665" s="61" t="s">
        <v>12</v>
      </c>
      <c r="P665" s="62">
        <v>4</v>
      </c>
      <c r="Q665" s="63"/>
      <c r="R665" s="63">
        <v>8</v>
      </c>
      <c r="S665" s="61" t="s">
        <v>9</v>
      </c>
      <c r="T665" s="62"/>
      <c r="U665" s="61" t="s">
        <v>9</v>
      </c>
      <c r="V665" s="62">
        <v>4</v>
      </c>
      <c r="W665" s="61" t="s">
        <v>9</v>
      </c>
      <c r="X665" s="62">
        <v>4</v>
      </c>
      <c r="Y665" s="61" t="s">
        <v>9</v>
      </c>
      <c r="Z665" s="62">
        <v>4</v>
      </c>
      <c r="AA665" s="61" t="s">
        <v>9</v>
      </c>
      <c r="AB665" s="62">
        <v>4</v>
      </c>
      <c r="AC665" s="61" t="s">
        <v>9</v>
      </c>
      <c r="AD665" s="62">
        <v>4</v>
      </c>
      <c r="AE665" s="63"/>
      <c r="AF665" s="63"/>
      <c r="AG665" s="61" t="s">
        <v>12</v>
      </c>
      <c r="AH665" s="62">
        <v>4</v>
      </c>
      <c r="AI665" s="61" t="s">
        <v>12</v>
      </c>
      <c r="AJ665" s="62">
        <v>4</v>
      </c>
      <c r="AK665" s="61" t="s">
        <v>12</v>
      </c>
      <c r="AL665" s="62">
        <v>4</v>
      </c>
      <c r="AM665" s="61" t="s">
        <v>12</v>
      </c>
      <c r="AN665" s="62">
        <v>4</v>
      </c>
      <c r="AO665" s="61" t="s">
        <v>12</v>
      </c>
      <c r="AP665" s="62">
        <v>4</v>
      </c>
      <c r="AQ665" s="61" t="s">
        <v>12</v>
      </c>
      <c r="AR665" s="62">
        <v>4</v>
      </c>
      <c r="AS665" s="63"/>
      <c r="AT665" s="63">
        <v>12</v>
      </c>
      <c r="AU665" s="61" t="s">
        <v>12</v>
      </c>
      <c r="AV665" s="62">
        <v>4</v>
      </c>
      <c r="AW665" s="61" t="s">
        <v>12</v>
      </c>
      <c r="AX665" s="62">
        <v>4</v>
      </c>
      <c r="AY665" s="61" t="s">
        <v>12</v>
      </c>
      <c r="AZ665" s="62">
        <v>4</v>
      </c>
      <c r="BA665" s="61" t="s">
        <v>12</v>
      </c>
      <c r="BB665" s="62">
        <v>4</v>
      </c>
      <c r="BC665" s="61" t="s">
        <v>12</v>
      </c>
      <c r="BD665" s="62">
        <v>4</v>
      </c>
      <c r="BE665" s="61" t="s">
        <v>12</v>
      </c>
      <c r="BF665" s="62">
        <v>4</v>
      </c>
      <c r="BG665" s="63"/>
      <c r="BH665" s="63"/>
      <c r="BI665" s="61" t="s">
        <v>9</v>
      </c>
      <c r="BJ665" s="62">
        <v>4</v>
      </c>
      <c r="BK665" s="61" t="s">
        <v>9</v>
      </c>
      <c r="BL665" s="62">
        <v>4</v>
      </c>
      <c r="BM665" s="61" t="s">
        <v>52</v>
      </c>
      <c r="BN665" s="62"/>
      <c r="BO665" s="61" t="s">
        <v>52</v>
      </c>
      <c r="BP665" s="62"/>
      <c r="BQ665" s="64">
        <f t="shared" ref="BQ665:BQ668" si="921">COUNTIF($G665:$BP665,"a")+COUNTIF($G665:$BP665,"r0,a5")/2+COUNTIF($G665:$BP665,"p5,a5")/2+COUNTIF($G665:$BP665,"Ro,p5")/2+COUNTIF($G665:$BP665,"H5,A5")/2+COUNTIF($G665:$BP665,"p0,a5")/2</f>
        <v>8</v>
      </c>
      <c r="BR665" s="64">
        <f t="shared" ref="BR665:BR668" si="922">COUNTIF($G665:$BP665,"d")+COUNTIF($G665:$BP665,"r0,d5")/2+COUNTIF($G665:$BP665,"p5,d5")/2+COUNTIF($G665:$BP665,"Ro,P5")/2+COUNTIF($G665:$BP665,"H5,D5")/2+COUNTIF($G665:$BP665,"p0,d5")/2</f>
        <v>0</v>
      </c>
      <c r="BS665" s="64">
        <f t="shared" ref="BS665:BS668" si="923">COUNTIF($G665:$BP665,"b")+COUNTIF($G665:$BP665,"r0,b5")/2+COUNTIF($G665:$BP665,"p5,b5")/2+COUNTIF($G665:$BP665,"Ro,P5")/2+COUNTIF($G665:$BP665,"H5,B5")/2+COUNTIF($G665:$BP665,"p0,b5")/2</f>
        <v>0</v>
      </c>
      <c r="BT665" s="64">
        <f t="shared" ref="BT665:BT668" si="924">COUNTIF($G665:$BP665,"c")+COUNTIF($G665:$BP665,"r0,c5")/2+COUNTIF($G665:$BP665,"p5,c5")/2+COUNTIF($G665:$BP665,"Ro,P5")/2+COUNTIF($G665:$BP665,"H5,C5")/2+COUNTIF($G665:$BP665,"p0,c5")/2</f>
        <v>17</v>
      </c>
      <c r="BU665" s="64">
        <f t="shared" ref="BU665:BU668" si="925">COUNTIF($G665:$BP665,"KH")+COUNTIF($G665:$BP665,"TL")+COUNTIF($G665:$BP665,"L")</f>
        <v>0</v>
      </c>
      <c r="BV665" s="64">
        <f t="shared" ref="BV665:BV668" si="926">COUNTIF($G665:$BP665,"NL")</f>
        <v>0</v>
      </c>
      <c r="BW665" s="64">
        <f t="shared" ref="BW665:BW668" si="927">COUNTIF($G665:$BP665,"hh")+COUNTIF(G665:BP665,"H5,D5")/2</f>
        <v>0</v>
      </c>
      <c r="BX665" s="64">
        <f t="shared" ref="BX665:BX668" si="928">COUNTIF($G665:$BP665,"nt7")</f>
        <v>0</v>
      </c>
      <c r="BY665" s="64">
        <f t="shared" ref="BY665:BY668" si="929">COUNTIF($G665:$BP665,"P")+COUNTIF($G665:$BP665,"p5,a5")/2+COUNTIF($G665:$BP665,"p5,b5")/2+COUNTIF($G665:$BP665,"p5,c5")/2+COUNTIF($G665:$BP665,"p5,d5")/2+COUNTIF($G665:$BP665,"R0,P5")/2</f>
        <v>2</v>
      </c>
      <c r="BZ665" s="65">
        <f t="shared" ref="BZ665:BZ666" si="930">SUBTOTAL(9,BQ665:BY665)</f>
        <v>27</v>
      </c>
      <c r="CA665" s="66">
        <f t="shared" ref="CA665:CA671" si="931">SUM(H665,J665,L665,N665,P665,T665,V665,X665,Z665,AB665,AD665,AH665,AJ665,AL665,AN665,AP665,AR665,AV665,AX665,AZ665,BB665,BD665,BF665,BJ665,BL665,BN665,BP665)</f>
        <v>95.5</v>
      </c>
      <c r="CB665" s="67">
        <f t="shared" ref="CB665:CB671" si="932">SUM(R665,AF665,AT665,BH665)</f>
        <v>20</v>
      </c>
      <c r="CC665" s="67">
        <v>0</v>
      </c>
      <c r="CD665" s="68">
        <f t="shared" ref="CD665:CD668" si="933">IF(BZ665&gt;=25,4,IF(BZ665&gt;=18,3,IF(BZ665&gt;=12,2,IF(BZ665&gt;=4,1,0))))-BX665-2</f>
        <v>2</v>
      </c>
      <c r="CE665" s="69">
        <f t="shared" ref="CE665:CE668" si="934">COUNTIF(G665:P665,"&gt;=4")+COUNTIF(S665:AD665,"&gt;=4")+COUNTIF(AG665:AR665,"&gt;=4")+COUNTIF(AU665:BF665,"&gt;=4")+COUNTIF(BI665:BP665,"&gt;=4")+ROUND(IF(R665&gt;=12,1,0)+IF(AF665&gt;=12,1,0)+IF(AT665&gt;=12,1,0)+IF(BH665&gt;=12,1,0),0)</f>
        <v>24</v>
      </c>
      <c r="CF665" s="68">
        <f t="shared" ref="CF665:CF668" si="935">CD665*CI665</f>
        <v>140</v>
      </c>
      <c r="CG665" s="70">
        <f t="shared" ref="CG665:CG668" si="936">F665-BY665</f>
        <v>9</v>
      </c>
      <c r="CH665" s="68">
        <f t="shared" ref="CH665:CH668" si="937">CE665*16</f>
        <v>384</v>
      </c>
      <c r="CI665" s="71">
        <f>VLOOKUP(A665,[5]DATA!$A$6:$Q$660,17,0)</f>
        <v>70</v>
      </c>
      <c r="CJ665" s="71">
        <f t="shared" ref="CJ665:CJ668" si="938">SUM(CA665:CC665)</f>
        <v>115.5</v>
      </c>
      <c r="CK665" s="72">
        <f t="shared" ref="CK665:CK668" si="939">(SUM(IF(H665&gt;4,H665-4,0),IF(J665&gt;4,J665-4,0),IF(L665&gt;4,L665-4,0),IF(N665&gt;4,N665-4,0),IF(P665&gt;4,P665-4,0),IF(T665&gt;4,T665-4,0),IF(V665&gt;4,V665-4,0),IF(X665&gt;4,X665-4,0),IF(Z665&gt;4,Z665-4,0),IF(AB665&gt;4,AB665-4,0),IF(AD665&gt;4,AD665-4,0),IF(AH665&gt;4,AH665-4,0),IF(AJ665&gt;4,AJ665-4,0),IF(AL665&gt;4,AL665-4,0),IF(AN665&gt;4,AN665-4,0),IF(AP665&gt;4,AP665-4,0),IF(AR665&gt;4,AR665-4,0),IF(AV665&gt;4,AV665-4,0),IF(AX665&gt;4,AX665-4,0),IF(AZ665&gt;4,AZ665-4,0),IF(BB665&gt;4,BB665-4,0),IF(BD665&gt;4,BD665-4,0),IF(BF665&gt;4,BF665-4,0),IF(BJ665&gt;4,BJ665-4,0),IF(BL665&gt;4,BL665-4,0),IF(BN665&gt;4,BN665-4,0),IF(BP665&gt;4,BP665-4,0))+CB665+CC665)</f>
        <v>20</v>
      </c>
      <c r="CL665" s="73">
        <f t="shared" ref="CL665:CL668" si="940">CK665/CJ665</f>
        <v>0.17316017316017315</v>
      </c>
      <c r="CM665" s="72">
        <f t="shared" ref="CM665:CM668" si="941">(SUM(IF(H665&gt;4,H665-4,0),IF(J665&gt;4,J665-4,0),IF(L665&gt;4,L665-4,0),IF(N665&gt;4,N665-4,0),IF(P665&gt;4,P665-4,0),IF(T665&gt;4,T665-4,0),IF(V665&gt;4,V665-4,0),IF(X665&gt;4,X665-4,0),IF(Z665&gt;4,Z665-4,0),IF(AB665&gt;4,AB665-4,0),IF(AD665&gt;4,AD665-4,0),IF(AH665&gt;4,AH665-4,0),IF(AJ665&gt;4,AJ665-4,0),IF(AL665&gt;4,AL665-4,0),IF(AN665&gt;4,AN665-4,0),IF(AP665&gt;4,AP665-4,0),IF(AR665&gt;4,AR665-4,0),IF(AV665&gt;4,AV665-4,0),IF(AX665&gt;4,AX665-4,0),IF(AZ665&gt;4,AZ665-4,0),IF(BB665&gt;4,BB665-4,0),IF(BD665&gt;4,BD665-4,0),IF(BF665&gt;4,BF665-4,0),IF(BJ665&gt;4,BJ665-4,0),IF(BL665&gt;4,BL665-4,0),IF(BN665&gt;4,BN665-4,0),IF(BP665&gt;4,BP665-4,0))+CC665)</f>
        <v>0</v>
      </c>
      <c r="CN665" s="74">
        <f t="shared" ref="CN665:CN668" si="942">BQ665+BR665+BS665+BT665+BU665+BY665+BX665</f>
        <v>27</v>
      </c>
    </row>
    <row r="666" spans="1:92" s="76" customFormat="1" ht="24.75" customHeight="1" outlineLevel="2" x14ac:dyDescent="0.25">
      <c r="A666" s="55" t="s">
        <v>1335</v>
      </c>
      <c r="B666" s="56" t="s">
        <v>1336</v>
      </c>
      <c r="C666" s="57" t="s">
        <v>1334</v>
      </c>
      <c r="D666" s="58">
        <v>9</v>
      </c>
      <c r="E666" s="59">
        <v>39360</v>
      </c>
      <c r="F666" s="60">
        <f>IFERROR(VLOOKUP(A666,'[5]PHEP NAM 2022'!$D$9:$AP$628,32,0),0)</f>
        <v>16.5</v>
      </c>
      <c r="G666" s="61" t="s">
        <v>9</v>
      </c>
      <c r="H666" s="62">
        <v>4</v>
      </c>
      <c r="I666" s="61" t="s">
        <v>9</v>
      </c>
      <c r="J666" s="62">
        <v>4</v>
      </c>
      <c r="K666" s="61" t="s">
        <v>9</v>
      </c>
      <c r="L666" s="62">
        <v>4</v>
      </c>
      <c r="M666" s="61" t="s">
        <v>9</v>
      </c>
      <c r="N666" s="62">
        <v>4</v>
      </c>
      <c r="O666" s="61" t="s">
        <v>52</v>
      </c>
      <c r="P666" s="62"/>
      <c r="Q666" s="63"/>
      <c r="R666" s="63">
        <v>12</v>
      </c>
      <c r="S666" s="61" t="s">
        <v>12</v>
      </c>
      <c r="T666" s="62">
        <v>4</v>
      </c>
      <c r="U666" s="61" t="s">
        <v>12</v>
      </c>
      <c r="V666" s="62">
        <v>4</v>
      </c>
      <c r="W666" s="61" t="s">
        <v>12</v>
      </c>
      <c r="X666" s="62">
        <v>4</v>
      </c>
      <c r="Y666" s="61" t="s">
        <v>12</v>
      </c>
      <c r="Z666" s="62">
        <v>4</v>
      </c>
      <c r="AA666" s="61" t="s">
        <v>12</v>
      </c>
      <c r="AB666" s="62">
        <v>4</v>
      </c>
      <c r="AC666" s="61" t="s">
        <v>12</v>
      </c>
      <c r="AD666" s="62">
        <v>4</v>
      </c>
      <c r="AE666" s="63"/>
      <c r="AF666" s="63"/>
      <c r="AG666" s="61" t="s">
        <v>9</v>
      </c>
      <c r="AH666" s="62">
        <v>4</v>
      </c>
      <c r="AI666" s="61" t="s">
        <v>9</v>
      </c>
      <c r="AJ666" s="62">
        <v>4</v>
      </c>
      <c r="AK666" s="61" t="s">
        <v>9</v>
      </c>
      <c r="AL666" s="62">
        <v>4</v>
      </c>
      <c r="AM666" s="61" t="s">
        <v>9</v>
      </c>
      <c r="AN666" s="62">
        <v>4</v>
      </c>
      <c r="AO666" s="61" t="s">
        <v>9</v>
      </c>
      <c r="AP666" s="62">
        <v>4</v>
      </c>
      <c r="AQ666" s="61" t="s">
        <v>9</v>
      </c>
      <c r="AR666" s="62">
        <v>4</v>
      </c>
      <c r="AS666" s="63"/>
      <c r="AT666" s="63">
        <v>10</v>
      </c>
      <c r="AU666" s="61" t="s">
        <v>9</v>
      </c>
      <c r="AV666" s="62">
        <v>4</v>
      </c>
      <c r="AW666" s="61" t="s">
        <v>9</v>
      </c>
      <c r="AX666" s="62">
        <v>4</v>
      </c>
      <c r="AY666" s="61" t="s">
        <v>9</v>
      </c>
      <c r="AZ666" s="62">
        <v>4</v>
      </c>
      <c r="BA666" s="61" t="s">
        <v>9</v>
      </c>
      <c r="BB666" s="62">
        <v>3</v>
      </c>
      <c r="BC666" s="61" t="s">
        <v>9</v>
      </c>
      <c r="BD666" s="62">
        <v>4</v>
      </c>
      <c r="BE666" s="61" t="s">
        <v>9</v>
      </c>
      <c r="BF666" s="62">
        <v>4</v>
      </c>
      <c r="BG666" s="63"/>
      <c r="BH666" s="63">
        <v>12</v>
      </c>
      <c r="BI666" s="61" t="s">
        <v>12</v>
      </c>
      <c r="BJ666" s="62">
        <v>4</v>
      </c>
      <c r="BK666" s="61" t="s">
        <v>12</v>
      </c>
      <c r="BL666" s="62">
        <v>4</v>
      </c>
      <c r="BM666" s="61" t="s">
        <v>12</v>
      </c>
      <c r="BN666" s="62">
        <v>4</v>
      </c>
      <c r="BO666" s="61" t="s">
        <v>12</v>
      </c>
      <c r="BP666" s="62">
        <v>4</v>
      </c>
      <c r="BQ666" s="64">
        <f t="shared" si="921"/>
        <v>16</v>
      </c>
      <c r="BR666" s="64">
        <f t="shared" si="922"/>
        <v>0</v>
      </c>
      <c r="BS666" s="64">
        <f t="shared" si="923"/>
        <v>0</v>
      </c>
      <c r="BT666" s="64">
        <f t="shared" si="924"/>
        <v>10</v>
      </c>
      <c r="BU666" s="64">
        <f t="shared" si="925"/>
        <v>0</v>
      </c>
      <c r="BV666" s="64">
        <f t="shared" si="926"/>
        <v>0</v>
      </c>
      <c r="BW666" s="64">
        <f t="shared" si="927"/>
        <v>0</v>
      </c>
      <c r="BX666" s="64">
        <f t="shared" si="928"/>
        <v>0</v>
      </c>
      <c r="BY666" s="64">
        <f t="shared" si="929"/>
        <v>1</v>
      </c>
      <c r="BZ666" s="65">
        <f t="shared" si="930"/>
        <v>27</v>
      </c>
      <c r="CA666" s="66">
        <f t="shared" si="931"/>
        <v>103</v>
      </c>
      <c r="CB666" s="67">
        <f t="shared" si="932"/>
        <v>34</v>
      </c>
      <c r="CC666" s="67">
        <v>0</v>
      </c>
      <c r="CD666" s="68">
        <f t="shared" si="933"/>
        <v>2</v>
      </c>
      <c r="CE666" s="69">
        <f t="shared" si="934"/>
        <v>27</v>
      </c>
      <c r="CF666" s="68">
        <f t="shared" si="935"/>
        <v>300</v>
      </c>
      <c r="CG666" s="70">
        <f t="shared" si="936"/>
        <v>15.5</v>
      </c>
      <c r="CH666" s="68">
        <f t="shared" si="937"/>
        <v>432</v>
      </c>
      <c r="CI666" s="71">
        <f>VLOOKUP(A666,[5]DATA!$A$6:$Q$660,17,0)</f>
        <v>150</v>
      </c>
      <c r="CJ666" s="71">
        <f t="shared" si="938"/>
        <v>137</v>
      </c>
      <c r="CK666" s="72">
        <f t="shared" si="939"/>
        <v>34</v>
      </c>
      <c r="CL666" s="73">
        <f t="shared" si="940"/>
        <v>0.24817518248175183</v>
      </c>
      <c r="CM666" s="72">
        <f t="shared" si="941"/>
        <v>0</v>
      </c>
      <c r="CN666" s="74">
        <f t="shared" si="942"/>
        <v>27</v>
      </c>
    </row>
    <row r="667" spans="1:92" s="76" customFormat="1" ht="24.75" customHeight="1" outlineLevel="2" x14ac:dyDescent="0.25">
      <c r="A667" s="55" t="s">
        <v>1337</v>
      </c>
      <c r="B667" s="56" t="s">
        <v>1338</v>
      </c>
      <c r="C667" s="57" t="s">
        <v>1334</v>
      </c>
      <c r="D667" s="58">
        <v>10</v>
      </c>
      <c r="E667" s="75">
        <v>44252</v>
      </c>
      <c r="F667" s="60">
        <f>IFERROR(VLOOKUP(A667,'[5]PHEP NAM 2022'!$D$9:$AP$628,32,0),0)</f>
        <v>4.5</v>
      </c>
      <c r="G667" s="61" t="s">
        <v>12</v>
      </c>
      <c r="H667" s="62">
        <v>4</v>
      </c>
      <c r="I667" s="61" t="s">
        <v>12</v>
      </c>
      <c r="J667" s="62">
        <v>4</v>
      </c>
      <c r="K667" s="61" t="s">
        <v>12</v>
      </c>
      <c r="L667" s="62">
        <v>4</v>
      </c>
      <c r="M667" s="61" t="s">
        <v>12</v>
      </c>
      <c r="N667" s="62">
        <v>4</v>
      </c>
      <c r="O667" s="61" t="s">
        <v>12</v>
      </c>
      <c r="P667" s="62">
        <v>2</v>
      </c>
      <c r="Q667" s="63"/>
      <c r="R667" s="63"/>
      <c r="S667" s="61" t="s">
        <v>52</v>
      </c>
      <c r="T667" s="62"/>
      <c r="U667" s="61" t="s">
        <v>9</v>
      </c>
      <c r="V667" s="62">
        <v>4</v>
      </c>
      <c r="W667" s="61" t="s">
        <v>9</v>
      </c>
      <c r="X667" s="62">
        <v>4</v>
      </c>
      <c r="Y667" s="61" t="s">
        <v>9</v>
      </c>
      <c r="Z667" s="62">
        <v>4</v>
      </c>
      <c r="AA667" s="61" t="s">
        <v>9</v>
      </c>
      <c r="AB667" s="62">
        <v>3</v>
      </c>
      <c r="AC667" s="61" t="s">
        <v>9</v>
      </c>
      <c r="AD667" s="62">
        <v>4</v>
      </c>
      <c r="AE667" s="63"/>
      <c r="AF667" s="63">
        <v>12</v>
      </c>
      <c r="AG667" s="61" t="s">
        <v>12</v>
      </c>
      <c r="AH667" s="62">
        <v>4</v>
      </c>
      <c r="AI667" s="61" t="s">
        <v>12</v>
      </c>
      <c r="AJ667" s="62">
        <v>4</v>
      </c>
      <c r="AK667" s="61" t="s">
        <v>12</v>
      </c>
      <c r="AL667" s="62">
        <v>4</v>
      </c>
      <c r="AM667" s="61" t="s">
        <v>12</v>
      </c>
      <c r="AN667" s="62">
        <v>4</v>
      </c>
      <c r="AO667" s="61" t="s">
        <v>12</v>
      </c>
      <c r="AP667" s="62">
        <v>4</v>
      </c>
      <c r="AQ667" s="61" t="s">
        <v>12</v>
      </c>
      <c r="AR667" s="62">
        <v>4</v>
      </c>
      <c r="AS667" s="63"/>
      <c r="AT667" s="63">
        <v>12</v>
      </c>
      <c r="AU667" s="61" t="s">
        <v>12</v>
      </c>
      <c r="AV667" s="62">
        <v>4</v>
      </c>
      <c r="AW667" s="61" t="s">
        <v>12</v>
      </c>
      <c r="AX667" s="62">
        <v>4</v>
      </c>
      <c r="AY667" s="61" t="s">
        <v>12</v>
      </c>
      <c r="AZ667" s="62">
        <v>4</v>
      </c>
      <c r="BA667" s="61" t="s">
        <v>12</v>
      </c>
      <c r="BB667" s="62">
        <v>4</v>
      </c>
      <c r="BC667" s="61" t="s">
        <v>12</v>
      </c>
      <c r="BD667" s="62">
        <v>4</v>
      </c>
      <c r="BE667" s="61" t="s">
        <v>12</v>
      </c>
      <c r="BF667" s="62">
        <v>4</v>
      </c>
      <c r="BG667" s="63"/>
      <c r="BH667" s="63"/>
      <c r="BI667" s="61" t="s">
        <v>9</v>
      </c>
      <c r="BJ667" s="62">
        <v>4</v>
      </c>
      <c r="BK667" s="61" t="s">
        <v>52</v>
      </c>
      <c r="BL667" s="62"/>
      <c r="BM667" s="61" t="s">
        <v>9</v>
      </c>
      <c r="BN667" s="62">
        <v>4</v>
      </c>
      <c r="BO667" s="61" t="s">
        <v>9</v>
      </c>
      <c r="BP667" s="62">
        <v>4</v>
      </c>
      <c r="BQ667" s="64">
        <f t="shared" si="921"/>
        <v>8</v>
      </c>
      <c r="BR667" s="64">
        <f t="shared" si="922"/>
        <v>0</v>
      </c>
      <c r="BS667" s="64">
        <f t="shared" si="923"/>
        <v>0</v>
      </c>
      <c r="BT667" s="64">
        <f t="shared" si="924"/>
        <v>17</v>
      </c>
      <c r="BU667" s="64">
        <f t="shared" si="925"/>
        <v>0</v>
      </c>
      <c r="BV667" s="64">
        <f t="shared" si="926"/>
        <v>0</v>
      </c>
      <c r="BW667" s="64">
        <f t="shared" si="927"/>
        <v>0</v>
      </c>
      <c r="BX667" s="64">
        <f t="shared" si="928"/>
        <v>0</v>
      </c>
      <c r="BY667" s="64">
        <f t="shared" si="929"/>
        <v>2</v>
      </c>
      <c r="BZ667" s="65">
        <f>SUBTOTAL(9,BQ667:BY667)</f>
        <v>27</v>
      </c>
      <c r="CA667" s="66">
        <f t="shared" si="931"/>
        <v>97</v>
      </c>
      <c r="CB667" s="67">
        <f t="shared" si="932"/>
        <v>24</v>
      </c>
      <c r="CC667" s="67">
        <v>0</v>
      </c>
      <c r="CD667" s="68">
        <f t="shared" si="933"/>
        <v>2</v>
      </c>
      <c r="CE667" s="69">
        <f t="shared" si="934"/>
        <v>25</v>
      </c>
      <c r="CF667" s="68">
        <f t="shared" si="935"/>
        <v>140</v>
      </c>
      <c r="CG667" s="70">
        <f t="shared" si="936"/>
        <v>2.5</v>
      </c>
      <c r="CH667" s="68">
        <f t="shared" si="937"/>
        <v>400</v>
      </c>
      <c r="CI667" s="71">
        <f>VLOOKUP(A667,[5]DATA!$A$6:$Q$660,17,0)</f>
        <v>70</v>
      </c>
      <c r="CJ667" s="71">
        <f t="shared" si="938"/>
        <v>121</v>
      </c>
      <c r="CK667" s="72">
        <f t="shared" si="939"/>
        <v>24</v>
      </c>
      <c r="CL667" s="73">
        <f t="shared" si="940"/>
        <v>0.19834710743801653</v>
      </c>
      <c r="CM667" s="72">
        <f t="shared" si="941"/>
        <v>0</v>
      </c>
      <c r="CN667" s="74">
        <f t="shared" si="942"/>
        <v>27</v>
      </c>
    </row>
    <row r="668" spans="1:92" s="76" customFormat="1" ht="24.75" customHeight="1" outlineLevel="2" x14ac:dyDescent="0.25">
      <c r="A668" s="55" t="s">
        <v>1339</v>
      </c>
      <c r="B668" s="56" t="s">
        <v>569</v>
      </c>
      <c r="C668" s="57" t="s">
        <v>1334</v>
      </c>
      <c r="D668" s="58">
        <v>10</v>
      </c>
      <c r="E668" s="75">
        <v>44252</v>
      </c>
      <c r="F668" s="60">
        <f>IFERROR(VLOOKUP(A668,'[5]PHEP NAM 2022'!$D$9:$AP$628,32,0),0)</f>
        <v>1.5</v>
      </c>
      <c r="G668" s="61" t="s">
        <v>9</v>
      </c>
      <c r="H668" s="62">
        <v>4</v>
      </c>
      <c r="I668" s="61" t="s">
        <v>9</v>
      </c>
      <c r="J668" s="62">
        <v>4</v>
      </c>
      <c r="K668" s="61" t="s">
        <v>9</v>
      </c>
      <c r="L668" s="62">
        <v>4</v>
      </c>
      <c r="M668" s="61" t="s">
        <v>9</v>
      </c>
      <c r="N668" s="62">
        <v>4</v>
      </c>
      <c r="O668" s="61" t="s">
        <v>9</v>
      </c>
      <c r="P668" s="62">
        <v>4</v>
      </c>
      <c r="Q668" s="63"/>
      <c r="R668" s="63"/>
      <c r="S668" s="61" t="s">
        <v>12</v>
      </c>
      <c r="T668" s="62">
        <v>4</v>
      </c>
      <c r="U668" s="61" t="s">
        <v>12</v>
      </c>
      <c r="V668" s="62">
        <v>4</v>
      </c>
      <c r="W668" s="61" t="s">
        <v>12</v>
      </c>
      <c r="X668" s="62">
        <v>4</v>
      </c>
      <c r="Y668" s="61" t="s">
        <v>12</v>
      </c>
      <c r="Z668" s="62">
        <v>4</v>
      </c>
      <c r="AA668" s="61" t="s">
        <v>12</v>
      </c>
      <c r="AB668" s="62">
        <v>4</v>
      </c>
      <c r="AC668" s="61" t="s">
        <v>12</v>
      </c>
      <c r="AD668" s="62">
        <v>4</v>
      </c>
      <c r="AE668" s="63"/>
      <c r="AF668" s="63"/>
      <c r="AG668" s="61" t="s">
        <v>9</v>
      </c>
      <c r="AH668" s="62">
        <v>4</v>
      </c>
      <c r="AI668" s="61" t="s">
        <v>9</v>
      </c>
      <c r="AJ668" s="62">
        <v>4</v>
      </c>
      <c r="AK668" s="61" t="s">
        <v>9</v>
      </c>
      <c r="AL668" s="62">
        <v>4</v>
      </c>
      <c r="AM668" s="61" t="s">
        <v>9</v>
      </c>
      <c r="AN668" s="62">
        <v>4</v>
      </c>
      <c r="AO668" s="61" t="s">
        <v>9</v>
      </c>
      <c r="AP668" s="62">
        <v>4</v>
      </c>
      <c r="AQ668" s="61" t="s">
        <v>9</v>
      </c>
      <c r="AR668" s="62">
        <v>4</v>
      </c>
      <c r="AS668" s="63" t="s">
        <v>1240</v>
      </c>
      <c r="AT668" s="63">
        <v>12</v>
      </c>
      <c r="AU668" s="61" t="s">
        <v>9</v>
      </c>
      <c r="AV668" s="62">
        <v>4</v>
      </c>
      <c r="AW668" s="61" t="s">
        <v>9</v>
      </c>
      <c r="AX668" s="62">
        <v>4</v>
      </c>
      <c r="AY668" s="61" t="s">
        <v>9</v>
      </c>
      <c r="AZ668" s="62">
        <v>4</v>
      </c>
      <c r="BA668" s="61" t="s">
        <v>9</v>
      </c>
      <c r="BB668" s="62">
        <v>4</v>
      </c>
      <c r="BC668" s="61" t="s">
        <v>9</v>
      </c>
      <c r="BD668" s="62">
        <v>4</v>
      </c>
      <c r="BE668" s="61" t="s">
        <v>9</v>
      </c>
      <c r="BF668" s="62">
        <v>4</v>
      </c>
      <c r="BG668" s="63"/>
      <c r="BH668" s="63">
        <v>12</v>
      </c>
      <c r="BI668" s="61" t="s">
        <v>12</v>
      </c>
      <c r="BJ668" s="62">
        <v>4</v>
      </c>
      <c r="BK668" s="61" t="s">
        <v>12</v>
      </c>
      <c r="BL668" s="62">
        <v>4</v>
      </c>
      <c r="BM668" s="61" t="s">
        <v>12</v>
      </c>
      <c r="BN668" s="62">
        <v>4</v>
      </c>
      <c r="BO668" s="61" t="s">
        <v>12</v>
      </c>
      <c r="BP668" s="62">
        <v>4</v>
      </c>
      <c r="BQ668" s="64">
        <f t="shared" si="921"/>
        <v>17</v>
      </c>
      <c r="BR668" s="64">
        <f t="shared" si="922"/>
        <v>0</v>
      </c>
      <c r="BS668" s="64">
        <f t="shared" si="923"/>
        <v>0</v>
      </c>
      <c r="BT668" s="64">
        <f t="shared" si="924"/>
        <v>10</v>
      </c>
      <c r="BU668" s="64">
        <f t="shared" si="925"/>
        <v>0</v>
      </c>
      <c r="BV668" s="64">
        <f t="shared" si="926"/>
        <v>0</v>
      </c>
      <c r="BW668" s="64">
        <f t="shared" si="927"/>
        <v>0</v>
      </c>
      <c r="BX668" s="64">
        <f t="shared" si="928"/>
        <v>0</v>
      </c>
      <c r="BY668" s="64">
        <f t="shared" si="929"/>
        <v>0</v>
      </c>
      <c r="BZ668" s="65">
        <f>SUBTOTAL(9,BQ668:BY668)</f>
        <v>27</v>
      </c>
      <c r="CA668" s="66">
        <f t="shared" si="931"/>
        <v>108</v>
      </c>
      <c r="CB668" s="67">
        <f t="shared" si="932"/>
        <v>24</v>
      </c>
      <c r="CC668" s="67">
        <v>0</v>
      </c>
      <c r="CD668" s="68">
        <f t="shared" si="933"/>
        <v>2</v>
      </c>
      <c r="CE668" s="69">
        <f t="shared" si="934"/>
        <v>29</v>
      </c>
      <c r="CF668" s="68">
        <f t="shared" si="935"/>
        <v>140</v>
      </c>
      <c r="CG668" s="70">
        <f t="shared" si="936"/>
        <v>1.5</v>
      </c>
      <c r="CH668" s="68">
        <f t="shared" si="937"/>
        <v>464</v>
      </c>
      <c r="CI668" s="71">
        <f>VLOOKUP(A668,[5]DATA!$A$6:$Q$660,17,0)</f>
        <v>70</v>
      </c>
      <c r="CJ668" s="71">
        <f t="shared" si="938"/>
        <v>132</v>
      </c>
      <c r="CK668" s="72">
        <f t="shared" si="939"/>
        <v>24</v>
      </c>
      <c r="CL668" s="73">
        <f t="shared" si="940"/>
        <v>0.18181818181818182</v>
      </c>
      <c r="CM668" s="72">
        <f t="shared" si="941"/>
        <v>0</v>
      </c>
      <c r="CN668" s="74">
        <f t="shared" si="942"/>
        <v>27</v>
      </c>
    </row>
    <row r="669" spans="1:92" s="76" customFormat="1" ht="24.75" customHeight="1" outlineLevel="2" x14ac:dyDescent="0.25">
      <c r="A669" s="55" t="s">
        <v>1340</v>
      </c>
      <c r="B669" s="56" t="s">
        <v>1341</v>
      </c>
      <c r="C669" s="57" t="s">
        <v>1334</v>
      </c>
      <c r="D669" s="58">
        <v>10</v>
      </c>
      <c r="E669" s="59">
        <v>44289</v>
      </c>
      <c r="F669" s="60">
        <f>IFERROR(VLOOKUP(A669,'[5]PHEP NAM 2022'!$D$9:$AP$628,32,0),0)</f>
        <v>10</v>
      </c>
      <c r="G669" s="61" t="s">
        <v>12</v>
      </c>
      <c r="H669" s="62">
        <v>4</v>
      </c>
      <c r="I669" s="61" t="s">
        <v>12</v>
      </c>
      <c r="J669" s="62">
        <v>4</v>
      </c>
      <c r="K669" s="61" t="s">
        <v>12</v>
      </c>
      <c r="L669" s="62">
        <v>4</v>
      </c>
      <c r="M669" s="61" t="s">
        <v>12</v>
      </c>
      <c r="N669" s="62">
        <v>4</v>
      </c>
      <c r="O669" s="61" t="s">
        <v>12</v>
      </c>
      <c r="P669" s="62">
        <v>4</v>
      </c>
      <c r="Q669" s="63"/>
      <c r="R669" s="63">
        <v>8</v>
      </c>
      <c r="S669" s="61" t="s">
        <v>9</v>
      </c>
      <c r="T669" s="62">
        <v>4</v>
      </c>
      <c r="U669" s="61" t="s">
        <v>9</v>
      </c>
      <c r="V669" s="62">
        <v>4</v>
      </c>
      <c r="W669" s="61" t="s">
        <v>9</v>
      </c>
      <c r="X669" s="62">
        <v>4</v>
      </c>
      <c r="Y669" s="61" t="s">
        <v>171</v>
      </c>
      <c r="Z669" s="62"/>
      <c r="AA669" s="61" t="s">
        <v>9</v>
      </c>
      <c r="AB669" s="62">
        <v>4</v>
      </c>
      <c r="AC669" s="61" t="s">
        <v>79</v>
      </c>
      <c r="AD669" s="62"/>
      <c r="AE669" s="63"/>
      <c r="AF669" s="63"/>
      <c r="AG669" s="61" t="s">
        <v>79</v>
      </c>
      <c r="AH669" s="62"/>
      <c r="AI669" s="61" t="s">
        <v>79</v>
      </c>
      <c r="AJ669" s="62"/>
      <c r="AK669" s="61" t="s">
        <v>79</v>
      </c>
      <c r="AL669" s="62"/>
      <c r="AM669" s="61" t="s">
        <v>79</v>
      </c>
      <c r="AN669" s="62"/>
      <c r="AO669" s="61" t="s">
        <v>79</v>
      </c>
      <c r="AP669" s="62"/>
      <c r="AQ669" s="61" t="s">
        <v>79</v>
      </c>
      <c r="AR669" s="62"/>
      <c r="AS669" s="63"/>
      <c r="AT669" s="63"/>
      <c r="AU669" s="61" t="s">
        <v>79</v>
      </c>
      <c r="AV669" s="62"/>
      <c r="AW669" s="61" t="s">
        <v>12</v>
      </c>
      <c r="AX669" s="62">
        <v>4</v>
      </c>
      <c r="AY669" s="61" t="s">
        <v>12</v>
      </c>
      <c r="AZ669" s="62">
        <v>4</v>
      </c>
      <c r="BA669" s="61" t="s">
        <v>12</v>
      </c>
      <c r="BB669" s="62">
        <v>4</v>
      </c>
      <c r="BC669" s="61" t="s">
        <v>12</v>
      </c>
      <c r="BD669" s="62">
        <v>4</v>
      </c>
      <c r="BE669" s="61" t="s">
        <v>12</v>
      </c>
      <c r="BF669" s="62">
        <v>4</v>
      </c>
      <c r="BG669" s="63"/>
      <c r="BH669" s="63"/>
      <c r="BI669" s="61" t="s">
        <v>9</v>
      </c>
      <c r="BJ669" s="62">
        <v>4</v>
      </c>
      <c r="BK669" s="61" t="s">
        <v>9</v>
      </c>
      <c r="BL669" s="62">
        <v>4</v>
      </c>
      <c r="BM669" s="61" t="s">
        <v>9</v>
      </c>
      <c r="BN669" s="62">
        <v>4</v>
      </c>
      <c r="BO669" s="61" t="s">
        <v>9</v>
      </c>
      <c r="BP669" s="62">
        <v>4</v>
      </c>
      <c r="BQ669" s="64">
        <f>COUNTIF($G669:$BP669,"a")+COUNTIF($G669:$BP669,"r0,a5")/2+COUNTIF($G669:$BP669,"p5,a5")/2+COUNTIF($G669:$BP669,"Ro,p5")/2+COUNTIF($G669:$BP669,"H5,A5")/2+COUNTIF($G669:$BP669,"p0,a5")/2</f>
        <v>8</v>
      </c>
      <c r="BR669" s="64">
        <f>COUNTIF($G669:$BP669,"d")+COUNTIF($G669:$BP669,"r0,d5")/2+COUNTIF($G669:$BP669,"p5,d5")/2+COUNTIF($G669:$BP669,"Ro,P5")/2+COUNTIF($G669:$BP669,"H5,D5")/2+COUNTIF($G669:$BP669,"p0,d5")/2</f>
        <v>0.5</v>
      </c>
      <c r="BS669" s="64">
        <f>COUNTIF($G669:$BP669,"b")+COUNTIF($G669:$BP669,"r0,b5")/2+COUNTIF($G669:$BP669,"p5,b5")/2+COUNTIF($G669:$BP669,"Ro,P5")/2+COUNTIF($G669:$BP669,"H5,B5")/2+COUNTIF($G669:$BP669,"p0,b5")/2</f>
        <v>0</v>
      </c>
      <c r="BT669" s="64">
        <f>COUNTIF($G669:$BP669,"c")+COUNTIF($G669:$BP669,"r0,c5")/2+COUNTIF($G669:$BP669,"p5,c5")/2+COUNTIF($G669:$BP669,"Ro,P5")/2+COUNTIF($G669:$BP669,"H5,C5")/2+COUNTIF($G669:$BP669,"p0,c5")/2</f>
        <v>10</v>
      </c>
      <c r="BU669" s="64">
        <f>COUNTIF($G669:$BP669,"KH")+COUNTIF($G669:$BP669,"TL")+COUNTIF($G669:$BP669,"L")</f>
        <v>0</v>
      </c>
      <c r="BV669" s="64">
        <f>COUNTIF($G669:$BP669,"NL")</f>
        <v>0</v>
      </c>
      <c r="BW669" s="64">
        <f>COUNTIF($G669:$BP669,"hh")+COUNTIF(G669:BP669,"H5,D5")/2</f>
        <v>0</v>
      </c>
      <c r="BX669" s="64">
        <f>COUNTIF($G669:$BP669,"nt7")</f>
        <v>0</v>
      </c>
      <c r="BY669" s="64">
        <f>COUNTIF($G669:$BP669,"P")+COUNTIF($G669:$BP669,"p5,a5")/2+COUNTIF($G669:$BP669,"p5,b5")/2+COUNTIF($G669:$BP669,"p5,c5")/2+COUNTIF($G669:$BP669,"p5,d5")/2+COUNTIF($G669:$BP669,"R0,P5")/2</f>
        <v>0</v>
      </c>
      <c r="BZ669" s="65">
        <f>SUBTOTAL(9,BQ669:BY669)</f>
        <v>18.5</v>
      </c>
      <c r="CA669" s="66">
        <f t="shared" si="931"/>
        <v>72</v>
      </c>
      <c r="CB669" s="67">
        <f t="shared" si="932"/>
        <v>8</v>
      </c>
      <c r="CC669" s="67">
        <v>0</v>
      </c>
      <c r="CD669" s="68">
        <f>IF(BZ669&gt;=25,4,IF(BZ669&gt;=18,3,IF(BZ669&gt;=12,2,IF(BZ669&gt;=4,1,0))))-BX669-2</f>
        <v>1</v>
      </c>
      <c r="CE669" s="69">
        <f>COUNTIF(G669:P669,"&gt;=4")+COUNTIF(S669:AD669,"&gt;=4")+COUNTIF(AG669:AR669,"&gt;=4")+COUNTIF(AU669:BF669,"&gt;=4")+COUNTIF(BI669:BP669,"&gt;=4")+ROUND(IF(R669&gt;=12,1,0)+IF(AF669&gt;=12,1,0)+IF(AT669&gt;=12,1,0)+IF(BH669&gt;=12,1,0),0)</f>
        <v>18</v>
      </c>
      <c r="CF669" s="68">
        <f>CD669*CI669</f>
        <v>70</v>
      </c>
      <c r="CG669" s="70">
        <f>F669-BY669</f>
        <v>10</v>
      </c>
      <c r="CH669" s="68">
        <f>CE669*16</f>
        <v>288</v>
      </c>
      <c r="CI669" s="71">
        <f>VLOOKUP(A669,[5]DATA!$A$6:$Q$660,17,0)</f>
        <v>70</v>
      </c>
      <c r="CJ669" s="71">
        <f>SUM(CA669:CC669)</f>
        <v>80</v>
      </c>
      <c r="CK669" s="72">
        <f>(SUM(IF(H669&gt;4,H669-4,0),IF(J669&gt;4,J669-4,0),IF(L669&gt;4,L669-4,0),IF(N669&gt;4,N669-4,0),IF(P669&gt;4,P669-4,0),IF(T669&gt;4,T669-4,0),IF(V669&gt;4,V669-4,0),IF(X669&gt;4,X669-4,0),IF(Z669&gt;4,Z669-4,0),IF(AB669&gt;4,AB669-4,0),IF(AD669&gt;4,AD669-4,0),IF(AH669&gt;4,AH669-4,0),IF(AJ669&gt;4,AJ669-4,0),IF(AL669&gt;4,AL669-4,0),IF(AN669&gt;4,AN669-4,0),IF(AP669&gt;4,AP669-4,0),IF(AR669&gt;4,AR669-4,0),IF(AV669&gt;4,AV669-4,0),IF(AX669&gt;4,AX669-4,0),IF(AZ669&gt;4,AZ669-4,0),IF(BB669&gt;4,BB669-4,0),IF(BD669&gt;4,BD669-4,0),IF(BF669&gt;4,BF669-4,0),IF(BJ669&gt;4,BJ669-4,0),IF(BL669&gt;4,BL669-4,0),IF(BN669&gt;4,BN669-4,0),IF(BP669&gt;4,BP669-4,0))+CB669+CC669)</f>
        <v>8</v>
      </c>
      <c r="CL669" s="73">
        <f>CK669/CJ669</f>
        <v>0.1</v>
      </c>
      <c r="CM669" s="72">
        <f>(SUM(IF(H669&gt;4,H669-4,0),IF(J669&gt;4,J669-4,0),IF(L669&gt;4,L669-4,0),IF(N669&gt;4,N669-4,0),IF(P669&gt;4,P669-4,0),IF(T669&gt;4,T669-4,0),IF(V669&gt;4,V669-4,0),IF(X669&gt;4,X669-4,0),IF(Z669&gt;4,Z669-4,0),IF(AB669&gt;4,AB669-4,0),IF(AD669&gt;4,AD669-4,0),IF(AH669&gt;4,AH669-4,0),IF(AJ669&gt;4,AJ669-4,0),IF(AL669&gt;4,AL669-4,0),IF(AN669&gt;4,AN669-4,0),IF(AP669&gt;4,AP669-4,0),IF(AR669&gt;4,AR669-4,0),IF(AV669&gt;4,AV669-4,0),IF(AX669&gt;4,AX669-4,0),IF(AZ669&gt;4,AZ669-4,0),IF(BB669&gt;4,BB669-4,0),IF(BD669&gt;4,BD669-4,0),IF(BF669&gt;4,BF669-4,0),IF(BJ669&gt;4,BJ669-4,0),IF(BL669&gt;4,BL669-4,0),IF(BN669&gt;4,BN669-4,0),IF(BP669&gt;4,BP669-4,0))+CC669)</f>
        <v>0</v>
      </c>
      <c r="CN669" s="74">
        <f>BQ669+BR669+BS669+BT669+BU669+BY669+BX669</f>
        <v>18.5</v>
      </c>
    </row>
    <row r="670" spans="1:92" s="76" customFormat="1" ht="24.75" customHeight="1" outlineLevel="2" x14ac:dyDescent="0.25">
      <c r="A670" s="82" t="s">
        <v>1342</v>
      </c>
      <c r="B670" s="86" t="s">
        <v>1343</v>
      </c>
      <c r="C670" s="57" t="s">
        <v>1334</v>
      </c>
      <c r="D670" s="58">
        <v>10</v>
      </c>
      <c r="E670" s="59">
        <v>44631</v>
      </c>
      <c r="F670" s="60">
        <f>IFERROR(VLOOKUP(A670,'[5]PHEP NAM 2022'!$D$9:$AP$628,32,0),0)</f>
        <v>0</v>
      </c>
      <c r="G670" s="84"/>
      <c r="H670" s="85"/>
      <c r="I670" s="84"/>
      <c r="J670" s="85"/>
      <c r="K670" s="84"/>
      <c r="L670" s="85"/>
      <c r="M670" s="84"/>
      <c r="N670" s="85"/>
      <c r="O670" s="84"/>
      <c r="P670" s="85"/>
      <c r="Q670" s="87"/>
      <c r="R670" s="87"/>
      <c r="S670" s="84"/>
      <c r="T670" s="85"/>
      <c r="U670" s="84"/>
      <c r="V670" s="85"/>
      <c r="W670" s="84"/>
      <c r="X670" s="85"/>
      <c r="Y670" s="84"/>
      <c r="Z670" s="85"/>
      <c r="AA670" s="61" t="s">
        <v>124</v>
      </c>
      <c r="AB670" s="62"/>
      <c r="AC670" s="61" t="s">
        <v>124</v>
      </c>
      <c r="AD670" s="62"/>
      <c r="AE670" s="63"/>
      <c r="AF670" s="63"/>
      <c r="AG670" s="61" t="s">
        <v>124</v>
      </c>
      <c r="AH670" s="62"/>
      <c r="AI670" s="61" t="s">
        <v>171</v>
      </c>
      <c r="AJ670" s="62"/>
      <c r="AK670" s="61" t="s">
        <v>9</v>
      </c>
      <c r="AL670" s="62">
        <v>4</v>
      </c>
      <c r="AM670" s="61" t="s">
        <v>9</v>
      </c>
      <c r="AN670" s="62">
        <v>4</v>
      </c>
      <c r="AO670" s="61" t="s">
        <v>9</v>
      </c>
      <c r="AP670" s="62">
        <v>4</v>
      </c>
      <c r="AQ670" s="61" t="s">
        <v>9</v>
      </c>
      <c r="AR670" s="62">
        <v>4</v>
      </c>
      <c r="AS670" s="63"/>
      <c r="AT670" s="63">
        <v>12</v>
      </c>
      <c r="AU670" s="61" t="s">
        <v>9</v>
      </c>
      <c r="AV670" s="62">
        <v>4</v>
      </c>
      <c r="AW670" s="61" t="s">
        <v>9</v>
      </c>
      <c r="AX670" s="62">
        <v>4</v>
      </c>
      <c r="AY670" s="61" t="s">
        <v>9</v>
      </c>
      <c r="AZ670" s="62">
        <v>4</v>
      </c>
      <c r="BA670" s="61" t="s">
        <v>9</v>
      </c>
      <c r="BB670" s="62">
        <v>4</v>
      </c>
      <c r="BC670" s="61" t="s">
        <v>9</v>
      </c>
      <c r="BD670" s="62">
        <v>4</v>
      </c>
      <c r="BE670" s="61" t="s">
        <v>9</v>
      </c>
      <c r="BF670" s="62">
        <v>4</v>
      </c>
      <c r="BG670" s="63"/>
      <c r="BH670" s="63">
        <v>12</v>
      </c>
      <c r="BI670" s="61" t="s">
        <v>9</v>
      </c>
      <c r="BJ670" s="62">
        <v>4</v>
      </c>
      <c r="BK670" s="61" t="s">
        <v>9</v>
      </c>
      <c r="BL670" s="62">
        <v>4</v>
      </c>
      <c r="BM670" s="61" t="s">
        <v>9</v>
      </c>
      <c r="BN670" s="62">
        <v>4</v>
      </c>
      <c r="BO670" s="61" t="s">
        <v>9</v>
      </c>
      <c r="BP670" s="62">
        <v>4</v>
      </c>
      <c r="BQ670" s="64">
        <f>COUNTIF($G670:$BP670,"a")+COUNTIF($G670:$BP670,"r0,a5")/2+COUNTIF($G670:$BP670,"p5,a5")/2+COUNTIF($G670:$BP670,"Ro,p5")/2+COUNTIF($G670:$BP670,"H5,A5")/2+COUNTIF($G670:$BP670,"p0,a5")/2</f>
        <v>14</v>
      </c>
      <c r="BR670" s="64">
        <f>COUNTIF($G670:$BP670,"d")+COUNTIF($G670:$BP670,"r0,d5")/2+COUNTIF($G670:$BP670,"p5,d5")/2+COUNTIF($G670:$BP670,"Ro,P5")/2+COUNTIF($G670:$BP670,"H5,D5")/2+COUNTIF($G670:$BP670,"p0,d5")/2</f>
        <v>0.5</v>
      </c>
      <c r="BS670" s="64">
        <f>COUNTIF($G670:$BP670,"b")+COUNTIF($G670:$BP670,"r0,b5")/2+COUNTIF($G670:$BP670,"p5,b5")/2+COUNTIF($G670:$BP670,"Ro,P5")/2+COUNTIF($G670:$BP670,"H5,B5")/2+COUNTIF($G670:$BP670,"p0,b5")/2</f>
        <v>0</v>
      </c>
      <c r="BT670" s="64">
        <f>COUNTIF($G670:$BP670,"c")+COUNTIF($G670:$BP670,"r0,c5")/2+COUNTIF($G670:$BP670,"p5,c5")/2+COUNTIF($G670:$BP670,"Ro,P5")/2+COUNTIF($G670:$BP670,"H5,C5")/2+COUNTIF($G670:$BP670,"p0,c5")/2</f>
        <v>0</v>
      </c>
      <c r="BU670" s="64">
        <f>COUNTIF($G670:$BP670,"KH")+COUNTIF($G670:$BP670,"TL")+COUNTIF($G670:$BP670,"L")</f>
        <v>0</v>
      </c>
      <c r="BV670" s="64">
        <f>COUNTIF($G670:$BP670,"NL")</f>
        <v>0</v>
      </c>
      <c r="BW670" s="64">
        <f>COUNTIF($G670:$BP670,"hh")+COUNTIF(G670:BP670,"H5,D5")/2</f>
        <v>0</v>
      </c>
      <c r="BX670" s="64">
        <f>COUNTIF($G670:$BP670,"nt7")</f>
        <v>0</v>
      </c>
      <c r="BY670" s="64">
        <f>COUNTIF($G670:$BP670,"P")+COUNTIF($G670:$BP670,"p5,a5")/2+COUNTIF($G670:$BP670,"p5,b5")/2+COUNTIF($G670:$BP670,"p5,c5")/2+COUNTIF($G670:$BP670,"p5,d5")/2+COUNTIF($G670:$BP670,"R0,P5")/2</f>
        <v>0</v>
      </c>
      <c r="BZ670" s="65">
        <f>SUBTOTAL(9,BQ670:BY670)</f>
        <v>14.5</v>
      </c>
      <c r="CA670" s="66">
        <f t="shared" si="931"/>
        <v>56</v>
      </c>
      <c r="CB670" s="67">
        <f t="shared" si="932"/>
        <v>24</v>
      </c>
      <c r="CC670" s="67">
        <v>0</v>
      </c>
      <c r="CD670" s="68">
        <f>IF(BZ670&gt;=25,4,IF(BZ670&gt;=18,3,IF(BZ670&gt;=12,2,IF(BZ670&gt;=4,1,0))))-BX670-2</f>
        <v>0</v>
      </c>
      <c r="CE670" s="69">
        <f>COUNTIF(G670:P670,"&gt;=4")+COUNTIF(S670:AD670,"&gt;=4")+COUNTIF(AG670:AR670,"&gt;=4")+COUNTIF(AU670:BF670,"&gt;=4")+COUNTIF(BI670:BP670,"&gt;=4")+ROUND(IF(R670&gt;=12,1,0)+IF(AF670&gt;=12,1,0)+IF(AT670&gt;=12,1,0)+IF(BH670&gt;=12,1,0),0)</f>
        <v>16</v>
      </c>
      <c r="CF670" s="68">
        <f>CD670*CI670</f>
        <v>0</v>
      </c>
      <c r="CG670" s="70">
        <f>F670-BY670</f>
        <v>0</v>
      </c>
      <c r="CH670" s="68">
        <f>CE670*16</f>
        <v>256</v>
      </c>
      <c r="CI670" s="71">
        <f>VLOOKUP(A670,[5]DATA!$A$6:$Q$660,17,0)</f>
        <v>70</v>
      </c>
      <c r="CJ670" s="71">
        <f>SUM(CA670:CC670)</f>
        <v>80</v>
      </c>
      <c r="CK670" s="72">
        <f>(SUM(IF(H670&gt;4,H670-4,0),IF(J670&gt;4,J670-4,0),IF(L670&gt;4,L670-4,0),IF(N670&gt;4,N670-4,0),IF(P670&gt;4,P670-4,0),IF(T670&gt;4,T670-4,0),IF(V670&gt;4,V670-4,0),IF(X670&gt;4,X670-4,0),IF(Z670&gt;4,Z670-4,0),IF(AB670&gt;4,AB670-4,0),IF(AD670&gt;4,AD670-4,0),IF(AH670&gt;4,AH670-4,0),IF(AJ670&gt;4,AJ670-4,0),IF(AL670&gt;4,AL670-4,0),IF(AN670&gt;4,AN670-4,0),IF(AP670&gt;4,AP670-4,0),IF(AR670&gt;4,AR670-4,0),IF(AV670&gt;4,AV670-4,0),IF(AX670&gt;4,AX670-4,0),IF(AZ670&gt;4,AZ670-4,0),IF(BB670&gt;4,BB670-4,0),IF(BD670&gt;4,BD670-4,0),IF(BF670&gt;4,BF670-4,0),IF(BJ670&gt;4,BJ670-4,0),IF(BL670&gt;4,BL670-4,0),IF(BN670&gt;4,BN670-4,0),IF(BP670&gt;4,BP670-4,0))+CB670+CC670)</f>
        <v>24</v>
      </c>
      <c r="CL670" s="73">
        <f>CK670/CJ670</f>
        <v>0.3</v>
      </c>
      <c r="CM670" s="72">
        <f>(SUM(IF(H670&gt;4,H670-4,0),IF(J670&gt;4,J670-4,0),IF(L670&gt;4,L670-4,0),IF(N670&gt;4,N670-4,0),IF(P670&gt;4,P670-4,0),IF(T670&gt;4,T670-4,0),IF(V670&gt;4,V670-4,0),IF(X670&gt;4,X670-4,0),IF(Z670&gt;4,Z670-4,0),IF(AB670&gt;4,AB670-4,0),IF(AD670&gt;4,AD670-4,0),IF(AH670&gt;4,AH670-4,0),IF(AJ670&gt;4,AJ670-4,0),IF(AL670&gt;4,AL670-4,0),IF(AN670&gt;4,AN670-4,0),IF(AP670&gt;4,AP670-4,0),IF(AR670&gt;4,AR670-4,0),IF(AV670&gt;4,AV670-4,0),IF(AX670&gt;4,AX670-4,0),IF(AZ670&gt;4,AZ670-4,0),IF(BB670&gt;4,BB670-4,0),IF(BD670&gt;4,BD670-4,0),IF(BF670&gt;4,BF670-4,0),IF(BJ670&gt;4,BJ670-4,0),IF(BL670&gt;4,BL670-4,0),IF(BN670&gt;4,BN670-4,0),IF(BP670&gt;4,BP670-4,0))+CC670)</f>
        <v>0</v>
      </c>
      <c r="CN670" s="74">
        <f>BQ670+BR670+BS670+BT670+BU670+BY670+BX670</f>
        <v>14.5</v>
      </c>
    </row>
    <row r="671" spans="1:92" s="76" customFormat="1" ht="24.75" customHeight="1" outlineLevel="2" x14ac:dyDescent="0.25">
      <c r="A671" s="82" t="s">
        <v>1344</v>
      </c>
      <c r="B671" s="86" t="s">
        <v>1345</v>
      </c>
      <c r="C671" s="57" t="s">
        <v>1334</v>
      </c>
      <c r="D671" s="58">
        <v>10</v>
      </c>
      <c r="E671" s="75">
        <v>44637</v>
      </c>
      <c r="F671" s="60">
        <f>IFERROR(VLOOKUP(A671,'[5]PHEP NAM 2022'!$D$9:$AP$628,32,0),0)</f>
        <v>0</v>
      </c>
      <c r="G671" s="84"/>
      <c r="H671" s="85"/>
      <c r="I671" s="84"/>
      <c r="J671" s="85"/>
      <c r="K671" s="84"/>
      <c r="L671" s="85"/>
      <c r="M671" s="84"/>
      <c r="N671" s="85"/>
      <c r="O671" s="84"/>
      <c r="P671" s="85"/>
      <c r="Q671" s="87"/>
      <c r="R671" s="87"/>
      <c r="S671" s="84"/>
      <c r="T671" s="85"/>
      <c r="U671" s="84"/>
      <c r="V671" s="85"/>
      <c r="W671" s="84"/>
      <c r="X671" s="85"/>
      <c r="Y671" s="84"/>
      <c r="Z671" s="85"/>
      <c r="AA671" s="84"/>
      <c r="AB671" s="85"/>
      <c r="AC671" s="84"/>
      <c r="AD671" s="85"/>
      <c r="AE671" s="87"/>
      <c r="AF671" s="87"/>
      <c r="AG671" s="84"/>
      <c r="AH671" s="85"/>
      <c r="AI671" s="84"/>
      <c r="AJ671" s="85"/>
      <c r="AK671" s="84"/>
      <c r="AL671" s="85"/>
      <c r="AM671" s="61" t="s">
        <v>171</v>
      </c>
      <c r="AN671" s="62"/>
      <c r="AO671" s="61" t="s">
        <v>9</v>
      </c>
      <c r="AP671" s="62">
        <v>4</v>
      </c>
      <c r="AQ671" s="61" t="s">
        <v>9</v>
      </c>
      <c r="AR671" s="62">
        <v>4</v>
      </c>
      <c r="AS671" s="63"/>
      <c r="AT671" s="63">
        <v>12</v>
      </c>
      <c r="AU671" s="61" t="s">
        <v>9</v>
      </c>
      <c r="AV671" s="62">
        <v>4</v>
      </c>
      <c r="AW671" s="61" t="s">
        <v>9</v>
      </c>
      <c r="AX671" s="62">
        <v>3.5</v>
      </c>
      <c r="AY671" s="61" t="s">
        <v>9</v>
      </c>
      <c r="AZ671" s="62">
        <v>3.5</v>
      </c>
      <c r="BA671" s="61" t="s">
        <v>9</v>
      </c>
      <c r="BB671" s="62">
        <v>3</v>
      </c>
      <c r="BC671" s="61" t="s">
        <v>9</v>
      </c>
      <c r="BD671" s="62">
        <v>3</v>
      </c>
      <c r="BE671" s="61" t="s">
        <v>9</v>
      </c>
      <c r="BF671" s="62">
        <v>3.5</v>
      </c>
      <c r="BG671" s="63"/>
      <c r="BH671" s="63">
        <v>0</v>
      </c>
      <c r="BI671" s="61" t="s">
        <v>9</v>
      </c>
      <c r="BJ671" s="62">
        <v>4</v>
      </c>
      <c r="BK671" s="61" t="s">
        <v>9</v>
      </c>
      <c r="BL671" s="62">
        <v>4</v>
      </c>
      <c r="BM671" s="61" t="s">
        <v>9</v>
      </c>
      <c r="BN671" s="62">
        <v>4</v>
      </c>
      <c r="BO671" s="61" t="s">
        <v>9</v>
      </c>
      <c r="BP671" s="62">
        <v>4</v>
      </c>
      <c r="BQ671" s="64">
        <f>COUNTIF($G671:$BP671,"a")+COUNTIF($G671:$BP671,"r0,a5")/2+COUNTIF($G671:$BP671,"p5,a5")/2+COUNTIF($G671:$BP671,"Ro,p5")/2+COUNTIF($G671:$BP671,"H5,A5")/2+COUNTIF($G671:$BP671,"p0,a5")/2</f>
        <v>12</v>
      </c>
      <c r="BR671" s="64">
        <f>COUNTIF($G671:$BP671,"d")+COUNTIF($G671:$BP671,"r0,d5")/2+COUNTIF($G671:$BP671,"p5,d5")/2+COUNTIF($G671:$BP671,"Ro,P5")/2+COUNTIF($G671:$BP671,"H5,D5")/2+COUNTIF($G671:$BP671,"p0,d5")/2</f>
        <v>0.5</v>
      </c>
      <c r="BS671" s="64">
        <f>COUNTIF($G671:$BP671,"b")+COUNTIF($G671:$BP671,"r0,b5")/2+COUNTIF($G671:$BP671,"p5,b5")/2+COUNTIF($G671:$BP671,"Ro,P5")/2+COUNTIF($G671:$BP671,"H5,B5")/2+COUNTIF($G671:$BP671,"p0,b5")/2</f>
        <v>0</v>
      </c>
      <c r="BT671" s="64">
        <f>COUNTIF($G671:$BP671,"c")+COUNTIF($G671:$BP671,"r0,c5")/2+COUNTIF($G671:$BP671,"p5,c5")/2+COUNTIF($G671:$BP671,"Ro,P5")/2+COUNTIF($G671:$BP671,"H5,C5")/2+COUNTIF($G671:$BP671,"p0,c5")/2</f>
        <v>0</v>
      </c>
      <c r="BU671" s="64">
        <f>COUNTIF($G671:$BP671,"KH")+COUNTIF($G671:$BP671,"TL")+COUNTIF($G671:$BP671,"L")</f>
        <v>0</v>
      </c>
      <c r="BV671" s="64">
        <f>COUNTIF($G671:$BP671,"NL")</f>
        <v>0</v>
      </c>
      <c r="BW671" s="64">
        <f>COUNTIF($G671:$BP671,"hh")+COUNTIF(G671:BP671,"H5,D5")/2</f>
        <v>0</v>
      </c>
      <c r="BX671" s="64">
        <f>COUNTIF($G671:$BP671,"nt7")</f>
        <v>0</v>
      </c>
      <c r="BY671" s="64">
        <f>COUNTIF($G671:$BP671,"P")+COUNTIF($G671:$BP671,"p5,a5")/2+COUNTIF($G671:$BP671,"p5,b5")/2+COUNTIF($G671:$BP671,"p5,c5")/2+COUNTIF($G671:$BP671,"p5,d5")/2+COUNTIF($G671:$BP671,"R0,P5")/2</f>
        <v>0</v>
      </c>
      <c r="BZ671" s="65">
        <f>SUBTOTAL(9,BQ671:BY671)</f>
        <v>12.5</v>
      </c>
      <c r="CA671" s="66">
        <f t="shared" si="931"/>
        <v>44.5</v>
      </c>
      <c r="CB671" s="67">
        <f t="shared" si="932"/>
        <v>12</v>
      </c>
      <c r="CC671" s="67">
        <v>0</v>
      </c>
      <c r="CD671" s="68">
        <f>IF(BZ671&gt;=25,4,IF(BZ671&gt;=18,3,IF(BZ671&gt;=12,2,IF(BZ671&gt;=4,1,0))))-BX671-2</f>
        <v>0</v>
      </c>
      <c r="CE671" s="69">
        <f>COUNTIF(G671:P671,"&gt;=4")+COUNTIF(S671:AD671,"&gt;=4")+COUNTIF(AG671:AR671,"&gt;=4")+COUNTIF(AU671:BF671,"&gt;=4")+COUNTIF(BI671:BP671,"&gt;=4")+ROUND(IF(R671&gt;=12,1,0)+IF(AF671&gt;=12,1,0)+IF(AT671&gt;=12,1,0)+IF(BH671&gt;=12,1,0),0)</f>
        <v>8</v>
      </c>
      <c r="CF671" s="68">
        <f>CD671*CI671</f>
        <v>0</v>
      </c>
      <c r="CG671" s="70">
        <f>F671-BY671</f>
        <v>0</v>
      </c>
      <c r="CH671" s="68">
        <f>CE671*16</f>
        <v>128</v>
      </c>
      <c r="CI671" s="71">
        <f>VLOOKUP(A671,[5]DATA!$A$6:$Q$660,17,0)</f>
        <v>70</v>
      </c>
      <c r="CJ671" s="71">
        <f>SUM(CA671:CC671)</f>
        <v>56.5</v>
      </c>
      <c r="CK671" s="72">
        <f>(SUM(IF(H671&gt;4,H671-4,0),IF(J671&gt;4,J671-4,0),IF(L671&gt;4,L671-4,0),IF(N671&gt;4,N671-4,0),IF(P671&gt;4,P671-4,0),IF(T671&gt;4,T671-4,0),IF(V671&gt;4,V671-4,0),IF(X671&gt;4,X671-4,0),IF(Z671&gt;4,Z671-4,0),IF(AB671&gt;4,AB671-4,0),IF(AD671&gt;4,AD671-4,0),IF(AH671&gt;4,AH671-4,0),IF(AJ671&gt;4,AJ671-4,0),IF(AL671&gt;4,AL671-4,0),IF(AN671&gt;4,AN671-4,0),IF(AP671&gt;4,AP671-4,0),IF(AR671&gt;4,AR671-4,0),IF(AV671&gt;4,AV671-4,0),IF(AX671&gt;4,AX671-4,0),IF(AZ671&gt;4,AZ671-4,0),IF(BB671&gt;4,BB671-4,0),IF(BD671&gt;4,BD671-4,0),IF(BF671&gt;4,BF671-4,0),IF(BJ671&gt;4,BJ671-4,0),IF(BL671&gt;4,BL671-4,0),IF(BN671&gt;4,BN671-4,0),IF(BP671&gt;4,BP671-4,0))+CB671+CC671)</f>
        <v>12</v>
      </c>
      <c r="CL671" s="73">
        <f>CK671/CJ671</f>
        <v>0.21238938053097345</v>
      </c>
      <c r="CM671" s="72">
        <f>(SUM(IF(H671&gt;4,H671-4,0),IF(J671&gt;4,J671-4,0),IF(L671&gt;4,L671-4,0),IF(N671&gt;4,N671-4,0),IF(P671&gt;4,P671-4,0),IF(T671&gt;4,T671-4,0),IF(V671&gt;4,V671-4,0),IF(X671&gt;4,X671-4,0),IF(Z671&gt;4,Z671-4,0),IF(AB671&gt;4,AB671-4,0),IF(AD671&gt;4,AD671-4,0),IF(AH671&gt;4,AH671-4,0),IF(AJ671&gt;4,AJ671-4,0),IF(AL671&gt;4,AL671-4,0),IF(AN671&gt;4,AN671-4,0),IF(AP671&gt;4,AP671-4,0),IF(AR671&gt;4,AR671-4,0),IF(AV671&gt;4,AV671-4,0),IF(AX671&gt;4,AX671-4,0),IF(AZ671&gt;4,AZ671-4,0),IF(BB671&gt;4,BB671-4,0),IF(BD671&gt;4,BD671-4,0),IF(BF671&gt;4,BF671-4,0),IF(BJ671&gt;4,BJ671-4,0),IF(BL671&gt;4,BL671-4,0),IF(BN671&gt;4,BN671-4,0),IF(BP671&gt;4,BP671-4,0))+CC671)</f>
        <v>0</v>
      </c>
      <c r="CN671" s="74">
        <f>BQ671+BR671+BS671+BT671+BU671+BY671+BX671</f>
        <v>12.5</v>
      </c>
    </row>
    <row r="672" spans="1:92" s="76" customFormat="1" ht="24.75" customHeight="1" outlineLevel="1" x14ac:dyDescent="0.2">
      <c r="A672" s="139">
        <f>COUNTA(A673:A674)</f>
        <v>2</v>
      </c>
      <c r="B672" s="103" t="s">
        <v>1346</v>
      </c>
      <c r="C672" s="103"/>
      <c r="D672" s="103"/>
      <c r="E672" s="103"/>
      <c r="F672" s="103"/>
      <c r="G672" s="104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  <c r="AM672" s="105"/>
      <c r="AN672" s="105"/>
      <c r="AO672" s="105"/>
      <c r="AP672" s="105"/>
      <c r="AQ672" s="105"/>
      <c r="AR672" s="105"/>
      <c r="AS672" s="105"/>
      <c r="AT672" s="105"/>
      <c r="AU672" s="105"/>
      <c r="AV672" s="105"/>
      <c r="AW672" s="105"/>
      <c r="AX672" s="105"/>
      <c r="AY672" s="105"/>
      <c r="AZ672" s="105"/>
      <c r="BA672" s="105"/>
      <c r="BB672" s="105"/>
      <c r="BC672" s="105"/>
      <c r="BD672" s="105"/>
      <c r="BE672" s="105"/>
      <c r="BF672" s="105"/>
      <c r="BG672" s="105"/>
      <c r="BH672" s="105"/>
      <c r="BI672" s="105"/>
      <c r="BJ672" s="105"/>
      <c r="BK672" s="105"/>
      <c r="BL672" s="105"/>
      <c r="BM672" s="105"/>
      <c r="BN672" s="105"/>
      <c r="BO672" s="105"/>
      <c r="BP672" s="106"/>
      <c r="BQ672" s="107">
        <f>SUM(BQ673:BQ674)</f>
        <v>26</v>
      </c>
      <c r="BR672" s="107">
        <f t="shared" ref="BR672:CM672" si="943">SUM(BR673:BR674)</f>
        <v>0</v>
      </c>
      <c r="BS672" s="107">
        <f t="shared" si="943"/>
        <v>0</v>
      </c>
      <c r="BT672" s="107">
        <f t="shared" si="943"/>
        <v>27</v>
      </c>
      <c r="BU672" s="107">
        <f>SUM(BU673:BU674)</f>
        <v>0</v>
      </c>
      <c r="BV672" s="107">
        <f t="shared" si="943"/>
        <v>0</v>
      </c>
      <c r="BW672" s="107">
        <f t="shared" si="943"/>
        <v>0</v>
      </c>
      <c r="BX672" s="107">
        <f t="shared" si="943"/>
        <v>0</v>
      </c>
      <c r="BY672" s="107">
        <f t="shared" si="943"/>
        <v>0</v>
      </c>
      <c r="BZ672" s="107">
        <f t="shared" si="943"/>
        <v>53</v>
      </c>
      <c r="CA672" s="107">
        <f t="shared" si="943"/>
        <v>208</v>
      </c>
      <c r="CB672" s="107">
        <f t="shared" si="943"/>
        <v>76</v>
      </c>
      <c r="CC672" s="107">
        <f t="shared" si="943"/>
        <v>0</v>
      </c>
      <c r="CD672" s="107">
        <f t="shared" si="943"/>
        <v>4</v>
      </c>
      <c r="CE672" s="107">
        <f t="shared" si="943"/>
        <v>57</v>
      </c>
      <c r="CF672" s="107">
        <f t="shared" si="943"/>
        <v>280</v>
      </c>
      <c r="CG672" s="107">
        <f t="shared" si="943"/>
        <v>6.5</v>
      </c>
      <c r="CH672" s="107">
        <f t="shared" si="943"/>
        <v>912</v>
      </c>
      <c r="CI672" s="107">
        <f t="shared" si="943"/>
        <v>140</v>
      </c>
      <c r="CJ672" s="114"/>
      <c r="CK672" s="114">
        <f t="shared" si="943"/>
        <v>76</v>
      </c>
      <c r="CL672" s="114">
        <f t="shared" si="943"/>
        <v>0.53412698412698412</v>
      </c>
      <c r="CM672" s="114">
        <f t="shared" si="943"/>
        <v>0</v>
      </c>
    </row>
    <row r="673" spans="1:92" s="76" customFormat="1" ht="24.75" customHeight="1" outlineLevel="2" x14ac:dyDescent="0.25">
      <c r="A673" s="55" t="s">
        <v>1347</v>
      </c>
      <c r="B673" s="56" t="s">
        <v>1348</v>
      </c>
      <c r="C673" s="57" t="s">
        <v>1349</v>
      </c>
      <c r="D673" s="58">
        <v>9</v>
      </c>
      <c r="E673" s="59">
        <v>42212</v>
      </c>
      <c r="F673" s="60">
        <f>IFERROR(VLOOKUP(A673,'[5]PHEP NAM 2022'!$D$9:$AP$628,32,0),0)</f>
        <v>5</v>
      </c>
      <c r="G673" s="61" t="s">
        <v>12</v>
      </c>
      <c r="H673" s="62">
        <v>4</v>
      </c>
      <c r="I673" s="61" t="s">
        <v>12</v>
      </c>
      <c r="J673" s="62">
        <v>4</v>
      </c>
      <c r="K673" s="61" t="s">
        <v>12</v>
      </c>
      <c r="L673" s="62">
        <v>4</v>
      </c>
      <c r="M673" s="61" t="s">
        <v>12</v>
      </c>
      <c r="N673" s="62">
        <v>4</v>
      </c>
      <c r="O673" s="61" t="s">
        <v>12</v>
      </c>
      <c r="P673" s="62">
        <v>4</v>
      </c>
      <c r="Q673" s="63"/>
      <c r="R673" s="63">
        <v>8</v>
      </c>
      <c r="S673" s="61" t="s">
        <v>9</v>
      </c>
      <c r="T673" s="62">
        <v>4</v>
      </c>
      <c r="U673" s="61" t="s">
        <v>9</v>
      </c>
      <c r="V673" s="62">
        <v>4</v>
      </c>
      <c r="W673" s="61" t="s">
        <v>9</v>
      </c>
      <c r="X673" s="62">
        <v>4</v>
      </c>
      <c r="Y673" s="61" t="s">
        <v>9</v>
      </c>
      <c r="Z673" s="62">
        <v>4</v>
      </c>
      <c r="AA673" s="61" t="s">
        <v>9</v>
      </c>
      <c r="AB673" s="62"/>
      <c r="AC673" s="61" t="s">
        <v>9</v>
      </c>
      <c r="AD673" s="62">
        <v>4</v>
      </c>
      <c r="AE673" s="63"/>
      <c r="AF673" s="63">
        <v>12</v>
      </c>
      <c r="AG673" s="61" t="s">
        <v>9</v>
      </c>
      <c r="AH673" s="62">
        <v>4</v>
      </c>
      <c r="AI673" s="61" t="s">
        <v>9</v>
      </c>
      <c r="AJ673" s="62">
        <v>4</v>
      </c>
      <c r="AK673" s="61" t="s">
        <v>9</v>
      </c>
      <c r="AL673" s="62">
        <v>4</v>
      </c>
      <c r="AM673" s="61" t="s">
        <v>9</v>
      </c>
      <c r="AN673" s="62">
        <v>4</v>
      </c>
      <c r="AO673" s="61" t="s">
        <v>9</v>
      </c>
      <c r="AP673" s="62">
        <v>4</v>
      </c>
      <c r="AQ673" s="61" t="s">
        <v>124</v>
      </c>
      <c r="AR673" s="62">
        <v>0</v>
      </c>
      <c r="AS673" s="63"/>
      <c r="AT673" s="63">
        <v>12</v>
      </c>
      <c r="AU673" s="61" t="s">
        <v>12</v>
      </c>
      <c r="AV673" s="62">
        <v>4</v>
      </c>
      <c r="AW673" s="61" t="s">
        <v>12</v>
      </c>
      <c r="AX673" s="62">
        <v>4</v>
      </c>
      <c r="AY673" s="61" t="s">
        <v>12</v>
      </c>
      <c r="AZ673" s="62">
        <v>4</v>
      </c>
      <c r="BA673" s="61" t="s">
        <v>12</v>
      </c>
      <c r="BB673" s="62">
        <v>4</v>
      </c>
      <c r="BC673" s="61" t="s">
        <v>12</v>
      </c>
      <c r="BD673" s="62">
        <v>4</v>
      </c>
      <c r="BE673" s="61" t="s">
        <v>12</v>
      </c>
      <c r="BF673" s="62">
        <v>4</v>
      </c>
      <c r="BG673" s="63"/>
      <c r="BH673" s="63">
        <v>12</v>
      </c>
      <c r="BI673" s="61" t="s">
        <v>12</v>
      </c>
      <c r="BJ673" s="62">
        <v>4</v>
      </c>
      <c r="BK673" s="61" t="s">
        <v>12</v>
      </c>
      <c r="BL673" s="62">
        <v>4</v>
      </c>
      <c r="BM673" s="61" t="s">
        <v>12</v>
      </c>
      <c r="BN673" s="62">
        <v>4</v>
      </c>
      <c r="BO673" s="61" t="s">
        <v>12</v>
      </c>
      <c r="BP673" s="62">
        <v>4</v>
      </c>
      <c r="BQ673" s="64">
        <f t="shared" ref="BQ673:BQ674" si="944">COUNTIF($G673:$BP673,"a")+COUNTIF($G673:$BP673,"r0,a5")/2+COUNTIF($G673:$BP673,"p5,a5")/2+COUNTIF($G673:$BP673,"Ro,p5")/2+COUNTIF($G673:$BP673,"H5,A5")/2+COUNTIF($G673:$BP673,"p0,a5")/2</f>
        <v>11</v>
      </c>
      <c r="BR673" s="64">
        <f t="shared" ref="BR673:BR674" si="945">COUNTIF($G673:$BP673,"d")+COUNTIF($G673:$BP673,"r0,d5")/2+COUNTIF($G673:$BP673,"p5,d5")/2+COUNTIF($G673:$BP673,"Ro,P5")/2+COUNTIF($G673:$BP673,"H5,D5")/2+COUNTIF($G673:$BP673,"p0,d5")/2</f>
        <v>0</v>
      </c>
      <c r="BS673" s="64">
        <f t="shared" ref="BS673:BS674" si="946">COUNTIF($G673:$BP673,"b")+COUNTIF($G673:$BP673,"r0,b5")/2+COUNTIF($G673:$BP673,"p5,b5")/2+COUNTIF($G673:$BP673,"Ro,P5")/2+COUNTIF($G673:$BP673,"H5,B5")/2+COUNTIF($G673:$BP673,"p0,b5")/2</f>
        <v>0</v>
      </c>
      <c r="BT673" s="64">
        <f t="shared" ref="BT673:BT674" si="947">COUNTIF($G673:$BP673,"c")+COUNTIF($G673:$BP673,"r0,c5")/2+COUNTIF($G673:$BP673,"p5,c5")/2+COUNTIF($G673:$BP673,"Ro,P5")/2+COUNTIF($G673:$BP673,"H5,C5")/2+COUNTIF($G673:$BP673,"p0,c5")/2</f>
        <v>15</v>
      </c>
      <c r="BU673" s="64">
        <f t="shared" ref="BU673:BU674" si="948">COUNTIF($G673:$BP673,"KH")+COUNTIF($G673:$BP673,"TL")+COUNTIF($G673:$BP673,"L")</f>
        <v>0</v>
      </c>
      <c r="BV673" s="64">
        <f t="shared" ref="BV673:BV674" si="949">COUNTIF($G673:$BP673,"NL")</f>
        <v>0</v>
      </c>
      <c r="BW673" s="64">
        <f t="shared" ref="BW673:BW674" si="950">COUNTIF($G673:$BP673,"hh")+COUNTIF(G673:BP673,"H5,D5")/2</f>
        <v>0</v>
      </c>
      <c r="BX673" s="64">
        <f t="shared" ref="BX673:BX674" si="951">COUNTIF($G673:$BP673,"nt7")</f>
        <v>0</v>
      </c>
      <c r="BY673" s="64">
        <f t="shared" ref="BY673:BY674" si="952">COUNTIF($G673:$BP673,"P")+COUNTIF($G673:$BP673,"p5,a5")/2+COUNTIF($G673:$BP673,"p5,b5")/2+COUNTIF($G673:$BP673,"p5,c5")/2+COUNTIF($G673:$BP673,"p5,d5")/2+COUNTIF($G673:$BP673,"R0,P5")/2</f>
        <v>0</v>
      </c>
      <c r="BZ673" s="65">
        <f>SUBTOTAL(9,BQ673:BY673)</f>
        <v>26</v>
      </c>
      <c r="CA673" s="66">
        <f t="shared" ref="CA673:CA674" si="953">SUM(H673,J673,L673,N673,P673,T673,V673,X673,Z673,AB673,AD673,AH673,AJ673,AL673,AN673,AP673,AR673,AV673,AX673,AZ673,BB673,BD673,BF673,BJ673,BL673,BN673,BP673)</f>
        <v>100</v>
      </c>
      <c r="CB673" s="67">
        <f t="shared" ref="CB673:CB674" si="954">SUM(R673,AF673,AT673,BH673)</f>
        <v>44</v>
      </c>
      <c r="CC673" s="67">
        <v>0</v>
      </c>
      <c r="CD673" s="68">
        <f t="shared" ref="CD673:CD674" si="955">IF(BZ673&gt;=25,4,IF(BZ673&gt;=18,3,IF(BZ673&gt;=12,2,IF(BZ673&gt;=4,1,0))))-BX673-2</f>
        <v>2</v>
      </c>
      <c r="CE673" s="69">
        <f t="shared" ref="CE673:CE674" si="956">COUNTIF(G673:P673,"&gt;=4")+COUNTIF(S673:AD673,"&gt;=4")+COUNTIF(AG673:AR673,"&gt;=4")+COUNTIF(AU673:BF673,"&gt;=4")+COUNTIF(BI673:BP673,"&gt;=4")+ROUND(IF(R673&gt;=12,1,0)+IF(AF673&gt;=12,1,0)+IF(AT673&gt;=12,1,0)+IF(BH673&gt;=12,1,0),0)</f>
        <v>28</v>
      </c>
      <c r="CF673" s="68">
        <f t="shared" ref="CF673:CF674" si="957">CD673*CI673</f>
        <v>140</v>
      </c>
      <c r="CG673" s="70">
        <f t="shared" ref="CG673:CG674" si="958">F673-BY673</f>
        <v>5</v>
      </c>
      <c r="CH673" s="68">
        <f t="shared" ref="CH673:CH674" si="959">CE673*16</f>
        <v>448</v>
      </c>
      <c r="CI673" s="71">
        <f>VLOOKUP(A673,[5]DATA!$A$6:$Q$660,17,0)</f>
        <v>70</v>
      </c>
      <c r="CJ673" s="71">
        <f t="shared" ref="CJ673:CJ674" si="960">SUM(CA673:CC673)</f>
        <v>144</v>
      </c>
      <c r="CK673" s="72">
        <f t="shared" ref="CK673:CK674" si="961">(SUM(IF(H673&gt;4,H673-4,0),IF(J673&gt;4,J673-4,0),IF(L673&gt;4,L673-4,0),IF(N673&gt;4,N673-4,0),IF(P673&gt;4,P673-4,0),IF(T673&gt;4,T673-4,0),IF(V673&gt;4,V673-4,0),IF(X673&gt;4,X673-4,0),IF(Z673&gt;4,Z673-4,0),IF(AB673&gt;4,AB673-4,0),IF(AD673&gt;4,AD673-4,0),IF(AH673&gt;4,AH673-4,0),IF(AJ673&gt;4,AJ673-4,0),IF(AL673&gt;4,AL673-4,0),IF(AN673&gt;4,AN673-4,0),IF(AP673&gt;4,AP673-4,0),IF(AR673&gt;4,AR673-4,0),IF(AV673&gt;4,AV673-4,0),IF(AX673&gt;4,AX673-4,0),IF(AZ673&gt;4,AZ673-4,0),IF(BB673&gt;4,BB673-4,0),IF(BD673&gt;4,BD673-4,0),IF(BF673&gt;4,BF673-4,0),IF(BJ673&gt;4,BJ673-4,0),IF(BL673&gt;4,BL673-4,0),IF(BN673&gt;4,BN673-4,0),IF(BP673&gt;4,BP673-4,0))+CB673+CC673)</f>
        <v>44</v>
      </c>
      <c r="CL673" s="73">
        <f t="shared" ref="CL673:CL674" si="962">CK673/CJ673</f>
        <v>0.30555555555555558</v>
      </c>
      <c r="CM673" s="72">
        <f t="shared" ref="CM673:CM674" si="963">(SUM(IF(H673&gt;4,H673-4,0),IF(J673&gt;4,J673-4,0),IF(L673&gt;4,L673-4,0),IF(N673&gt;4,N673-4,0),IF(P673&gt;4,P673-4,0),IF(T673&gt;4,T673-4,0),IF(V673&gt;4,V673-4,0),IF(X673&gt;4,X673-4,0),IF(Z673&gt;4,Z673-4,0),IF(AB673&gt;4,AB673-4,0),IF(AD673&gt;4,AD673-4,0),IF(AH673&gt;4,AH673-4,0),IF(AJ673&gt;4,AJ673-4,0),IF(AL673&gt;4,AL673-4,0),IF(AN673&gt;4,AN673-4,0),IF(AP673&gt;4,AP673-4,0),IF(AR673&gt;4,AR673-4,0),IF(AV673&gt;4,AV673-4,0),IF(AX673&gt;4,AX673-4,0),IF(AZ673&gt;4,AZ673-4,0),IF(BB673&gt;4,BB673-4,0),IF(BD673&gt;4,BD673-4,0),IF(BF673&gt;4,BF673-4,0),IF(BJ673&gt;4,BJ673-4,0),IF(BL673&gt;4,BL673-4,0),IF(BN673&gt;4,BN673-4,0),IF(BP673&gt;4,BP673-4,0))+CC673)</f>
        <v>0</v>
      </c>
      <c r="CN673" s="74">
        <f t="shared" ref="CN673:CN674" si="964">BQ673+BR673+BS673+BT673+BU673+BY673+BX673</f>
        <v>26</v>
      </c>
    </row>
    <row r="674" spans="1:92" s="76" customFormat="1" ht="24.75" customHeight="1" outlineLevel="2" x14ac:dyDescent="0.25">
      <c r="A674" s="55" t="s">
        <v>1350</v>
      </c>
      <c r="B674" s="56" t="s">
        <v>1351</v>
      </c>
      <c r="C674" s="57" t="s">
        <v>1349</v>
      </c>
      <c r="D674" s="58">
        <v>10</v>
      </c>
      <c r="E674" s="75">
        <v>43521</v>
      </c>
      <c r="F674" s="60">
        <f>IFERROR(VLOOKUP(A674,'[5]PHEP NAM 2022'!$D$9:$AP$628,32,0),0)</f>
        <v>1.5</v>
      </c>
      <c r="G674" s="61" t="s">
        <v>9</v>
      </c>
      <c r="H674" s="62">
        <v>4</v>
      </c>
      <c r="I674" s="61" t="s">
        <v>9</v>
      </c>
      <c r="J674" s="62">
        <v>4</v>
      </c>
      <c r="K674" s="61" t="s">
        <v>9</v>
      </c>
      <c r="L674" s="62">
        <v>4</v>
      </c>
      <c r="M674" s="61" t="s">
        <v>9</v>
      </c>
      <c r="N674" s="62">
        <v>4</v>
      </c>
      <c r="O674" s="61" t="s">
        <v>9</v>
      </c>
      <c r="P674" s="62">
        <v>4</v>
      </c>
      <c r="Q674" s="63"/>
      <c r="R674" s="63">
        <v>12</v>
      </c>
      <c r="S674" s="61" t="s">
        <v>12</v>
      </c>
      <c r="T674" s="62">
        <v>4</v>
      </c>
      <c r="U674" s="61" t="s">
        <v>12</v>
      </c>
      <c r="V674" s="62">
        <v>4</v>
      </c>
      <c r="W674" s="61" t="s">
        <v>12</v>
      </c>
      <c r="X674" s="62">
        <v>4</v>
      </c>
      <c r="Y674" s="61" t="s">
        <v>12</v>
      </c>
      <c r="Z674" s="62">
        <v>4</v>
      </c>
      <c r="AA674" s="61" t="s">
        <v>12</v>
      </c>
      <c r="AB674" s="62">
        <v>4</v>
      </c>
      <c r="AC674" s="61" t="s">
        <v>12</v>
      </c>
      <c r="AD674" s="62">
        <v>4</v>
      </c>
      <c r="AE674" s="63"/>
      <c r="AF674" s="63">
        <v>12</v>
      </c>
      <c r="AG674" s="61" t="s">
        <v>12</v>
      </c>
      <c r="AH674" s="62">
        <v>4</v>
      </c>
      <c r="AI674" s="61" t="s">
        <v>12</v>
      </c>
      <c r="AJ674" s="62">
        <v>4</v>
      </c>
      <c r="AK674" s="61" t="s">
        <v>12</v>
      </c>
      <c r="AL674" s="62">
        <v>4</v>
      </c>
      <c r="AM674" s="61" t="s">
        <v>12</v>
      </c>
      <c r="AN674" s="62">
        <v>4</v>
      </c>
      <c r="AO674" s="61" t="s">
        <v>12</v>
      </c>
      <c r="AP674" s="62">
        <v>4</v>
      </c>
      <c r="AQ674" s="61" t="s">
        <v>12</v>
      </c>
      <c r="AR674" s="62">
        <v>4</v>
      </c>
      <c r="AS674" s="63"/>
      <c r="AT674" s="63">
        <v>8</v>
      </c>
      <c r="AU674" s="61" t="s">
        <v>9</v>
      </c>
      <c r="AV674" s="62">
        <v>4</v>
      </c>
      <c r="AW674" s="61" t="s">
        <v>9</v>
      </c>
      <c r="AX674" s="62">
        <v>4</v>
      </c>
      <c r="AY674" s="61" t="s">
        <v>9</v>
      </c>
      <c r="AZ674" s="62">
        <v>4</v>
      </c>
      <c r="BA674" s="61" t="s">
        <v>9</v>
      </c>
      <c r="BB674" s="62">
        <v>4</v>
      </c>
      <c r="BC674" s="61" t="s">
        <v>9</v>
      </c>
      <c r="BD674" s="62">
        <v>4</v>
      </c>
      <c r="BE674" s="61" t="s">
        <v>9</v>
      </c>
      <c r="BF674" s="62">
        <v>4</v>
      </c>
      <c r="BG674" s="63"/>
      <c r="BH674" s="63">
        <v>0</v>
      </c>
      <c r="BI674" s="61" t="s">
        <v>9</v>
      </c>
      <c r="BJ674" s="62">
        <v>4</v>
      </c>
      <c r="BK674" s="61" t="s">
        <v>9</v>
      </c>
      <c r="BL674" s="62">
        <v>4</v>
      </c>
      <c r="BM674" s="61" t="s">
        <v>9</v>
      </c>
      <c r="BN674" s="62">
        <v>4</v>
      </c>
      <c r="BO674" s="61" t="s">
        <v>9</v>
      </c>
      <c r="BP674" s="62">
        <v>4</v>
      </c>
      <c r="BQ674" s="64">
        <f t="shared" si="944"/>
        <v>15</v>
      </c>
      <c r="BR674" s="64">
        <f t="shared" si="945"/>
        <v>0</v>
      </c>
      <c r="BS674" s="64">
        <f t="shared" si="946"/>
        <v>0</v>
      </c>
      <c r="BT674" s="64">
        <f t="shared" si="947"/>
        <v>12</v>
      </c>
      <c r="BU674" s="64">
        <f t="shared" si="948"/>
        <v>0</v>
      </c>
      <c r="BV674" s="64">
        <f t="shared" si="949"/>
        <v>0</v>
      </c>
      <c r="BW674" s="64">
        <f t="shared" si="950"/>
        <v>0</v>
      </c>
      <c r="BX674" s="64">
        <f t="shared" si="951"/>
        <v>0</v>
      </c>
      <c r="BY674" s="64">
        <f t="shared" si="952"/>
        <v>0</v>
      </c>
      <c r="BZ674" s="65">
        <f>SUBTOTAL(9,BQ674:BY674)</f>
        <v>27</v>
      </c>
      <c r="CA674" s="66">
        <f t="shared" si="953"/>
        <v>108</v>
      </c>
      <c r="CB674" s="67">
        <f t="shared" si="954"/>
        <v>32</v>
      </c>
      <c r="CC674" s="67">
        <v>0</v>
      </c>
      <c r="CD674" s="68">
        <f t="shared" si="955"/>
        <v>2</v>
      </c>
      <c r="CE674" s="69">
        <f t="shared" si="956"/>
        <v>29</v>
      </c>
      <c r="CF674" s="68">
        <f t="shared" si="957"/>
        <v>140</v>
      </c>
      <c r="CG674" s="70">
        <f t="shared" si="958"/>
        <v>1.5</v>
      </c>
      <c r="CH674" s="68">
        <f t="shared" si="959"/>
        <v>464</v>
      </c>
      <c r="CI674" s="71">
        <f>VLOOKUP(A674,[5]DATA!$A$6:$Q$660,17,0)</f>
        <v>70</v>
      </c>
      <c r="CJ674" s="71">
        <f t="shared" si="960"/>
        <v>140</v>
      </c>
      <c r="CK674" s="72">
        <f t="shared" si="961"/>
        <v>32</v>
      </c>
      <c r="CL674" s="73">
        <f t="shared" si="962"/>
        <v>0.22857142857142856</v>
      </c>
      <c r="CM674" s="72">
        <f t="shared" si="963"/>
        <v>0</v>
      </c>
      <c r="CN674" s="74">
        <f t="shared" si="964"/>
        <v>27</v>
      </c>
    </row>
    <row r="675" spans="1:92" s="76" customFormat="1" ht="24.75" customHeight="1" outlineLevel="1" x14ac:dyDescent="0.2">
      <c r="A675" s="139">
        <f>COUNTA(A676:A683)</f>
        <v>8</v>
      </c>
      <c r="B675" s="103" t="s">
        <v>1352</v>
      </c>
      <c r="C675" s="103"/>
      <c r="D675" s="103"/>
      <c r="E675" s="103"/>
      <c r="F675" s="103"/>
      <c r="G675" s="104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5"/>
      <c r="AM675" s="105"/>
      <c r="AN675" s="105"/>
      <c r="AO675" s="105"/>
      <c r="AP675" s="105"/>
      <c r="AQ675" s="105"/>
      <c r="AR675" s="105"/>
      <c r="AS675" s="105"/>
      <c r="AT675" s="105"/>
      <c r="AU675" s="105"/>
      <c r="AV675" s="105"/>
      <c r="AW675" s="105"/>
      <c r="AX675" s="105"/>
      <c r="AY675" s="105"/>
      <c r="AZ675" s="105"/>
      <c r="BA675" s="105"/>
      <c r="BB675" s="105"/>
      <c r="BC675" s="105"/>
      <c r="BD675" s="105"/>
      <c r="BE675" s="105"/>
      <c r="BF675" s="105"/>
      <c r="BG675" s="105"/>
      <c r="BH675" s="105"/>
      <c r="BI675" s="105"/>
      <c r="BJ675" s="105"/>
      <c r="BK675" s="105"/>
      <c r="BL675" s="105"/>
      <c r="BM675" s="105"/>
      <c r="BN675" s="105"/>
      <c r="BO675" s="105"/>
      <c r="BP675" s="106"/>
      <c r="BQ675" s="107">
        <f t="shared" ref="BQ675:CI675" si="965">SUM(BQ676:BQ683)</f>
        <v>144</v>
      </c>
      <c r="BR675" s="107">
        <f t="shared" si="965"/>
        <v>1.5</v>
      </c>
      <c r="BS675" s="107">
        <f t="shared" si="965"/>
        <v>0</v>
      </c>
      <c r="BT675" s="107">
        <f t="shared" si="965"/>
        <v>51</v>
      </c>
      <c r="BU675" s="107">
        <f t="shared" si="965"/>
        <v>0</v>
      </c>
      <c r="BV675" s="107">
        <f t="shared" si="965"/>
        <v>0</v>
      </c>
      <c r="BW675" s="107">
        <f t="shared" si="965"/>
        <v>0</v>
      </c>
      <c r="BX675" s="107">
        <f t="shared" si="965"/>
        <v>0</v>
      </c>
      <c r="BY675" s="107">
        <f t="shared" si="965"/>
        <v>4</v>
      </c>
      <c r="BZ675" s="107">
        <f t="shared" si="965"/>
        <v>200.5</v>
      </c>
      <c r="CA675" s="107">
        <f t="shared" si="965"/>
        <v>765.5</v>
      </c>
      <c r="CB675" s="107">
        <f t="shared" si="965"/>
        <v>194.5</v>
      </c>
      <c r="CC675" s="107">
        <f t="shared" si="965"/>
        <v>0</v>
      </c>
      <c r="CD675" s="107">
        <f t="shared" si="965"/>
        <v>15</v>
      </c>
      <c r="CE675" s="107">
        <f t="shared" si="965"/>
        <v>198</v>
      </c>
      <c r="CF675" s="107">
        <f t="shared" si="965"/>
        <v>1210</v>
      </c>
      <c r="CG675" s="107">
        <f t="shared" si="965"/>
        <v>44</v>
      </c>
      <c r="CH675" s="107">
        <f t="shared" si="965"/>
        <v>3168</v>
      </c>
      <c r="CI675" s="107">
        <f t="shared" si="965"/>
        <v>640</v>
      </c>
      <c r="CJ675" s="114"/>
      <c r="CK675" s="114">
        <f>SUM(CK676:CK683)</f>
        <v>194.5</v>
      </c>
      <c r="CL675" s="114">
        <f>SUM(CL676:CL683)</f>
        <v>1.4672728563768174</v>
      </c>
      <c r="CM675" s="114">
        <f>SUM(CM676:CM683)</f>
        <v>0</v>
      </c>
    </row>
    <row r="676" spans="1:92" s="76" customFormat="1" ht="24.75" customHeight="1" outlineLevel="2" x14ac:dyDescent="0.25">
      <c r="A676" s="55" t="s">
        <v>1353</v>
      </c>
      <c r="B676" s="56" t="s">
        <v>1354</v>
      </c>
      <c r="C676" s="57" t="s">
        <v>1355</v>
      </c>
      <c r="D676" s="58">
        <v>10</v>
      </c>
      <c r="E676" s="59">
        <v>38446</v>
      </c>
      <c r="F676" s="60">
        <f>IFERROR(VLOOKUP(A676,'[5]PHEP NAM 2022'!$D$9:$AP$628,32,0),0)</f>
        <v>22</v>
      </c>
      <c r="G676" s="61" t="s">
        <v>12</v>
      </c>
      <c r="H676" s="62">
        <v>4</v>
      </c>
      <c r="I676" s="61" t="s">
        <v>12</v>
      </c>
      <c r="J676" s="62">
        <v>4</v>
      </c>
      <c r="K676" s="61" t="s">
        <v>12</v>
      </c>
      <c r="L676" s="62">
        <v>4</v>
      </c>
      <c r="M676" s="61" t="s">
        <v>12</v>
      </c>
      <c r="N676" s="62">
        <v>4</v>
      </c>
      <c r="O676" s="61" t="s">
        <v>12</v>
      </c>
      <c r="P676" s="62">
        <v>4</v>
      </c>
      <c r="Q676" s="63"/>
      <c r="R676" s="63">
        <v>8</v>
      </c>
      <c r="S676" s="61" t="s">
        <v>9</v>
      </c>
      <c r="T676" s="62">
        <v>4</v>
      </c>
      <c r="U676" s="61" t="s">
        <v>9</v>
      </c>
      <c r="V676" s="62">
        <v>4</v>
      </c>
      <c r="W676" s="61" t="s">
        <v>9</v>
      </c>
      <c r="X676" s="62">
        <v>4</v>
      </c>
      <c r="Y676" s="61" t="s">
        <v>52</v>
      </c>
      <c r="Z676" s="62"/>
      <c r="AA676" s="61" t="s">
        <v>52</v>
      </c>
      <c r="AB676" s="62"/>
      <c r="AC676" s="61" t="s">
        <v>9</v>
      </c>
      <c r="AD676" s="62">
        <v>4</v>
      </c>
      <c r="AE676" s="63"/>
      <c r="AF676" s="63"/>
      <c r="AG676" s="61" t="s">
        <v>9</v>
      </c>
      <c r="AH676" s="62">
        <v>2</v>
      </c>
      <c r="AI676" s="61" t="s">
        <v>9</v>
      </c>
      <c r="AJ676" s="62">
        <v>4</v>
      </c>
      <c r="AK676" s="61" t="s">
        <v>9</v>
      </c>
      <c r="AL676" s="62">
        <v>4</v>
      </c>
      <c r="AM676" s="61" t="s">
        <v>9</v>
      </c>
      <c r="AN676" s="62">
        <v>4</v>
      </c>
      <c r="AO676" s="61" t="s">
        <v>9</v>
      </c>
      <c r="AP676" s="62">
        <v>4</v>
      </c>
      <c r="AQ676" s="61" t="s">
        <v>9</v>
      </c>
      <c r="AR676" s="62">
        <v>4</v>
      </c>
      <c r="AS676" s="63"/>
      <c r="AT676" s="63">
        <v>12</v>
      </c>
      <c r="AU676" s="61" t="s">
        <v>12</v>
      </c>
      <c r="AV676" s="62">
        <v>4</v>
      </c>
      <c r="AW676" s="61" t="s">
        <v>12</v>
      </c>
      <c r="AX676" s="62">
        <v>4</v>
      </c>
      <c r="AY676" s="61" t="s">
        <v>12</v>
      </c>
      <c r="AZ676" s="62">
        <v>4</v>
      </c>
      <c r="BA676" s="61" t="s">
        <v>12</v>
      </c>
      <c r="BB676" s="62">
        <v>4</v>
      </c>
      <c r="BC676" s="61" t="s">
        <v>12</v>
      </c>
      <c r="BD676" s="62">
        <v>4</v>
      </c>
      <c r="BE676" s="61" t="s">
        <v>12</v>
      </c>
      <c r="BF676" s="62">
        <v>4</v>
      </c>
      <c r="BG676" s="63"/>
      <c r="BH676" s="63">
        <v>12</v>
      </c>
      <c r="BI676" s="61" t="s">
        <v>12</v>
      </c>
      <c r="BJ676" s="62">
        <v>4</v>
      </c>
      <c r="BK676" s="61" t="s">
        <v>12</v>
      </c>
      <c r="BL676" s="62">
        <v>4</v>
      </c>
      <c r="BM676" s="61" t="s">
        <v>12</v>
      </c>
      <c r="BN676" s="62">
        <v>4</v>
      </c>
      <c r="BO676" s="61" t="s">
        <v>124</v>
      </c>
      <c r="BP676" s="62">
        <v>0</v>
      </c>
      <c r="BQ676" s="64">
        <f t="shared" ref="BQ676:BQ683" si="966">COUNTIF($G676:$BP676,"a")+COUNTIF($G676:$BP676,"r0,a5")/2+COUNTIF($G676:$BP676,"p5,a5")/2+COUNTIF($G676:$BP676,"Ro,p5")/2+COUNTIF($G676:$BP676,"H5,A5")/2+COUNTIF($G676:$BP676,"p0,a5")/2</f>
        <v>10</v>
      </c>
      <c r="BR676" s="64">
        <f t="shared" ref="BR676:BR683" si="967">COUNTIF($G676:$BP676,"d")+COUNTIF($G676:$BP676,"r0,d5")/2+COUNTIF($G676:$BP676,"p5,d5")/2+COUNTIF($G676:$BP676,"Ro,P5")/2+COUNTIF($G676:$BP676,"H5,D5")/2+COUNTIF($G676:$BP676,"p0,d5")/2</f>
        <v>0</v>
      </c>
      <c r="BS676" s="64">
        <f t="shared" ref="BS676:BS683" si="968">COUNTIF($G676:$BP676,"b")+COUNTIF($G676:$BP676,"r0,b5")/2+COUNTIF($G676:$BP676,"p5,b5")/2+COUNTIF($G676:$BP676,"Ro,P5")/2+COUNTIF($G676:$BP676,"H5,B5")/2+COUNTIF($G676:$BP676,"p0,b5")/2</f>
        <v>0</v>
      </c>
      <c r="BT676" s="64">
        <f t="shared" ref="BT676:BT683" si="969">COUNTIF($G676:$BP676,"c")+COUNTIF($G676:$BP676,"r0,c5")/2+COUNTIF($G676:$BP676,"p5,c5")/2+COUNTIF($G676:$BP676,"Ro,P5")/2+COUNTIF($G676:$BP676,"H5,C5")/2+COUNTIF($G676:$BP676,"p0,c5")/2</f>
        <v>14</v>
      </c>
      <c r="BU676" s="64">
        <f t="shared" ref="BU676:BU683" si="970">COUNTIF($G676:$BP676,"KH")+COUNTIF($G676:$BP676,"TL")+COUNTIF($G676:$BP676,"L")</f>
        <v>0</v>
      </c>
      <c r="BV676" s="64">
        <f t="shared" ref="BV676:BV683" si="971">COUNTIF($G676:$BP676,"NL")</f>
        <v>0</v>
      </c>
      <c r="BW676" s="64">
        <f t="shared" ref="BW676:BW683" si="972">COUNTIF($G676:$BP676,"hh")+COUNTIF(G676:BP676,"H5,D5")/2</f>
        <v>0</v>
      </c>
      <c r="BX676" s="64">
        <f t="shared" ref="BX676:BX683" si="973">COUNTIF($G676:$BP676,"nt7")</f>
        <v>0</v>
      </c>
      <c r="BY676" s="64">
        <f t="shared" ref="BY676:BY683" si="974">COUNTIF($G676:$BP676,"P")+COUNTIF($G676:$BP676,"p5,a5")/2+COUNTIF($G676:$BP676,"p5,b5")/2+COUNTIF($G676:$BP676,"p5,c5")/2+COUNTIF($G676:$BP676,"p5,d5")/2+COUNTIF($G676:$BP676,"R0,P5")/2</f>
        <v>2</v>
      </c>
      <c r="BZ676" s="65">
        <f t="shared" ref="BZ676:BZ681" si="975">SUBTOTAL(9,BQ676:BY676)</f>
        <v>26</v>
      </c>
      <c r="CA676" s="66">
        <f t="shared" ref="CA676:CA683" si="976">SUM(H676,J676,L676,N676,P676,T676,V676,X676,Z676,AB676,AD676,AH676,AJ676,AL676,AN676,AP676,AR676,AV676,AX676,AZ676,BB676,BD676,BF676,BJ676,BL676,BN676,BP676)</f>
        <v>94</v>
      </c>
      <c r="CB676" s="67">
        <f t="shared" ref="CB676:CB683" si="977">SUM(R676,AF676,AT676,BH676)</f>
        <v>32</v>
      </c>
      <c r="CC676" s="67">
        <v>0</v>
      </c>
      <c r="CD676" s="68">
        <f t="shared" ref="CD676:CD682" si="978">IF(BZ676&gt;=25,4,IF(BZ676&gt;=18,3,IF(BZ676&gt;=12,2,IF(BZ676&gt;=4,1,0))))-BX676-2</f>
        <v>2</v>
      </c>
      <c r="CE676" s="69">
        <f t="shared" ref="CE676:CE683" si="979">COUNTIF(G676:P676,"&gt;=4")+COUNTIF(S676:AD676,"&gt;=4")+COUNTIF(AG676:AR676,"&gt;=4")+COUNTIF(AU676:BF676,"&gt;=4")+COUNTIF(BI676:BP676,"&gt;=4")+ROUND(IF(R676&gt;=12,1,0)+IF(AF676&gt;=12,1,0)+IF(AT676&gt;=12,1,0)+IF(BH676&gt;=12,1,0),0)</f>
        <v>25</v>
      </c>
      <c r="CF676" s="68">
        <f t="shared" ref="CF676:CF683" si="980">CD676*CI676</f>
        <v>140</v>
      </c>
      <c r="CG676" s="70">
        <f t="shared" ref="CG676:CG683" si="981">F676-BY676</f>
        <v>20</v>
      </c>
      <c r="CH676" s="68">
        <f t="shared" ref="CH676:CH683" si="982">CE676*16</f>
        <v>400</v>
      </c>
      <c r="CI676" s="71">
        <f>VLOOKUP(A676,[5]DATA!$A$6:$Q$660,17,0)</f>
        <v>70</v>
      </c>
      <c r="CJ676" s="71">
        <f t="shared" ref="CJ676:CJ683" si="983">SUM(CA676:CC676)</f>
        <v>126</v>
      </c>
      <c r="CK676" s="72">
        <f t="shared" ref="CK676:CK683" si="984">(SUM(IF(H676&gt;4,H676-4,0),IF(J676&gt;4,J676-4,0),IF(L676&gt;4,L676-4,0),IF(N676&gt;4,N676-4,0),IF(P676&gt;4,P676-4,0),IF(T676&gt;4,T676-4,0),IF(V676&gt;4,V676-4,0),IF(X676&gt;4,X676-4,0),IF(Z676&gt;4,Z676-4,0),IF(AB676&gt;4,AB676-4,0),IF(AD676&gt;4,AD676-4,0),IF(AH676&gt;4,AH676-4,0),IF(AJ676&gt;4,AJ676-4,0),IF(AL676&gt;4,AL676-4,0),IF(AN676&gt;4,AN676-4,0),IF(AP676&gt;4,AP676-4,0),IF(AR676&gt;4,AR676-4,0),IF(AV676&gt;4,AV676-4,0),IF(AX676&gt;4,AX676-4,0),IF(AZ676&gt;4,AZ676-4,0),IF(BB676&gt;4,BB676-4,0),IF(BD676&gt;4,BD676-4,0),IF(BF676&gt;4,BF676-4,0),IF(BJ676&gt;4,BJ676-4,0),IF(BL676&gt;4,BL676-4,0),IF(BN676&gt;4,BN676-4,0),IF(BP676&gt;4,BP676-4,0))+CB676+CC676)</f>
        <v>32</v>
      </c>
      <c r="CL676" s="73">
        <f t="shared" ref="CL676:CL683" si="985">CK676/CJ676</f>
        <v>0.25396825396825395</v>
      </c>
      <c r="CM676" s="72">
        <f t="shared" ref="CM676:CM683" si="986">(SUM(IF(H676&gt;4,H676-4,0),IF(J676&gt;4,J676-4,0),IF(L676&gt;4,L676-4,0),IF(N676&gt;4,N676-4,0),IF(P676&gt;4,P676-4,0),IF(T676&gt;4,T676-4,0),IF(V676&gt;4,V676-4,0),IF(X676&gt;4,X676-4,0),IF(Z676&gt;4,Z676-4,0),IF(AB676&gt;4,AB676-4,0),IF(AD676&gt;4,AD676-4,0),IF(AH676&gt;4,AH676-4,0),IF(AJ676&gt;4,AJ676-4,0),IF(AL676&gt;4,AL676-4,0),IF(AN676&gt;4,AN676-4,0),IF(AP676&gt;4,AP676-4,0),IF(AR676&gt;4,AR676-4,0),IF(AV676&gt;4,AV676-4,0),IF(AX676&gt;4,AX676-4,0),IF(AZ676&gt;4,AZ676-4,0),IF(BB676&gt;4,BB676-4,0),IF(BD676&gt;4,BD676-4,0),IF(BF676&gt;4,BF676-4,0),IF(BJ676&gt;4,BJ676-4,0),IF(BL676&gt;4,BL676-4,0),IF(BN676&gt;4,BN676-4,0),IF(BP676&gt;4,BP676-4,0))+CC676)</f>
        <v>0</v>
      </c>
      <c r="CN676" s="74">
        <f t="shared" ref="CN676:CN683" si="987">BQ676+BR676+BS676+BT676+BU676+BY676+BX676</f>
        <v>26</v>
      </c>
    </row>
    <row r="677" spans="1:92" s="76" customFormat="1" ht="24.75" customHeight="1" outlineLevel="2" x14ac:dyDescent="0.25">
      <c r="A677" s="55" t="s">
        <v>1356</v>
      </c>
      <c r="B677" s="56" t="s">
        <v>1357</v>
      </c>
      <c r="C677" s="57" t="s">
        <v>1355</v>
      </c>
      <c r="D677" s="58">
        <v>8</v>
      </c>
      <c r="E677" s="59">
        <v>40392</v>
      </c>
      <c r="F677" s="60">
        <f>IFERROR(VLOOKUP(A677,'[5]PHEP NAM 2022'!$D$9:$AP$628,32,0),0)</f>
        <v>8.5</v>
      </c>
      <c r="G677" s="61" t="s">
        <v>9</v>
      </c>
      <c r="H677" s="62">
        <v>4</v>
      </c>
      <c r="I677" s="61" t="s">
        <v>9</v>
      </c>
      <c r="J677" s="62">
        <v>4</v>
      </c>
      <c r="K677" s="61" t="s">
        <v>9</v>
      </c>
      <c r="L677" s="62">
        <v>4</v>
      </c>
      <c r="M677" s="61" t="s">
        <v>9</v>
      </c>
      <c r="N677" s="62">
        <v>4</v>
      </c>
      <c r="O677" s="61" t="s">
        <v>9</v>
      </c>
      <c r="P677" s="62"/>
      <c r="Q677" s="63"/>
      <c r="R677" s="63">
        <v>12</v>
      </c>
      <c r="S677" s="61" t="s">
        <v>12</v>
      </c>
      <c r="T677" s="62">
        <v>4</v>
      </c>
      <c r="U677" s="61" t="s">
        <v>12</v>
      </c>
      <c r="V677" s="62">
        <v>4</v>
      </c>
      <c r="W677" s="61" t="s">
        <v>12</v>
      </c>
      <c r="X677" s="62">
        <v>4</v>
      </c>
      <c r="Y677" s="61" t="s">
        <v>12</v>
      </c>
      <c r="Z677" s="62">
        <v>4</v>
      </c>
      <c r="AA677" s="61" t="s">
        <v>12</v>
      </c>
      <c r="AB677" s="62">
        <v>4</v>
      </c>
      <c r="AC677" s="61" t="s">
        <v>12</v>
      </c>
      <c r="AD677" s="62">
        <v>4</v>
      </c>
      <c r="AE677" s="63"/>
      <c r="AF677" s="63">
        <v>12</v>
      </c>
      <c r="AG677" s="61" t="s">
        <v>12</v>
      </c>
      <c r="AH677" s="62">
        <v>4</v>
      </c>
      <c r="AI677" s="61" t="s">
        <v>12</v>
      </c>
      <c r="AJ677" s="62">
        <v>4</v>
      </c>
      <c r="AK677" s="61" t="s">
        <v>12</v>
      </c>
      <c r="AL677" s="62">
        <v>4</v>
      </c>
      <c r="AM677" s="61" t="s">
        <v>12</v>
      </c>
      <c r="AN677" s="62">
        <v>4</v>
      </c>
      <c r="AO677" s="61" t="s">
        <v>12</v>
      </c>
      <c r="AP677" s="62">
        <v>4</v>
      </c>
      <c r="AQ677" s="61" t="s">
        <v>12</v>
      </c>
      <c r="AR677" s="62">
        <v>4</v>
      </c>
      <c r="AS677" s="63"/>
      <c r="AT677" s="63">
        <v>8</v>
      </c>
      <c r="AU677" s="61" t="s">
        <v>9</v>
      </c>
      <c r="AV677" s="62">
        <v>4</v>
      </c>
      <c r="AW677" s="61" t="s">
        <v>9</v>
      </c>
      <c r="AX677" s="62">
        <v>4</v>
      </c>
      <c r="AY677" s="61" t="s">
        <v>9</v>
      </c>
      <c r="AZ677" s="62">
        <v>4</v>
      </c>
      <c r="BA677" s="61" t="s">
        <v>9</v>
      </c>
      <c r="BB677" s="62">
        <v>4</v>
      </c>
      <c r="BC677" s="61" t="s">
        <v>9</v>
      </c>
      <c r="BD677" s="62">
        <v>4</v>
      </c>
      <c r="BE677" s="61" t="s">
        <v>124</v>
      </c>
      <c r="BF677" s="62">
        <v>0</v>
      </c>
      <c r="BG677" s="63"/>
      <c r="BH677" s="63">
        <v>0</v>
      </c>
      <c r="BI677" s="61" t="s">
        <v>9</v>
      </c>
      <c r="BJ677" s="62">
        <v>4</v>
      </c>
      <c r="BK677" s="61" t="s">
        <v>9</v>
      </c>
      <c r="BL677" s="62">
        <v>4</v>
      </c>
      <c r="BM677" s="61" t="s">
        <v>9</v>
      </c>
      <c r="BN677" s="62">
        <v>4</v>
      </c>
      <c r="BO677" s="61" t="s">
        <v>9</v>
      </c>
      <c r="BP677" s="62">
        <v>4</v>
      </c>
      <c r="BQ677" s="64">
        <f t="shared" si="966"/>
        <v>14</v>
      </c>
      <c r="BR677" s="64">
        <f t="shared" si="967"/>
        <v>0</v>
      </c>
      <c r="BS677" s="64">
        <f t="shared" si="968"/>
        <v>0</v>
      </c>
      <c r="BT677" s="64">
        <f t="shared" si="969"/>
        <v>12</v>
      </c>
      <c r="BU677" s="64">
        <f t="shared" si="970"/>
        <v>0</v>
      </c>
      <c r="BV677" s="64">
        <f t="shared" si="971"/>
        <v>0</v>
      </c>
      <c r="BW677" s="64">
        <f t="shared" si="972"/>
        <v>0</v>
      </c>
      <c r="BX677" s="64">
        <f t="shared" si="973"/>
        <v>0</v>
      </c>
      <c r="BY677" s="64">
        <f t="shared" si="974"/>
        <v>0</v>
      </c>
      <c r="BZ677" s="65">
        <f t="shared" si="975"/>
        <v>26</v>
      </c>
      <c r="CA677" s="66">
        <f t="shared" si="976"/>
        <v>100</v>
      </c>
      <c r="CB677" s="67">
        <f t="shared" si="977"/>
        <v>32</v>
      </c>
      <c r="CC677" s="67">
        <v>0</v>
      </c>
      <c r="CD677" s="68">
        <f t="shared" si="978"/>
        <v>2</v>
      </c>
      <c r="CE677" s="69">
        <f t="shared" si="979"/>
        <v>27</v>
      </c>
      <c r="CF677" s="68">
        <f t="shared" si="980"/>
        <v>300</v>
      </c>
      <c r="CG677" s="70">
        <f t="shared" si="981"/>
        <v>8.5</v>
      </c>
      <c r="CH677" s="68">
        <f t="shared" si="982"/>
        <v>432</v>
      </c>
      <c r="CI677" s="71">
        <f>VLOOKUP(A677,[5]DATA!$A$6:$Q$660,17,0)</f>
        <v>150</v>
      </c>
      <c r="CJ677" s="71">
        <f t="shared" si="983"/>
        <v>132</v>
      </c>
      <c r="CK677" s="72">
        <f t="shared" si="984"/>
        <v>32</v>
      </c>
      <c r="CL677" s="73">
        <f t="shared" si="985"/>
        <v>0.24242424242424243</v>
      </c>
      <c r="CM677" s="72">
        <f t="shared" si="986"/>
        <v>0</v>
      </c>
      <c r="CN677" s="74">
        <f t="shared" si="987"/>
        <v>26</v>
      </c>
    </row>
    <row r="678" spans="1:92" s="76" customFormat="1" ht="24.75" customHeight="1" outlineLevel="2" x14ac:dyDescent="0.25">
      <c r="A678" s="55" t="s">
        <v>1358</v>
      </c>
      <c r="B678" s="56" t="s">
        <v>1359</v>
      </c>
      <c r="C678" s="57" t="s">
        <v>1355</v>
      </c>
      <c r="D678" s="58">
        <v>10</v>
      </c>
      <c r="E678" s="59">
        <v>42780</v>
      </c>
      <c r="F678" s="60">
        <f>IFERROR(VLOOKUP(A678,'[5]PHEP NAM 2022'!$D$9:$AP$628,32,0),0)</f>
        <v>7</v>
      </c>
      <c r="G678" s="61" t="s">
        <v>9</v>
      </c>
      <c r="H678" s="62">
        <v>4</v>
      </c>
      <c r="I678" s="61" t="s">
        <v>9</v>
      </c>
      <c r="J678" s="62">
        <v>4</v>
      </c>
      <c r="K678" s="61" t="s">
        <v>9</v>
      </c>
      <c r="L678" s="62">
        <v>4</v>
      </c>
      <c r="M678" s="61" t="s">
        <v>9</v>
      </c>
      <c r="N678" s="62">
        <v>4</v>
      </c>
      <c r="O678" s="61" t="s">
        <v>9</v>
      </c>
      <c r="P678" s="62">
        <v>4</v>
      </c>
      <c r="Q678" s="63"/>
      <c r="R678" s="63">
        <v>12</v>
      </c>
      <c r="S678" s="61" t="s">
        <v>52</v>
      </c>
      <c r="T678" s="62"/>
      <c r="U678" s="61" t="s">
        <v>12</v>
      </c>
      <c r="V678" s="62">
        <v>4</v>
      </c>
      <c r="W678" s="61" t="s">
        <v>12</v>
      </c>
      <c r="X678" s="62">
        <v>4</v>
      </c>
      <c r="Y678" s="61" t="s">
        <v>171</v>
      </c>
      <c r="Z678" s="62"/>
      <c r="AA678" s="61" t="s">
        <v>12</v>
      </c>
      <c r="AB678" s="62">
        <v>4</v>
      </c>
      <c r="AC678" s="61" t="s">
        <v>12</v>
      </c>
      <c r="AD678" s="62">
        <v>4</v>
      </c>
      <c r="AE678" s="63"/>
      <c r="AF678" s="63">
        <v>12</v>
      </c>
      <c r="AG678" s="61" t="s">
        <v>12</v>
      </c>
      <c r="AH678" s="62">
        <v>4</v>
      </c>
      <c r="AI678" s="61" t="s">
        <v>12</v>
      </c>
      <c r="AJ678" s="62">
        <v>4</v>
      </c>
      <c r="AK678" s="61" t="s">
        <v>12</v>
      </c>
      <c r="AL678" s="62">
        <v>4</v>
      </c>
      <c r="AM678" s="61" t="s">
        <v>12</v>
      </c>
      <c r="AN678" s="62">
        <v>4</v>
      </c>
      <c r="AO678" s="61" t="s">
        <v>12</v>
      </c>
      <c r="AP678" s="62">
        <v>4</v>
      </c>
      <c r="AQ678" s="61" t="s">
        <v>12</v>
      </c>
      <c r="AR678" s="62">
        <v>4</v>
      </c>
      <c r="AS678" s="63"/>
      <c r="AT678" s="63">
        <v>8</v>
      </c>
      <c r="AU678" s="61" t="s">
        <v>9</v>
      </c>
      <c r="AV678" s="62">
        <v>0.5</v>
      </c>
      <c r="AW678" s="61" t="s">
        <v>9</v>
      </c>
      <c r="AX678" s="62">
        <v>4</v>
      </c>
      <c r="AY678" s="61" t="s">
        <v>171</v>
      </c>
      <c r="AZ678" s="62">
        <v>0</v>
      </c>
      <c r="BA678" s="61" t="s">
        <v>9</v>
      </c>
      <c r="BB678" s="62">
        <v>4</v>
      </c>
      <c r="BC678" s="61" t="s">
        <v>9</v>
      </c>
      <c r="BD678" s="62">
        <v>4</v>
      </c>
      <c r="BE678" s="61" t="s">
        <v>9</v>
      </c>
      <c r="BF678" s="62">
        <v>4</v>
      </c>
      <c r="BG678" s="63"/>
      <c r="BH678" s="63">
        <v>12</v>
      </c>
      <c r="BI678" s="61" t="s">
        <v>9</v>
      </c>
      <c r="BJ678" s="62">
        <v>4</v>
      </c>
      <c r="BK678" s="61" t="s">
        <v>9</v>
      </c>
      <c r="BL678" s="62">
        <v>4</v>
      </c>
      <c r="BM678" s="61" t="s">
        <v>9</v>
      </c>
      <c r="BN678" s="62">
        <v>4</v>
      </c>
      <c r="BO678" s="61" t="s">
        <v>9</v>
      </c>
      <c r="BP678" s="62">
        <v>4</v>
      </c>
      <c r="BQ678" s="64">
        <f t="shared" si="966"/>
        <v>14</v>
      </c>
      <c r="BR678" s="64">
        <f t="shared" si="967"/>
        <v>1</v>
      </c>
      <c r="BS678" s="64">
        <f t="shared" si="968"/>
        <v>0</v>
      </c>
      <c r="BT678" s="64">
        <f t="shared" si="969"/>
        <v>10</v>
      </c>
      <c r="BU678" s="64">
        <f t="shared" si="970"/>
        <v>0</v>
      </c>
      <c r="BV678" s="64">
        <f t="shared" si="971"/>
        <v>0</v>
      </c>
      <c r="BW678" s="64">
        <f t="shared" si="972"/>
        <v>0</v>
      </c>
      <c r="BX678" s="64">
        <f t="shared" si="973"/>
        <v>0</v>
      </c>
      <c r="BY678" s="64">
        <f t="shared" si="974"/>
        <v>1</v>
      </c>
      <c r="BZ678" s="65">
        <f t="shared" si="975"/>
        <v>26</v>
      </c>
      <c r="CA678" s="66">
        <f t="shared" si="976"/>
        <v>92.5</v>
      </c>
      <c r="CB678" s="67">
        <f t="shared" si="977"/>
        <v>44</v>
      </c>
      <c r="CC678" s="67">
        <v>0</v>
      </c>
      <c r="CD678" s="68">
        <f t="shared" si="978"/>
        <v>2</v>
      </c>
      <c r="CE678" s="69">
        <f t="shared" si="979"/>
        <v>26</v>
      </c>
      <c r="CF678" s="68">
        <f t="shared" si="980"/>
        <v>140</v>
      </c>
      <c r="CG678" s="70">
        <f t="shared" si="981"/>
        <v>6</v>
      </c>
      <c r="CH678" s="68">
        <f t="shared" si="982"/>
        <v>416</v>
      </c>
      <c r="CI678" s="71">
        <f>VLOOKUP(A678,[5]DATA!$A$6:$Q$660,17,0)</f>
        <v>70</v>
      </c>
      <c r="CJ678" s="71">
        <f t="shared" si="983"/>
        <v>136.5</v>
      </c>
      <c r="CK678" s="72">
        <f t="shared" si="984"/>
        <v>44</v>
      </c>
      <c r="CL678" s="73">
        <f t="shared" si="985"/>
        <v>0.32234432234432236</v>
      </c>
      <c r="CM678" s="72">
        <f t="shared" si="986"/>
        <v>0</v>
      </c>
      <c r="CN678" s="74">
        <f t="shared" si="987"/>
        <v>26</v>
      </c>
    </row>
    <row r="679" spans="1:92" s="76" customFormat="1" ht="24.75" customHeight="1" outlineLevel="2" x14ac:dyDescent="0.25">
      <c r="A679" s="55" t="s">
        <v>1360</v>
      </c>
      <c r="B679" s="56" t="s">
        <v>1361</v>
      </c>
      <c r="C679" s="57" t="s">
        <v>1355</v>
      </c>
      <c r="D679" s="58">
        <v>10</v>
      </c>
      <c r="E679" s="59">
        <v>43706</v>
      </c>
      <c r="F679" s="60">
        <f>IFERROR(VLOOKUP(A679,'[5]PHEP NAM 2022'!$D$9:$AP$628,32,0),0)</f>
        <v>1</v>
      </c>
      <c r="G679" s="61" t="s">
        <v>12</v>
      </c>
      <c r="H679" s="62">
        <v>4</v>
      </c>
      <c r="I679" s="61" t="s">
        <v>12</v>
      </c>
      <c r="J679" s="62">
        <v>4</v>
      </c>
      <c r="K679" s="61" t="s">
        <v>12</v>
      </c>
      <c r="L679" s="62">
        <v>4</v>
      </c>
      <c r="M679" s="61" t="s">
        <v>12</v>
      </c>
      <c r="N679" s="62">
        <v>4</v>
      </c>
      <c r="O679" s="61" t="s">
        <v>12</v>
      </c>
      <c r="P679" s="62">
        <v>4</v>
      </c>
      <c r="Q679" s="63"/>
      <c r="R679" s="63">
        <v>8</v>
      </c>
      <c r="S679" s="61" t="s">
        <v>9</v>
      </c>
      <c r="T679" s="62">
        <v>4</v>
      </c>
      <c r="U679" s="61" t="s">
        <v>9</v>
      </c>
      <c r="V679" s="62">
        <v>4</v>
      </c>
      <c r="W679" s="61" t="s">
        <v>52</v>
      </c>
      <c r="X679" s="62"/>
      <c r="Y679" s="61" t="s">
        <v>9</v>
      </c>
      <c r="Z679" s="62">
        <v>4</v>
      </c>
      <c r="AA679" s="61" t="s">
        <v>9</v>
      </c>
      <c r="AB679" s="62">
        <v>4</v>
      </c>
      <c r="AC679" s="61" t="s">
        <v>9</v>
      </c>
      <c r="AD679" s="62">
        <v>4</v>
      </c>
      <c r="AE679" s="63"/>
      <c r="AF679" s="63">
        <v>12</v>
      </c>
      <c r="AG679" s="61" t="s">
        <v>9</v>
      </c>
      <c r="AH679" s="62">
        <v>4</v>
      </c>
      <c r="AI679" s="61" t="s">
        <v>9</v>
      </c>
      <c r="AJ679" s="62">
        <v>4</v>
      </c>
      <c r="AK679" s="61" t="s">
        <v>9</v>
      </c>
      <c r="AL679" s="62">
        <v>4</v>
      </c>
      <c r="AM679" s="61" t="s">
        <v>9</v>
      </c>
      <c r="AN679" s="62">
        <v>4</v>
      </c>
      <c r="AO679" s="61" t="s">
        <v>9</v>
      </c>
      <c r="AP679" s="62">
        <v>4</v>
      </c>
      <c r="AQ679" s="61" t="s">
        <v>9</v>
      </c>
      <c r="AR679" s="62">
        <v>4</v>
      </c>
      <c r="AS679" s="63"/>
      <c r="AT679" s="63">
        <v>11</v>
      </c>
      <c r="AU679" s="61" t="s">
        <v>12</v>
      </c>
      <c r="AV679" s="62">
        <v>4</v>
      </c>
      <c r="AW679" s="61" t="s">
        <v>12</v>
      </c>
      <c r="AX679" s="62">
        <v>4</v>
      </c>
      <c r="AY679" s="61" t="s">
        <v>12</v>
      </c>
      <c r="AZ679" s="62">
        <v>4</v>
      </c>
      <c r="BA679" s="61" t="s">
        <v>12</v>
      </c>
      <c r="BB679" s="62">
        <v>4</v>
      </c>
      <c r="BC679" s="61" t="s">
        <v>12</v>
      </c>
      <c r="BD679" s="62">
        <v>4</v>
      </c>
      <c r="BE679" s="61" t="s">
        <v>12</v>
      </c>
      <c r="BF679" s="62">
        <v>4</v>
      </c>
      <c r="BG679" s="63"/>
      <c r="BH679" s="63"/>
      <c r="BI679" s="61" t="s">
        <v>12</v>
      </c>
      <c r="BJ679" s="62">
        <v>4</v>
      </c>
      <c r="BK679" s="61" t="s">
        <v>12</v>
      </c>
      <c r="BL679" s="62">
        <v>4</v>
      </c>
      <c r="BM679" s="61" t="s">
        <v>12</v>
      </c>
      <c r="BN679" s="62">
        <v>4</v>
      </c>
      <c r="BO679" s="61" t="s">
        <v>12</v>
      </c>
      <c r="BP679" s="62">
        <v>4</v>
      </c>
      <c r="BQ679" s="64">
        <f t="shared" si="966"/>
        <v>11</v>
      </c>
      <c r="BR679" s="64">
        <f t="shared" si="967"/>
        <v>0</v>
      </c>
      <c r="BS679" s="64">
        <f t="shared" si="968"/>
        <v>0</v>
      </c>
      <c r="BT679" s="64">
        <f t="shared" si="969"/>
        <v>15</v>
      </c>
      <c r="BU679" s="64">
        <f t="shared" si="970"/>
        <v>0</v>
      </c>
      <c r="BV679" s="64">
        <f t="shared" si="971"/>
        <v>0</v>
      </c>
      <c r="BW679" s="64">
        <f t="shared" si="972"/>
        <v>0</v>
      </c>
      <c r="BX679" s="64">
        <f t="shared" si="973"/>
        <v>0</v>
      </c>
      <c r="BY679" s="64">
        <f t="shared" si="974"/>
        <v>1</v>
      </c>
      <c r="BZ679" s="65">
        <f t="shared" si="975"/>
        <v>27</v>
      </c>
      <c r="CA679" s="66">
        <f t="shared" si="976"/>
        <v>104</v>
      </c>
      <c r="CB679" s="67">
        <f t="shared" si="977"/>
        <v>31</v>
      </c>
      <c r="CC679" s="67">
        <v>0</v>
      </c>
      <c r="CD679" s="68">
        <f t="shared" si="978"/>
        <v>2</v>
      </c>
      <c r="CE679" s="69">
        <f t="shared" si="979"/>
        <v>27</v>
      </c>
      <c r="CF679" s="68">
        <f t="shared" si="980"/>
        <v>140</v>
      </c>
      <c r="CG679" s="70">
        <f t="shared" si="981"/>
        <v>0</v>
      </c>
      <c r="CH679" s="68">
        <f t="shared" si="982"/>
        <v>432</v>
      </c>
      <c r="CI679" s="71">
        <f>VLOOKUP(A679,[5]DATA!$A$6:$Q$660,17,0)</f>
        <v>70</v>
      </c>
      <c r="CJ679" s="71">
        <f t="shared" si="983"/>
        <v>135</v>
      </c>
      <c r="CK679" s="72">
        <f t="shared" si="984"/>
        <v>31</v>
      </c>
      <c r="CL679" s="73">
        <f t="shared" si="985"/>
        <v>0.22962962962962963</v>
      </c>
      <c r="CM679" s="72">
        <f t="shared" si="986"/>
        <v>0</v>
      </c>
      <c r="CN679" s="74">
        <f t="shared" si="987"/>
        <v>27</v>
      </c>
    </row>
    <row r="680" spans="1:92" s="77" customFormat="1" ht="24.75" customHeight="1" outlineLevel="2" x14ac:dyDescent="0.25">
      <c r="A680" s="55" t="s">
        <v>1362</v>
      </c>
      <c r="B680" s="56" t="s">
        <v>1363</v>
      </c>
      <c r="C680" s="57" t="s">
        <v>1355</v>
      </c>
      <c r="D680" s="58">
        <v>10</v>
      </c>
      <c r="E680" s="75">
        <v>44253</v>
      </c>
      <c r="F680" s="60">
        <f>IFERROR(VLOOKUP(A680,'[5]PHEP NAM 2022'!$D$9:$AP$628,32,0),0)</f>
        <v>1</v>
      </c>
      <c r="G680" s="61" t="s">
        <v>9</v>
      </c>
      <c r="H680" s="62">
        <v>4</v>
      </c>
      <c r="I680" s="61" t="s">
        <v>9</v>
      </c>
      <c r="J680" s="62">
        <v>4</v>
      </c>
      <c r="K680" s="61" t="s">
        <v>9</v>
      </c>
      <c r="L680" s="62">
        <v>4</v>
      </c>
      <c r="M680" s="61" t="s">
        <v>9</v>
      </c>
      <c r="N680" s="62">
        <v>4</v>
      </c>
      <c r="O680" s="61" t="s">
        <v>9</v>
      </c>
      <c r="P680" s="62">
        <v>4</v>
      </c>
      <c r="Q680" s="63"/>
      <c r="R680" s="63">
        <v>7.5</v>
      </c>
      <c r="S680" s="61" t="s">
        <v>9</v>
      </c>
      <c r="T680" s="62">
        <v>4</v>
      </c>
      <c r="U680" s="61" t="s">
        <v>9</v>
      </c>
      <c r="V680" s="62">
        <v>4</v>
      </c>
      <c r="W680" s="61" t="s">
        <v>9</v>
      </c>
      <c r="X680" s="62">
        <v>3</v>
      </c>
      <c r="Y680" s="61" t="s">
        <v>9</v>
      </c>
      <c r="Z680" s="62">
        <v>4</v>
      </c>
      <c r="AA680" s="61" t="s">
        <v>9</v>
      </c>
      <c r="AB680" s="62">
        <v>4</v>
      </c>
      <c r="AC680" s="61" t="s">
        <v>9</v>
      </c>
      <c r="AD680" s="62">
        <v>4</v>
      </c>
      <c r="AE680" s="63"/>
      <c r="AF680" s="63">
        <v>12</v>
      </c>
      <c r="AG680" s="61" t="s">
        <v>171</v>
      </c>
      <c r="AH680" s="62"/>
      <c r="AI680" s="61" t="s">
        <v>9</v>
      </c>
      <c r="AJ680" s="62">
        <v>4</v>
      </c>
      <c r="AK680" s="61" t="s">
        <v>9</v>
      </c>
      <c r="AL680" s="62">
        <v>4</v>
      </c>
      <c r="AM680" s="61" t="s">
        <v>9</v>
      </c>
      <c r="AN680" s="62">
        <v>4</v>
      </c>
      <c r="AO680" s="61" t="s">
        <v>9</v>
      </c>
      <c r="AP680" s="62">
        <v>4</v>
      </c>
      <c r="AQ680" s="61" t="s">
        <v>9</v>
      </c>
      <c r="AR680" s="62">
        <v>4</v>
      </c>
      <c r="AS680" s="63" t="s">
        <v>1240</v>
      </c>
      <c r="AT680" s="63">
        <v>8</v>
      </c>
      <c r="AU680" s="61" t="s">
        <v>9</v>
      </c>
      <c r="AV680" s="62">
        <v>4</v>
      </c>
      <c r="AW680" s="61" t="s">
        <v>9</v>
      </c>
      <c r="AX680" s="62">
        <v>4</v>
      </c>
      <c r="AY680" s="61" t="s">
        <v>9</v>
      </c>
      <c r="AZ680" s="62">
        <v>4</v>
      </c>
      <c r="BA680" s="61" t="s">
        <v>9</v>
      </c>
      <c r="BB680" s="62">
        <v>4</v>
      </c>
      <c r="BC680" s="61" t="s">
        <v>9</v>
      </c>
      <c r="BD680" s="62">
        <v>4</v>
      </c>
      <c r="BE680" s="61" t="s">
        <v>9</v>
      </c>
      <c r="BF680" s="62">
        <v>4</v>
      </c>
      <c r="BG680" s="63"/>
      <c r="BH680" s="63"/>
      <c r="BI680" s="61" t="s">
        <v>9</v>
      </c>
      <c r="BJ680" s="62">
        <v>4</v>
      </c>
      <c r="BK680" s="61" t="s">
        <v>9</v>
      </c>
      <c r="BL680" s="62">
        <v>4</v>
      </c>
      <c r="BM680" s="61" t="s">
        <v>9</v>
      </c>
      <c r="BN680" s="62">
        <v>4</v>
      </c>
      <c r="BO680" s="61" t="s">
        <v>9</v>
      </c>
      <c r="BP680" s="62">
        <v>4</v>
      </c>
      <c r="BQ680" s="64">
        <f t="shared" si="966"/>
        <v>26</v>
      </c>
      <c r="BR680" s="64">
        <f t="shared" si="967"/>
        <v>0.5</v>
      </c>
      <c r="BS680" s="64">
        <f t="shared" si="968"/>
        <v>0</v>
      </c>
      <c r="BT680" s="64">
        <f t="shared" si="969"/>
        <v>0</v>
      </c>
      <c r="BU680" s="64">
        <f t="shared" si="970"/>
        <v>0</v>
      </c>
      <c r="BV680" s="64">
        <f t="shared" si="971"/>
        <v>0</v>
      </c>
      <c r="BW680" s="64">
        <f t="shared" si="972"/>
        <v>0</v>
      </c>
      <c r="BX680" s="64">
        <f t="shared" si="973"/>
        <v>0</v>
      </c>
      <c r="BY680" s="64">
        <f t="shared" si="974"/>
        <v>0</v>
      </c>
      <c r="BZ680" s="65">
        <f t="shared" si="975"/>
        <v>26.5</v>
      </c>
      <c r="CA680" s="66">
        <f t="shared" si="976"/>
        <v>103</v>
      </c>
      <c r="CB680" s="67">
        <f t="shared" si="977"/>
        <v>27.5</v>
      </c>
      <c r="CC680" s="67">
        <v>0</v>
      </c>
      <c r="CD680" s="68">
        <f t="shared" si="978"/>
        <v>2</v>
      </c>
      <c r="CE680" s="69">
        <f t="shared" si="979"/>
        <v>26</v>
      </c>
      <c r="CF680" s="68">
        <f t="shared" si="980"/>
        <v>140</v>
      </c>
      <c r="CG680" s="70">
        <f t="shared" si="981"/>
        <v>1</v>
      </c>
      <c r="CH680" s="68">
        <f t="shared" si="982"/>
        <v>416</v>
      </c>
      <c r="CI680" s="71">
        <f>VLOOKUP(A680,[5]DATA!$A$6:$Q$660,17,0)</f>
        <v>70</v>
      </c>
      <c r="CJ680" s="71">
        <f t="shared" si="983"/>
        <v>130.5</v>
      </c>
      <c r="CK680" s="72">
        <f t="shared" si="984"/>
        <v>27.5</v>
      </c>
      <c r="CL680" s="73">
        <f t="shared" si="985"/>
        <v>0.21072796934865901</v>
      </c>
      <c r="CM680" s="72">
        <f t="shared" si="986"/>
        <v>0</v>
      </c>
      <c r="CN680" s="74">
        <f t="shared" si="987"/>
        <v>26.5</v>
      </c>
    </row>
    <row r="681" spans="1:92" s="77" customFormat="1" ht="24.75" customHeight="1" outlineLevel="2" x14ac:dyDescent="0.25">
      <c r="A681" s="55" t="s">
        <v>1364</v>
      </c>
      <c r="B681" s="56" t="s">
        <v>1365</v>
      </c>
      <c r="C681" s="57" t="s">
        <v>1355</v>
      </c>
      <c r="D681" s="58">
        <v>10</v>
      </c>
      <c r="E681" s="75">
        <v>44277</v>
      </c>
      <c r="F681" s="60">
        <f>IFERROR(VLOOKUP(A681,'[5]PHEP NAM 2022'!$D$9:$AP$628,32,0),0)</f>
        <v>3</v>
      </c>
      <c r="G681" s="61" t="s">
        <v>9</v>
      </c>
      <c r="H681" s="62">
        <v>4</v>
      </c>
      <c r="I681" s="61" t="s">
        <v>9</v>
      </c>
      <c r="J681" s="62">
        <v>4</v>
      </c>
      <c r="K681" s="61" t="s">
        <v>9</v>
      </c>
      <c r="L681" s="62">
        <v>4</v>
      </c>
      <c r="M681" s="61" t="s">
        <v>9</v>
      </c>
      <c r="N681" s="62">
        <v>4</v>
      </c>
      <c r="O681" s="61" t="s">
        <v>9</v>
      </c>
      <c r="P681" s="62">
        <v>4</v>
      </c>
      <c r="Q681" s="63"/>
      <c r="R681" s="63"/>
      <c r="S681" s="61" t="s">
        <v>9</v>
      </c>
      <c r="T681" s="62">
        <v>4</v>
      </c>
      <c r="U681" s="61" t="s">
        <v>9</v>
      </c>
      <c r="V681" s="62">
        <v>4</v>
      </c>
      <c r="W681" s="61" t="s">
        <v>9</v>
      </c>
      <c r="X681" s="62">
        <v>4</v>
      </c>
      <c r="Y681" s="61" t="s">
        <v>9</v>
      </c>
      <c r="Z681" s="62">
        <v>4</v>
      </c>
      <c r="AA681" s="61" t="s">
        <v>9</v>
      </c>
      <c r="AB681" s="62">
        <v>4</v>
      </c>
      <c r="AC681" s="61" t="s">
        <v>9</v>
      </c>
      <c r="AD681" s="62">
        <v>4</v>
      </c>
      <c r="AE681" s="63"/>
      <c r="AF681" s="63"/>
      <c r="AG681" s="61" t="s">
        <v>9</v>
      </c>
      <c r="AH681" s="62">
        <v>4</v>
      </c>
      <c r="AI681" s="61" t="s">
        <v>9</v>
      </c>
      <c r="AJ681" s="62">
        <v>4</v>
      </c>
      <c r="AK681" s="61" t="s">
        <v>9</v>
      </c>
      <c r="AL681" s="62">
        <v>4</v>
      </c>
      <c r="AM681" s="61" t="s">
        <v>9</v>
      </c>
      <c r="AN681" s="62">
        <v>4</v>
      </c>
      <c r="AO681" s="61" t="s">
        <v>9</v>
      </c>
      <c r="AP681" s="62">
        <v>4</v>
      </c>
      <c r="AQ681" s="61" t="s">
        <v>9</v>
      </c>
      <c r="AR681" s="62">
        <v>4</v>
      </c>
      <c r="AS681" s="63"/>
      <c r="AT681" s="63"/>
      <c r="AU681" s="61" t="s">
        <v>79</v>
      </c>
      <c r="AV681" s="62"/>
      <c r="AW681" s="61" t="s">
        <v>79</v>
      </c>
      <c r="AX681" s="62"/>
      <c r="AY681" s="61" t="s">
        <v>79</v>
      </c>
      <c r="AZ681" s="62"/>
      <c r="BA681" s="61" t="s">
        <v>79</v>
      </c>
      <c r="BB681" s="62"/>
      <c r="BC681" s="61" t="s">
        <v>79</v>
      </c>
      <c r="BD681" s="62"/>
      <c r="BE681" s="61" t="s">
        <v>79</v>
      </c>
      <c r="BF681" s="62"/>
      <c r="BG681" s="63"/>
      <c r="BH681" s="63"/>
      <c r="BI681" s="61" t="s">
        <v>79</v>
      </c>
      <c r="BJ681" s="62"/>
      <c r="BK681" s="61" t="s">
        <v>79</v>
      </c>
      <c r="BL681" s="62"/>
      <c r="BM681" s="61" t="s">
        <v>9</v>
      </c>
      <c r="BN681" s="62">
        <v>4</v>
      </c>
      <c r="BO681" s="61" t="s">
        <v>9</v>
      </c>
      <c r="BP681" s="62">
        <v>4</v>
      </c>
      <c r="BQ681" s="64">
        <f t="shared" si="966"/>
        <v>19</v>
      </c>
      <c r="BR681" s="64">
        <f t="shared" si="967"/>
        <v>0</v>
      </c>
      <c r="BS681" s="64">
        <f t="shared" si="968"/>
        <v>0</v>
      </c>
      <c r="BT681" s="64">
        <f t="shared" si="969"/>
        <v>0</v>
      </c>
      <c r="BU681" s="64">
        <f t="shared" si="970"/>
        <v>0</v>
      </c>
      <c r="BV681" s="64">
        <f t="shared" si="971"/>
        <v>0</v>
      </c>
      <c r="BW681" s="64">
        <f t="shared" si="972"/>
        <v>0</v>
      </c>
      <c r="BX681" s="64">
        <f t="shared" si="973"/>
        <v>0</v>
      </c>
      <c r="BY681" s="64">
        <f t="shared" si="974"/>
        <v>0</v>
      </c>
      <c r="BZ681" s="65">
        <f t="shared" si="975"/>
        <v>19</v>
      </c>
      <c r="CA681" s="66">
        <f t="shared" si="976"/>
        <v>76</v>
      </c>
      <c r="CB681" s="67">
        <f t="shared" si="977"/>
        <v>0</v>
      </c>
      <c r="CC681" s="67">
        <v>0</v>
      </c>
      <c r="CD681" s="68">
        <f t="shared" si="978"/>
        <v>1</v>
      </c>
      <c r="CE681" s="69">
        <f t="shared" si="979"/>
        <v>19</v>
      </c>
      <c r="CF681" s="68">
        <f t="shared" si="980"/>
        <v>70</v>
      </c>
      <c r="CG681" s="70">
        <f t="shared" si="981"/>
        <v>3</v>
      </c>
      <c r="CH681" s="68">
        <f t="shared" si="982"/>
        <v>304</v>
      </c>
      <c r="CI681" s="71">
        <f>VLOOKUP(A681,[5]DATA!$A$6:$Q$660,17,0)</f>
        <v>70</v>
      </c>
      <c r="CJ681" s="71">
        <f t="shared" si="983"/>
        <v>76</v>
      </c>
      <c r="CK681" s="72">
        <f t="shared" si="984"/>
        <v>0</v>
      </c>
      <c r="CL681" s="73">
        <f t="shared" si="985"/>
        <v>0</v>
      </c>
      <c r="CM681" s="72">
        <f t="shared" si="986"/>
        <v>0</v>
      </c>
      <c r="CN681" s="74">
        <f t="shared" si="987"/>
        <v>19</v>
      </c>
    </row>
    <row r="682" spans="1:92" s="77" customFormat="1" ht="24.75" customHeight="1" outlineLevel="2" x14ac:dyDescent="0.25">
      <c r="A682" s="55" t="s">
        <v>1366</v>
      </c>
      <c r="B682" s="56" t="s">
        <v>1367</v>
      </c>
      <c r="C682" s="57" t="s">
        <v>1355</v>
      </c>
      <c r="D682" s="58">
        <v>10</v>
      </c>
      <c r="E682" s="59">
        <v>44280</v>
      </c>
      <c r="F682" s="60">
        <f>IFERROR(VLOOKUP(A682,'[5]PHEP NAM 2022'!$D$9:$AP$628,32,0),0)</f>
        <v>3.5</v>
      </c>
      <c r="G682" s="61" t="s">
        <v>9</v>
      </c>
      <c r="H682" s="62">
        <v>2.5</v>
      </c>
      <c r="I682" s="61" t="s">
        <v>9</v>
      </c>
      <c r="J682" s="62">
        <v>4</v>
      </c>
      <c r="K682" s="61" t="s">
        <v>9</v>
      </c>
      <c r="L682" s="62">
        <v>4</v>
      </c>
      <c r="M682" s="61" t="s">
        <v>9</v>
      </c>
      <c r="N682" s="62">
        <v>4</v>
      </c>
      <c r="O682" s="61" t="s">
        <v>9</v>
      </c>
      <c r="P682" s="62">
        <v>4</v>
      </c>
      <c r="Q682" s="63"/>
      <c r="R682" s="63">
        <v>8</v>
      </c>
      <c r="S682" s="61" t="s">
        <v>9</v>
      </c>
      <c r="T682" s="62">
        <v>4</v>
      </c>
      <c r="U682" s="61" t="s">
        <v>9</v>
      </c>
      <c r="V682" s="62">
        <v>4</v>
      </c>
      <c r="W682" s="61" t="s">
        <v>9</v>
      </c>
      <c r="X682" s="62">
        <v>4</v>
      </c>
      <c r="Y682" s="61" t="s">
        <v>9</v>
      </c>
      <c r="Z682" s="62">
        <v>4</v>
      </c>
      <c r="AA682" s="61" t="s">
        <v>9</v>
      </c>
      <c r="AB682" s="62">
        <v>4</v>
      </c>
      <c r="AC682" s="61" t="s">
        <v>9</v>
      </c>
      <c r="AD682" s="62">
        <v>4</v>
      </c>
      <c r="AE682" s="63"/>
      <c r="AF682" s="63">
        <v>12</v>
      </c>
      <c r="AG682" s="61" t="s">
        <v>9</v>
      </c>
      <c r="AH682" s="62">
        <v>4</v>
      </c>
      <c r="AI682" s="61" t="s">
        <v>9</v>
      </c>
      <c r="AJ682" s="62">
        <v>4</v>
      </c>
      <c r="AK682" s="61" t="s">
        <v>9</v>
      </c>
      <c r="AL682" s="62">
        <v>4</v>
      </c>
      <c r="AM682" s="61" t="s">
        <v>9</v>
      </c>
      <c r="AN682" s="62">
        <v>4</v>
      </c>
      <c r="AO682" s="61" t="s">
        <v>9</v>
      </c>
      <c r="AP682" s="62">
        <v>4</v>
      </c>
      <c r="AQ682" s="61" t="s">
        <v>9</v>
      </c>
      <c r="AR682" s="62">
        <v>4</v>
      </c>
      <c r="AS682" s="63" t="s">
        <v>1240</v>
      </c>
      <c r="AT682" s="63">
        <v>8</v>
      </c>
      <c r="AU682" s="61" t="s">
        <v>9</v>
      </c>
      <c r="AV682" s="62">
        <v>4</v>
      </c>
      <c r="AW682" s="61" t="s">
        <v>9</v>
      </c>
      <c r="AX682" s="62">
        <v>4</v>
      </c>
      <c r="AY682" s="61" t="s">
        <v>9</v>
      </c>
      <c r="AZ682" s="62">
        <v>4</v>
      </c>
      <c r="BA682" s="61" t="s">
        <v>9</v>
      </c>
      <c r="BB682" s="62">
        <v>4</v>
      </c>
      <c r="BC682" s="61" t="s">
        <v>9</v>
      </c>
      <c r="BD682" s="62">
        <v>4</v>
      </c>
      <c r="BE682" s="61" t="s">
        <v>9</v>
      </c>
      <c r="BF682" s="62">
        <v>4</v>
      </c>
      <c r="BG682" s="63"/>
      <c r="BH682" s="63"/>
      <c r="BI682" s="61" t="s">
        <v>9</v>
      </c>
      <c r="BJ682" s="62">
        <v>4</v>
      </c>
      <c r="BK682" s="61" t="s">
        <v>9</v>
      </c>
      <c r="BL682" s="62">
        <v>4</v>
      </c>
      <c r="BM682" s="61" t="s">
        <v>9</v>
      </c>
      <c r="BN682" s="62">
        <v>4</v>
      </c>
      <c r="BO682" s="61" t="s">
        <v>9</v>
      </c>
      <c r="BP682" s="62">
        <v>4</v>
      </c>
      <c r="BQ682" s="64">
        <f t="shared" si="966"/>
        <v>27</v>
      </c>
      <c r="BR682" s="64">
        <f t="shared" si="967"/>
        <v>0</v>
      </c>
      <c r="BS682" s="64">
        <f t="shared" si="968"/>
        <v>0</v>
      </c>
      <c r="BT682" s="64">
        <f t="shared" si="969"/>
        <v>0</v>
      </c>
      <c r="BU682" s="64">
        <f t="shared" si="970"/>
        <v>0</v>
      </c>
      <c r="BV682" s="64">
        <f t="shared" si="971"/>
        <v>0</v>
      </c>
      <c r="BW682" s="64">
        <f t="shared" si="972"/>
        <v>0</v>
      </c>
      <c r="BX682" s="64">
        <f t="shared" si="973"/>
        <v>0</v>
      </c>
      <c r="BY682" s="64">
        <f t="shared" si="974"/>
        <v>0</v>
      </c>
      <c r="BZ682" s="65">
        <f>SUBTOTAL(9,BQ682:BY682)</f>
        <v>27</v>
      </c>
      <c r="CA682" s="66">
        <f t="shared" si="976"/>
        <v>106.5</v>
      </c>
      <c r="CB682" s="67">
        <f t="shared" si="977"/>
        <v>28</v>
      </c>
      <c r="CC682" s="67">
        <v>0</v>
      </c>
      <c r="CD682" s="68">
        <f t="shared" si="978"/>
        <v>2</v>
      </c>
      <c r="CE682" s="69">
        <f t="shared" si="979"/>
        <v>27</v>
      </c>
      <c r="CF682" s="68">
        <f t="shared" si="980"/>
        <v>140</v>
      </c>
      <c r="CG682" s="70">
        <f t="shared" si="981"/>
        <v>3.5</v>
      </c>
      <c r="CH682" s="68">
        <f t="shared" si="982"/>
        <v>432</v>
      </c>
      <c r="CI682" s="71">
        <f>VLOOKUP(A682,[5]DATA!$A$6:$Q$660,17,0)</f>
        <v>70</v>
      </c>
      <c r="CJ682" s="71">
        <f t="shared" si="983"/>
        <v>134.5</v>
      </c>
      <c r="CK682" s="72">
        <f t="shared" si="984"/>
        <v>28</v>
      </c>
      <c r="CL682" s="73">
        <f t="shared" si="985"/>
        <v>0.20817843866171004</v>
      </c>
      <c r="CM682" s="72">
        <f t="shared" si="986"/>
        <v>0</v>
      </c>
      <c r="CN682" s="74">
        <f t="shared" si="987"/>
        <v>27</v>
      </c>
    </row>
    <row r="683" spans="1:92" s="77" customFormat="1" ht="24.75" customHeight="1" outlineLevel="2" x14ac:dyDescent="0.25">
      <c r="A683" s="55" t="s">
        <v>1368</v>
      </c>
      <c r="B683" s="56" t="s">
        <v>1369</v>
      </c>
      <c r="C683" s="57" t="s">
        <v>1355</v>
      </c>
      <c r="D683" s="58">
        <v>10</v>
      </c>
      <c r="E683" s="75">
        <v>44364</v>
      </c>
      <c r="F683" s="60">
        <f>IFERROR(VLOOKUP(A683,'[5]PHEP NAM 2022'!$D$9:$AP$628,32,0),0)</f>
        <v>2</v>
      </c>
      <c r="G683" s="61" t="s">
        <v>9</v>
      </c>
      <c r="H683" s="62">
        <v>4</v>
      </c>
      <c r="I683" s="61" t="s">
        <v>9</v>
      </c>
      <c r="J683" s="62">
        <v>4</v>
      </c>
      <c r="K683" s="61" t="s">
        <v>9</v>
      </c>
      <c r="L683" s="62">
        <v>4</v>
      </c>
      <c r="M683" s="61" t="s">
        <v>9</v>
      </c>
      <c r="N683" s="62">
        <v>4</v>
      </c>
      <c r="O683" s="61" t="s">
        <v>9</v>
      </c>
      <c r="P683" s="62">
        <v>4</v>
      </c>
      <c r="Q683" s="63"/>
      <c r="R683" s="63"/>
      <c r="S683" s="61" t="s">
        <v>9</v>
      </c>
      <c r="T683" s="62">
        <v>4</v>
      </c>
      <c r="U683" s="61" t="s">
        <v>9</v>
      </c>
      <c r="V683" s="62">
        <v>4</v>
      </c>
      <c r="W683" s="61" t="s">
        <v>9</v>
      </c>
      <c r="X683" s="62">
        <v>4</v>
      </c>
      <c r="Y683" s="61" t="s">
        <v>9</v>
      </c>
      <c r="Z683" s="62">
        <v>4</v>
      </c>
      <c r="AA683" s="61" t="s">
        <v>9</v>
      </c>
      <c r="AB683" s="62">
        <v>4</v>
      </c>
      <c r="AC683" s="61" t="s">
        <v>9</v>
      </c>
      <c r="AD683" s="62">
        <v>2.5</v>
      </c>
      <c r="AE683" s="63"/>
      <c r="AF683" s="63"/>
      <c r="AG683" s="61" t="s">
        <v>9</v>
      </c>
      <c r="AH683" s="62">
        <v>4</v>
      </c>
      <c r="AI683" s="61" t="s">
        <v>9</v>
      </c>
      <c r="AJ683" s="62">
        <v>3</v>
      </c>
      <c r="AK683" s="61" t="s">
        <v>9</v>
      </c>
      <c r="AL683" s="62">
        <v>4</v>
      </c>
      <c r="AM683" s="61" t="s">
        <v>9</v>
      </c>
      <c r="AN683" s="62">
        <v>4</v>
      </c>
      <c r="AO683" s="61" t="s">
        <v>9</v>
      </c>
      <c r="AP683" s="62">
        <v>4</v>
      </c>
      <c r="AQ683" s="61" t="s">
        <v>9</v>
      </c>
      <c r="AR683" s="62">
        <v>4</v>
      </c>
      <c r="AS683" s="63"/>
      <c r="AT683" s="63"/>
      <c r="AU683" s="61" t="s">
        <v>9</v>
      </c>
      <c r="AV683" s="62">
        <v>4</v>
      </c>
      <c r="AW683" s="61" t="s">
        <v>9</v>
      </c>
      <c r="AX683" s="62">
        <v>4</v>
      </c>
      <c r="AY683" s="61" t="s">
        <v>9</v>
      </c>
      <c r="AZ683" s="62">
        <v>4</v>
      </c>
      <c r="BA683" s="61" t="s">
        <v>9</v>
      </c>
      <c r="BB683" s="62">
        <v>4</v>
      </c>
      <c r="BC683" s="61" t="s">
        <v>9</v>
      </c>
      <c r="BD683" s="62">
        <v>4</v>
      </c>
      <c r="BE683" s="61" t="s">
        <v>9</v>
      </c>
      <c r="BF683" s="62">
        <v>4</v>
      </c>
      <c r="BG683" s="63"/>
      <c r="BH683" s="63"/>
      <c r="BI683" s="61" t="s">
        <v>79</v>
      </c>
      <c r="BJ683" s="62"/>
      <c r="BK683" s="61" t="s">
        <v>79</v>
      </c>
      <c r="BL683" s="62"/>
      <c r="BM683" s="61" t="s">
        <v>79</v>
      </c>
      <c r="BN683" s="62"/>
      <c r="BO683" s="61" t="s">
        <v>79</v>
      </c>
      <c r="BP683" s="62"/>
      <c r="BQ683" s="64">
        <f t="shared" si="966"/>
        <v>23</v>
      </c>
      <c r="BR683" s="64">
        <f t="shared" si="967"/>
        <v>0</v>
      </c>
      <c r="BS683" s="64">
        <f t="shared" si="968"/>
        <v>0</v>
      </c>
      <c r="BT683" s="64">
        <f t="shared" si="969"/>
        <v>0</v>
      </c>
      <c r="BU683" s="64">
        <f t="shared" si="970"/>
        <v>0</v>
      </c>
      <c r="BV683" s="64">
        <f t="shared" si="971"/>
        <v>0</v>
      </c>
      <c r="BW683" s="64">
        <f t="shared" si="972"/>
        <v>0</v>
      </c>
      <c r="BX683" s="64">
        <f t="shared" si="973"/>
        <v>0</v>
      </c>
      <c r="BY683" s="64">
        <f t="shared" si="974"/>
        <v>0</v>
      </c>
      <c r="BZ683" s="65">
        <f>SUBTOTAL(9,BQ683:BY683)</f>
        <v>23</v>
      </c>
      <c r="CA683" s="66">
        <f t="shared" si="976"/>
        <v>89.5</v>
      </c>
      <c r="CB683" s="67">
        <f t="shared" si="977"/>
        <v>0</v>
      </c>
      <c r="CC683" s="67">
        <v>0</v>
      </c>
      <c r="CD683" s="68">
        <f>IF(BZ683&gt;=25,4,IF(BZ683&gt;=18,3,IF(BZ683&gt;=12,2,IF(BZ683&gt;=4,1,0))))-BX683-2+1</f>
        <v>2</v>
      </c>
      <c r="CE683" s="69">
        <f t="shared" si="979"/>
        <v>21</v>
      </c>
      <c r="CF683" s="68">
        <f t="shared" si="980"/>
        <v>140</v>
      </c>
      <c r="CG683" s="70">
        <f t="shared" si="981"/>
        <v>2</v>
      </c>
      <c r="CH683" s="68">
        <f t="shared" si="982"/>
        <v>336</v>
      </c>
      <c r="CI683" s="71">
        <f>VLOOKUP(A683,[5]DATA!$A$6:$Q$660,17,0)</f>
        <v>70</v>
      </c>
      <c r="CJ683" s="71">
        <f t="shared" si="983"/>
        <v>89.5</v>
      </c>
      <c r="CK683" s="72">
        <f t="shared" si="984"/>
        <v>0</v>
      </c>
      <c r="CL683" s="73">
        <f t="shared" si="985"/>
        <v>0</v>
      </c>
      <c r="CM683" s="72">
        <f t="shared" si="986"/>
        <v>0</v>
      </c>
      <c r="CN683" s="74">
        <f t="shared" si="987"/>
        <v>23</v>
      </c>
    </row>
    <row r="684" spans="1:92" s="76" customFormat="1" ht="24.75" customHeight="1" outlineLevel="1" x14ac:dyDescent="0.2">
      <c r="A684" s="139">
        <f>COUNTA(A685:A696)</f>
        <v>12</v>
      </c>
      <c r="B684" s="103" t="s">
        <v>1370</v>
      </c>
      <c r="C684" s="103"/>
      <c r="D684" s="103"/>
      <c r="E684" s="103"/>
      <c r="F684" s="103"/>
      <c r="G684" s="104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5"/>
      <c r="AG684" s="105"/>
      <c r="AH684" s="105"/>
      <c r="AI684" s="105"/>
      <c r="AJ684" s="105"/>
      <c r="AK684" s="105"/>
      <c r="AL684" s="105"/>
      <c r="AM684" s="105"/>
      <c r="AN684" s="105"/>
      <c r="AO684" s="105"/>
      <c r="AP684" s="105"/>
      <c r="AQ684" s="105"/>
      <c r="AR684" s="105"/>
      <c r="AS684" s="105"/>
      <c r="AT684" s="105"/>
      <c r="AU684" s="105"/>
      <c r="AV684" s="105"/>
      <c r="AW684" s="105"/>
      <c r="AX684" s="105"/>
      <c r="AY684" s="105"/>
      <c r="AZ684" s="105"/>
      <c r="BA684" s="105"/>
      <c r="BB684" s="105"/>
      <c r="BC684" s="105"/>
      <c r="BD684" s="105"/>
      <c r="BE684" s="105"/>
      <c r="BF684" s="105"/>
      <c r="BG684" s="105"/>
      <c r="BH684" s="105"/>
      <c r="BI684" s="105"/>
      <c r="BJ684" s="105"/>
      <c r="BK684" s="105"/>
      <c r="BL684" s="105"/>
      <c r="BM684" s="105"/>
      <c r="BN684" s="105"/>
      <c r="BO684" s="105"/>
      <c r="BP684" s="106"/>
      <c r="BQ684" s="107">
        <f t="shared" ref="BQ684:CI684" si="988">SUM(BQ685:BQ696)</f>
        <v>223</v>
      </c>
      <c r="BR684" s="107">
        <f t="shared" si="988"/>
        <v>16</v>
      </c>
      <c r="BS684" s="107">
        <f t="shared" si="988"/>
        <v>0</v>
      </c>
      <c r="BT684" s="107">
        <f t="shared" si="988"/>
        <v>80</v>
      </c>
      <c r="BU684" s="107">
        <f t="shared" si="988"/>
        <v>0</v>
      </c>
      <c r="BV684" s="107">
        <f t="shared" si="988"/>
        <v>0</v>
      </c>
      <c r="BW684" s="107">
        <f t="shared" si="988"/>
        <v>0</v>
      </c>
      <c r="BX684" s="107">
        <f t="shared" si="988"/>
        <v>0</v>
      </c>
      <c r="BY684" s="107">
        <f t="shared" si="988"/>
        <v>4</v>
      </c>
      <c r="BZ684" s="107">
        <f t="shared" si="988"/>
        <v>323</v>
      </c>
      <c r="CA684" s="107">
        <f t="shared" si="988"/>
        <v>1127</v>
      </c>
      <c r="CB684" s="107">
        <f t="shared" si="988"/>
        <v>227</v>
      </c>
      <c r="CC684" s="107">
        <f t="shared" si="988"/>
        <v>0</v>
      </c>
      <c r="CD684" s="107">
        <f t="shared" si="988"/>
        <v>24</v>
      </c>
      <c r="CE684" s="107">
        <f t="shared" si="988"/>
        <v>292</v>
      </c>
      <c r="CF684" s="107">
        <f t="shared" si="988"/>
        <v>2000</v>
      </c>
      <c r="CG684" s="107">
        <f t="shared" si="988"/>
        <v>37.5</v>
      </c>
      <c r="CH684" s="107">
        <f t="shared" si="988"/>
        <v>4672</v>
      </c>
      <c r="CI684" s="107">
        <f t="shared" si="988"/>
        <v>1000</v>
      </c>
      <c r="CJ684" s="114"/>
      <c r="CK684" s="114">
        <f>SUM(CK685:CK696)</f>
        <v>227</v>
      </c>
      <c r="CL684" s="114">
        <f>SUM(CL685:CL696)</f>
        <v>1.7884928535221025</v>
      </c>
      <c r="CM684" s="114">
        <f>SUM(CM685:CM696)</f>
        <v>0</v>
      </c>
    </row>
    <row r="685" spans="1:92" s="76" customFormat="1" ht="24.75" customHeight="1" outlineLevel="2" x14ac:dyDescent="0.25">
      <c r="A685" s="55" t="s">
        <v>1371</v>
      </c>
      <c r="B685" s="56" t="s">
        <v>1372</v>
      </c>
      <c r="C685" s="57" t="s">
        <v>1373</v>
      </c>
      <c r="D685" s="58">
        <v>4</v>
      </c>
      <c r="E685" s="59">
        <v>41820</v>
      </c>
      <c r="F685" s="60">
        <f>IFERROR(VLOOKUP(A685,'[5]PHEP NAM 2022'!$D$9:$AP$628,32,0),0)</f>
        <v>1</v>
      </c>
      <c r="G685" s="61" t="s">
        <v>9</v>
      </c>
      <c r="H685" s="62">
        <v>1</v>
      </c>
      <c r="I685" s="61" t="s">
        <v>9</v>
      </c>
      <c r="J685" s="62">
        <v>1</v>
      </c>
      <c r="K685" s="61" t="s">
        <v>9</v>
      </c>
      <c r="L685" s="62">
        <v>1</v>
      </c>
      <c r="M685" s="61" t="s">
        <v>9</v>
      </c>
      <c r="N685" s="62">
        <v>1</v>
      </c>
      <c r="O685" s="61" t="s">
        <v>9</v>
      </c>
      <c r="P685" s="62"/>
      <c r="Q685" s="63"/>
      <c r="R685" s="63"/>
      <c r="S685" s="61" t="s">
        <v>10</v>
      </c>
      <c r="T685" s="62"/>
      <c r="U685" s="61" t="s">
        <v>10</v>
      </c>
      <c r="V685" s="62"/>
      <c r="W685" s="61" t="s">
        <v>10</v>
      </c>
      <c r="X685" s="62"/>
      <c r="Y685" s="61" t="s">
        <v>10</v>
      </c>
      <c r="Z685" s="62"/>
      <c r="AA685" s="61" t="s">
        <v>10</v>
      </c>
      <c r="AB685" s="62"/>
      <c r="AC685" s="61" t="s">
        <v>10</v>
      </c>
      <c r="AD685" s="62"/>
      <c r="AE685" s="63"/>
      <c r="AF685" s="63"/>
      <c r="AG685" s="61" t="s">
        <v>10</v>
      </c>
      <c r="AH685" s="62"/>
      <c r="AI685" s="61" t="s">
        <v>10</v>
      </c>
      <c r="AJ685" s="62"/>
      <c r="AK685" s="61" t="s">
        <v>10</v>
      </c>
      <c r="AL685" s="62"/>
      <c r="AM685" s="61" t="s">
        <v>10</v>
      </c>
      <c r="AN685" s="62"/>
      <c r="AO685" s="61" t="s">
        <v>9</v>
      </c>
      <c r="AP685" s="62">
        <v>2.5</v>
      </c>
      <c r="AQ685" s="61" t="s">
        <v>9</v>
      </c>
      <c r="AR685" s="62">
        <v>2</v>
      </c>
      <c r="AS685" s="63"/>
      <c r="AT685" s="63"/>
      <c r="AU685" s="61" t="s">
        <v>10</v>
      </c>
      <c r="AV685" s="62"/>
      <c r="AW685" s="61" t="s">
        <v>10</v>
      </c>
      <c r="AX685" s="62"/>
      <c r="AY685" s="61" t="s">
        <v>10</v>
      </c>
      <c r="AZ685" s="62"/>
      <c r="BA685" s="61" t="s">
        <v>10</v>
      </c>
      <c r="BB685" s="62"/>
      <c r="BC685" s="61" t="s">
        <v>10</v>
      </c>
      <c r="BD685" s="62"/>
      <c r="BE685" s="61" t="s">
        <v>9</v>
      </c>
      <c r="BF685" s="62">
        <v>2.5</v>
      </c>
      <c r="BG685" s="63"/>
      <c r="BH685" s="63"/>
      <c r="BI685" s="61" t="s">
        <v>9</v>
      </c>
      <c r="BJ685" s="62">
        <v>1.5</v>
      </c>
      <c r="BK685" s="61" t="s">
        <v>9</v>
      </c>
      <c r="BL685" s="62">
        <v>1</v>
      </c>
      <c r="BM685" s="61" t="s">
        <v>9</v>
      </c>
      <c r="BN685" s="62">
        <v>1</v>
      </c>
      <c r="BO685" s="61" t="s">
        <v>9</v>
      </c>
      <c r="BP685" s="62">
        <v>1</v>
      </c>
      <c r="BQ685" s="64">
        <f t="shared" ref="BQ685:BQ696" si="989">COUNTIF($G685:$BP685,"a")+COUNTIF($G685:$BP685,"r0,a5")/2+COUNTIF($G685:$BP685,"p5,a5")/2+COUNTIF($G685:$BP685,"Ro,p5")/2+COUNTIF($G685:$BP685,"H5,A5")/2+COUNTIF($G685:$BP685,"p0,a5")/2</f>
        <v>12</v>
      </c>
      <c r="BR685" s="64">
        <f t="shared" ref="BR685:BR696" si="990">COUNTIF($G685:$BP685,"d")+COUNTIF($G685:$BP685,"r0,d5")/2+COUNTIF($G685:$BP685,"p5,d5")/2+COUNTIF($G685:$BP685,"Ro,P5")/2+COUNTIF($G685:$BP685,"H5,D5")/2+COUNTIF($G685:$BP685,"p0,d5")/2</f>
        <v>15</v>
      </c>
      <c r="BS685" s="64">
        <f t="shared" ref="BS685:BS696" si="991">COUNTIF($G685:$BP685,"b")+COUNTIF($G685:$BP685,"r0,b5")/2+COUNTIF($G685:$BP685,"p5,b5")/2+COUNTIF($G685:$BP685,"Ro,P5")/2+COUNTIF($G685:$BP685,"H5,B5")/2+COUNTIF($G685:$BP685,"p0,b5")/2</f>
        <v>0</v>
      </c>
      <c r="BT685" s="64">
        <f t="shared" ref="BT685:BT696" si="992">COUNTIF($G685:$BP685,"c")+COUNTIF($G685:$BP685,"r0,c5")/2+COUNTIF($G685:$BP685,"p5,c5")/2+COUNTIF($G685:$BP685,"Ro,P5")/2+COUNTIF($G685:$BP685,"H5,C5")/2+COUNTIF($G685:$BP685,"p0,c5")/2</f>
        <v>0</v>
      </c>
      <c r="BU685" s="64">
        <f t="shared" ref="BU685:BU696" si="993">COUNTIF($G685:$BP685,"KH")+COUNTIF($G685:$BP685,"TL")+COUNTIF($G685:$BP685,"L")</f>
        <v>0</v>
      </c>
      <c r="BV685" s="64">
        <f t="shared" ref="BV685:BV696" si="994">COUNTIF($G685:$BP685,"NL")</f>
        <v>0</v>
      </c>
      <c r="BW685" s="64">
        <f t="shared" ref="BW685:BW696" si="995">COUNTIF($G685:$BP685,"hh")+COUNTIF(G685:BP685,"H5,D5")/2</f>
        <v>0</v>
      </c>
      <c r="BX685" s="64">
        <f t="shared" ref="BX685:BX696" si="996">COUNTIF($G685:$BP685,"nt7")</f>
        <v>0</v>
      </c>
      <c r="BY685" s="64">
        <f t="shared" ref="BY685:BY696" si="997">COUNTIF($G685:$BP685,"P")+COUNTIF($G685:$BP685,"p5,a5")/2+COUNTIF($G685:$BP685,"p5,b5")/2+COUNTIF($G685:$BP685,"p5,c5")/2+COUNTIF($G685:$BP685,"p5,d5")/2+COUNTIF($G685:$BP685,"R0,P5")/2</f>
        <v>0</v>
      </c>
      <c r="BZ685" s="65">
        <f>SUBTOTAL(9,BQ685:BY685)</f>
        <v>27</v>
      </c>
      <c r="CA685" s="66">
        <f t="shared" ref="CA685:CA696" si="998">SUM(H685,J685,L685,N685,P685,T685,V685,X685,Z685,AB685,AD685,AH685,AJ685,AL685,AN685,AP685,AR685,AV685,AX685,AZ685,BB685,BD685,BF685,BJ685,BL685,BN685,BP685)</f>
        <v>15.5</v>
      </c>
      <c r="CB685" s="67">
        <f t="shared" ref="CB685:CB696" si="999">SUM(R685,AF685,AT685,BH685)</f>
        <v>0</v>
      </c>
      <c r="CC685" s="67">
        <v>0</v>
      </c>
      <c r="CD685" s="68">
        <f t="shared" ref="CD685:CD696" si="1000">IF(BZ685&gt;=25,4,IF(BZ685&gt;=18,3,IF(BZ685&gt;=12,2,IF(BZ685&gt;=4,1,0))))-BX685-2</f>
        <v>2</v>
      </c>
      <c r="CE685" s="69">
        <f t="shared" ref="CE685:CE696" si="1001">COUNTIF(G685:P685,"&gt;=4")+COUNTIF(S685:AD685,"&gt;=4")+COUNTIF(AG685:AR685,"&gt;=4")+COUNTIF(AU685:BF685,"&gt;=4")+COUNTIF(BI685:BP685,"&gt;=4")+ROUND(IF(R685&gt;=12,1,0)+IF(AF685&gt;=12,1,0)+IF(AT685&gt;=12,1,0)+IF(BH685&gt;=12,1,0),0)</f>
        <v>0</v>
      </c>
      <c r="CF685" s="68">
        <f t="shared" ref="CF685:CF696" si="1002">CD685*CI685</f>
        <v>300</v>
      </c>
      <c r="CG685" s="70">
        <f t="shared" ref="CG685:CG696" si="1003">F685-BY685</f>
        <v>1</v>
      </c>
      <c r="CH685" s="68">
        <f t="shared" ref="CH685:CH696" si="1004">CE685*16</f>
        <v>0</v>
      </c>
      <c r="CI685" s="71">
        <f>VLOOKUP(A685,[5]DATA!$A$6:$Q$660,17,0)</f>
        <v>150</v>
      </c>
      <c r="CJ685" s="71">
        <f t="shared" ref="CJ685:CJ696" si="1005">SUM(CA685:CC685)</f>
        <v>15.5</v>
      </c>
      <c r="CK685" s="72">
        <f t="shared" ref="CK685:CK696" si="1006">(SUM(IF(H685&gt;4,H685-4,0),IF(J685&gt;4,J685-4,0),IF(L685&gt;4,L685-4,0),IF(N685&gt;4,N685-4,0),IF(P685&gt;4,P685-4,0),IF(T685&gt;4,T685-4,0),IF(V685&gt;4,V685-4,0),IF(X685&gt;4,X685-4,0),IF(Z685&gt;4,Z685-4,0),IF(AB685&gt;4,AB685-4,0),IF(AD685&gt;4,AD685-4,0),IF(AH685&gt;4,AH685-4,0),IF(AJ685&gt;4,AJ685-4,0),IF(AL685&gt;4,AL685-4,0),IF(AN685&gt;4,AN685-4,0),IF(AP685&gt;4,AP685-4,0),IF(AR685&gt;4,AR685-4,0),IF(AV685&gt;4,AV685-4,0),IF(AX685&gt;4,AX685-4,0),IF(AZ685&gt;4,AZ685-4,0),IF(BB685&gt;4,BB685-4,0),IF(BD685&gt;4,BD685-4,0),IF(BF685&gt;4,BF685-4,0),IF(BJ685&gt;4,BJ685-4,0),IF(BL685&gt;4,BL685-4,0),IF(BN685&gt;4,BN685-4,0),IF(BP685&gt;4,BP685-4,0))+CB685+CC685)</f>
        <v>0</v>
      </c>
      <c r="CL685" s="73">
        <f t="shared" ref="CL685:CL696" si="1007">CK685/CJ685</f>
        <v>0</v>
      </c>
      <c r="CM685" s="72">
        <f t="shared" ref="CM685:CM696" si="1008">(SUM(IF(H685&gt;4,H685-4,0),IF(J685&gt;4,J685-4,0),IF(L685&gt;4,L685-4,0),IF(N685&gt;4,N685-4,0),IF(P685&gt;4,P685-4,0),IF(T685&gt;4,T685-4,0),IF(V685&gt;4,V685-4,0),IF(X685&gt;4,X685-4,0),IF(Z685&gt;4,Z685-4,0),IF(AB685&gt;4,AB685-4,0),IF(AD685&gt;4,AD685-4,0),IF(AH685&gt;4,AH685-4,0),IF(AJ685&gt;4,AJ685-4,0),IF(AL685&gt;4,AL685-4,0),IF(AN685&gt;4,AN685-4,0),IF(AP685&gt;4,AP685-4,0),IF(AR685&gt;4,AR685-4,0),IF(AV685&gt;4,AV685-4,0),IF(AX685&gt;4,AX685-4,0),IF(AZ685&gt;4,AZ685-4,0),IF(BB685&gt;4,BB685-4,0),IF(BD685&gt;4,BD685-4,0),IF(BF685&gt;4,BF685-4,0),IF(BJ685&gt;4,BJ685-4,0),IF(BL685&gt;4,BL685-4,0),IF(BN685&gt;4,BN685-4,0),IF(BP685&gt;4,BP685-4,0))+CC685)</f>
        <v>0</v>
      </c>
      <c r="CN685" s="74">
        <f t="shared" ref="CN685:CN696" si="1009">BQ685+BR685+BS685+BT685+BU685+BY685+BX685</f>
        <v>27</v>
      </c>
    </row>
    <row r="686" spans="1:92" s="76" customFormat="1" ht="24.75" customHeight="1" outlineLevel="2" x14ac:dyDescent="0.25">
      <c r="A686" s="55" t="s">
        <v>1374</v>
      </c>
      <c r="B686" s="56" t="s">
        <v>1375</v>
      </c>
      <c r="C686" s="57" t="s">
        <v>1373</v>
      </c>
      <c r="D686" s="58">
        <v>5</v>
      </c>
      <c r="E686" s="59">
        <v>42513</v>
      </c>
      <c r="F686" s="60">
        <f>IFERROR(VLOOKUP(A686,'[5]PHEP NAM 2022'!$D$9:$AP$628,32,0),0)</f>
        <v>12</v>
      </c>
      <c r="G686" s="61" t="s">
        <v>12</v>
      </c>
      <c r="H686" s="62">
        <v>4</v>
      </c>
      <c r="I686" s="61" t="s">
        <v>12</v>
      </c>
      <c r="J686" s="62">
        <v>4</v>
      </c>
      <c r="K686" s="61" t="s">
        <v>12</v>
      </c>
      <c r="L686" s="62">
        <v>4</v>
      </c>
      <c r="M686" s="61" t="s">
        <v>12</v>
      </c>
      <c r="N686" s="62">
        <v>4</v>
      </c>
      <c r="O686" s="61" t="s">
        <v>12</v>
      </c>
      <c r="P686" s="62">
        <v>4</v>
      </c>
      <c r="Q686" s="63"/>
      <c r="R686" s="63">
        <v>7</v>
      </c>
      <c r="S686" s="61" t="s">
        <v>9</v>
      </c>
      <c r="T686" s="62">
        <v>4</v>
      </c>
      <c r="U686" s="61" t="s">
        <v>9</v>
      </c>
      <c r="V686" s="62">
        <v>4</v>
      </c>
      <c r="W686" s="61" t="s">
        <v>9</v>
      </c>
      <c r="X686" s="62">
        <v>4</v>
      </c>
      <c r="Y686" s="61" t="s">
        <v>9</v>
      </c>
      <c r="Z686" s="62">
        <v>4</v>
      </c>
      <c r="AA686" s="61" t="s">
        <v>9</v>
      </c>
      <c r="AB686" s="62">
        <v>4</v>
      </c>
      <c r="AC686" s="61" t="s">
        <v>9</v>
      </c>
      <c r="AD686" s="62">
        <v>4</v>
      </c>
      <c r="AE686" s="63"/>
      <c r="AF686" s="63">
        <v>12</v>
      </c>
      <c r="AG686" s="61" t="s">
        <v>9</v>
      </c>
      <c r="AH686" s="62">
        <v>4</v>
      </c>
      <c r="AI686" s="61" t="s">
        <v>9</v>
      </c>
      <c r="AJ686" s="62">
        <v>4</v>
      </c>
      <c r="AK686" s="61" t="s">
        <v>9</v>
      </c>
      <c r="AL686" s="62">
        <v>4</v>
      </c>
      <c r="AM686" s="61" t="s">
        <v>9</v>
      </c>
      <c r="AN686" s="62">
        <v>4</v>
      </c>
      <c r="AO686" s="61" t="s">
        <v>9</v>
      </c>
      <c r="AP686" s="62">
        <v>4</v>
      </c>
      <c r="AQ686" s="61" t="s">
        <v>9</v>
      </c>
      <c r="AR686" s="62">
        <v>4</v>
      </c>
      <c r="AS686" s="63"/>
      <c r="AT686" s="63">
        <v>12</v>
      </c>
      <c r="AU686" s="61" t="s">
        <v>12</v>
      </c>
      <c r="AV686" s="62">
        <v>4</v>
      </c>
      <c r="AW686" s="61" t="s">
        <v>12</v>
      </c>
      <c r="AX686" s="62">
        <v>4</v>
      </c>
      <c r="AY686" s="61" t="s">
        <v>12</v>
      </c>
      <c r="AZ686" s="62">
        <v>4</v>
      </c>
      <c r="BA686" s="61" t="s">
        <v>12</v>
      </c>
      <c r="BB686" s="62">
        <v>4</v>
      </c>
      <c r="BC686" s="61" t="s">
        <v>12</v>
      </c>
      <c r="BD686" s="62">
        <v>4</v>
      </c>
      <c r="BE686" s="61" t="s">
        <v>12</v>
      </c>
      <c r="BF686" s="62">
        <v>4</v>
      </c>
      <c r="BG686" s="63"/>
      <c r="BH686" s="63"/>
      <c r="BI686" s="61" t="s">
        <v>12</v>
      </c>
      <c r="BJ686" s="62">
        <v>4</v>
      </c>
      <c r="BK686" s="61" t="s">
        <v>12</v>
      </c>
      <c r="BL686" s="62">
        <v>4</v>
      </c>
      <c r="BM686" s="61" t="s">
        <v>12</v>
      </c>
      <c r="BN686" s="62">
        <v>4</v>
      </c>
      <c r="BO686" s="61" t="s">
        <v>12</v>
      </c>
      <c r="BP686" s="62">
        <v>4</v>
      </c>
      <c r="BQ686" s="64">
        <f t="shared" si="989"/>
        <v>12</v>
      </c>
      <c r="BR686" s="64">
        <f t="shared" si="990"/>
        <v>0</v>
      </c>
      <c r="BS686" s="64">
        <f t="shared" si="991"/>
        <v>0</v>
      </c>
      <c r="BT686" s="64">
        <f t="shared" si="992"/>
        <v>15</v>
      </c>
      <c r="BU686" s="64">
        <f t="shared" si="993"/>
        <v>0</v>
      </c>
      <c r="BV686" s="64">
        <f t="shared" si="994"/>
        <v>0</v>
      </c>
      <c r="BW686" s="64">
        <f t="shared" si="995"/>
        <v>0</v>
      </c>
      <c r="BX686" s="64">
        <f t="shared" si="996"/>
        <v>0</v>
      </c>
      <c r="BY686" s="64">
        <f t="shared" si="997"/>
        <v>0</v>
      </c>
      <c r="BZ686" s="65">
        <f t="shared" ref="BZ686:BZ691" si="1010">SUBTOTAL(9,BQ686:BY686)</f>
        <v>27</v>
      </c>
      <c r="CA686" s="66">
        <f t="shared" si="998"/>
        <v>108</v>
      </c>
      <c r="CB686" s="67">
        <f t="shared" si="999"/>
        <v>31</v>
      </c>
      <c r="CC686" s="67">
        <v>0</v>
      </c>
      <c r="CD686" s="68">
        <f t="shared" si="1000"/>
        <v>2</v>
      </c>
      <c r="CE686" s="69">
        <f t="shared" si="1001"/>
        <v>29</v>
      </c>
      <c r="CF686" s="68">
        <f t="shared" si="1002"/>
        <v>300</v>
      </c>
      <c r="CG686" s="70">
        <f t="shared" si="1003"/>
        <v>12</v>
      </c>
      <c r="CH686" s="68">
        <f t="shared" si="1004"/>
        <v>464</v>
      </c>
      <c r="CI686" s="71">
        <f>VLOOKUP(A686,[5]DATA!$A$6:$Q$660,17,0)</f>
        <v>150</v>
      </c>
      <c r="CJ686" s="71">
        <f t="shared" si="1005"/>
        <v>139</v>
      </c>
      <c r="CK686" s="72">
        <f t="shared" si="1006"/>
        <v>31</v>
      </c>
      <c r="CL686" s="73">
        <f t="shared" si="1007"/>
        <v>0.22302158273381295</v>
      </c>
      <c r="CM686" s="72">
        <f t="shared" si="1008"/>
        <v>0</v>
      </c>
      <c r="CN686" s="74">
        <f t="shared" si="1009"/>
        <v>27</v>
      </c>
    </row>
    <row r="687" spans="1:92" s="76" customFormat="1" ht="24.75" customHeight="1" outlineLevel="2" x14ac:dyDescent="0.25">
      <c r="A687" s="55" t="s">
        <v>1376</v>
      </c>
      <c r="B687" s="56" t="s">
        <v>1377</v>
      </c>
      <c r="C687" s="57" t="s">
        <v>1373</v>
      </c>
      <c r="D687" s="58">
        <v>10</v>
      </c>
      <c r="E687" s="59">
        <v>42637</v>
      </c>
      <c r="F687" s="60">
        <f>IFERROR(VLOOKUP(A687,'[5]PHEP NAM 2022'!$D$9:$AP$628,32,0),0)</f>
        <v>6</v>
      </c>
      <c r="G687" s="61" t="s">
        <v>9</v>
      </c>
      <c r="H687" s="62">
        <v>4</v>
      </c>
      <c r="I687" s="61" t="s">
        <v>9</v>
      </c>
      <c r="J687" s="62">
        <v>4</v>
      </c>
      <c r="K687" s="61" t="s">
        <v>9</v>
      </c>
      <c r="L687" s="62">
        <v>4</v>
      </c>
      <c r="M687" s="61" t="s">
        <v>9</v>
      </c>
      <c r="N687" s="62">
        <v>4</v>
      </c>
      <c r="O687" s="61" t="s">
        <v>9</v>
      </c>
      <c r="P687" s="62">
        <v>4</v>
      </c>
      <c r="Q687" s="63"/>
      <c r="R687" s="63">
        <v>8</v>
      </c>
      <c r="S687" s="61" t="s">
        <v>9</v>
      </c>
      <c r="T687" s="62">
        <v>4</v>
      </c>
      <c r="U687" s="61" t="s">
        <v>9</v>
      </c>
      <c r="V687" s="62">
        <v>4</v>
      </c>
      <c r="W687" s="61" t="s">
        <v>9</v>
      </c>
      <c r="X687" s="62">
        <v>4</v>
      </c>
      <c r="Y687" s="61" t="s">
        <v>9</v>
      </c>
      <c r="Z687" s="62">
        <v>4</v>
      </c>
      <c r="AA687" s="61" t="s">
        <v>9</v>
      </c>
      <c r="AB687" s="62">
        <v>4</v>
      </c>
      <c r="AC687" s="61" t="s">
        <v>9</v>
      </c>
      <c r="AD687" s="62">
        <v>4</v>
      </c>
      <c r="AE687" s="63"/>
      <c r="AF687" s="63">
        <v>12</v>
      </c>
      <c r="AG687" s="61" t="s">
        <v>9</v>
      </c>
      <c r="AH687" s="62">
        <v>4</v>
      </c>
      <c r="AI687" s="61" t="s">
        <v>9</v>
      </c>
      <c r="AJ687" s="62">
        <v>4</v>
      </c>
      <c r="AK687" s="61" t="s">
        <v>9</v>
      </c>
      <c r="AL687" s="62">
        <v>4</v>
      </c>
      <c r="AM687" s="61" t="s">
        <v>9</v>
      </c>
      <c r="AN687" s="62">
        <v>4</v>
      </c>
      <c r="AO687" s="61" t="s">
        <v>9</v>
      </c>
      <c r="AP687" s="62">
        <v>4</v>
      </c>
      <c r="AQ687" s="61" t="s">
        <v>9</v>
      </c>
      <c r="AR687" s="62">
        <v>4</v>
      </c>
      <c r="AS687" s="63"/>
      <c r="AT687" s="63"/>
      <c r="AU687" s="61" t="s">
        <v>9</v>
      </c>
      <c r="AV687" s="62">
        <v>4</v>
      </c>
      <c r="AW687" s="61" t="s">
        <v>9</v>
      </c>
      <c r="AX687" s="62">
        <v>4</v>
      </c>
      <c r="AY687" s="61" t="s">
        <v>9</v>
      </c>
      <c r="AZ687" s="62">
        <v>4</v>
      </c>
      <c r="BA687" s="61" t="s">
        <v>9</v>
      </c>
      <c r="BB687" s="62">
        <v>4</v>
      </c>
      <c r="BC687" s="61" t="s">
        <v>9</v>
      </c>
      <c r="BD687" s="62">
        <v>4</v>
      </c>
      <c r="BE687" s="61" t="s">
        <v>9</v>
      </c>
      <c r="BF687" s="62">
        <v>4</v>
      </c>
      <c r="BG687" s="63"/>
      <c r="BH687" s="63"/>
      <c r="BI687" s="61" t="s">
        <v>9</v>
      </c>
      <c r="BJ687" s="62"/>
      <c r="BK687" s="61" t="s">
        <v>9</v>
      </c>
      <c r="BL687" s="62">
        <v>4</v>
      </c>
      <c r="BM687" s="61" t="s">
        <v>9</v>
      </c>
      <c r="BN687" s="62">
        <v>4</v>
      </c>
      <c r="BO687" s="61" t="s">
        <v>9</v>
      </c>
      <c r="BP687" s="62">
        <v>4</v>
      </c>
      <c r="BQ687" s="64">
        <f t="shared" si="989"/>
        <v>27</v>
      </c>
      <c r="BR687" s="64">
        <f t="shared" si="990"/>
        <v>0</v>
      </c>
      <c r="BS687" s="64">
        <f t="shared" si="991"/>
        <v>0</v>
      </c>
      <c r="BT687" s="64">
        <f t="shared" si="992"/>
        <v>0</v>
      </c>
      <c r="BU687" s="64">
        <f t="shared" si="993"/>
        <v>0</v>
      </c>
      <c r="BV687" s="64">
        <f t="shared" si="994"/>
        <v>0</v>
      </c>
      <c r="BW687" s="64">
        <f t="shared" si="995"/>
        <v>0</v>
      </c>
      <c r="BX687" s="64">
        <f t="shared" si="996"/>
        <v>0</v>
      </c>
      <c r="BY687" s="64">
        <f t="shared" si="997"/>
        <v>0</v>
      </c>
      <c r="BZ687" s="65">
        <f t="shared" si="1010"/>
        <v>27</v>
      </c>
      <c r="CA687" s="66">
        <f t="shared" si="998"/>
        <v>104</v>
      </c>
      <c r="CB687" s="67">
        <f t="shared" si="999"/>
        <v>20</v>
      </c>
      <c r="CC687" s="67">
        <v>0</v>
      </c>
      <c r="CD687" s="68">
        <f t="shared" si="1000"/>
        <v>2</v>
      </c>
      <c r="CE687" s="69">
        <f t="shared" si="1001"/>
        <v>27</v>
      </c>
      <c r="CF687" s="68">
        <f t="shared" si="1002"/>
        <v>140</v>
      </c>
      <c r="CG687" s="70">
        <f t="shared" si="1003"/>
        <v>6</v>
      </c>
      <c r="CH687" s="68">
        <f t="shared" si="1004"/>
        <v>432</v>
      </c>
      <c r="CI687" s="71">
        <f>VLOOKUP(A687,[5]DATA!$A$6:$Q$660,17,0)</f>
        <v>70</v>
      </c>
      <c r="CJ687" s="71">
        <f t="shared" si="1005"/>
        <v>124</v>
      </c>
      <c r="CK687" s="72">
        <f t="shared" si="1006"/>
        <v>20</v>
      </c>
      <c r="CL687" s="73">
        <f t="shared" si="1007"/>
        <v>0.16129032258064516</v>
      </c>
      <c r="CM687" s="72">
        <f t="shared" si="1008"/>
        <v>0</v>
      </c>
      <c r="CN687" s="74">
        <f t="shared" si="1009"/>
        <v>27</v>
      </c>
    </row>
    <row r="688" spans="1:92" s="76" customFormat="1" ht="24.75" customHeight="1" outlineLevel="2" x14ac:dyDescent="0.25">
      <c r="A688" s="55" t="s">
        <v>1378</v>
      </c>
      <c r="B688" s="56" t="s">
        <v>1379</v>
      </c>
      <c r="C688" s="57" t="s">
        <v>1373</v>
      </c>
      <c r="D688" s="58">
        <v>10</v>
      </c>
      <c r="E688" s="59">
        <v>42628</v>
      </c>
      <c r="F688" s="60">
        <f>IFERROR(VLOOKUP(A688,'[5]PHEP NAM 2022'!$D$9:$AP$628,32,0),0)</f>
        <v>1</v>
      </c>
      <c r="G688" s="61" t="s">
        <v>12</v>
      </c>
      <c r="H688" s="62">
        <v>4</v>
      </c>
      <c r="I688" s="61" t="s">
        <v>12</v>
      </c>
      <c r="J688" s="62">
        <v>4</v>
      </c>
      <c r="K688" s="61" t="s">
        <v>12</v>
      </c>
      <c r="L688" s="62">
        <v>4</v>
      </c>
      <c r="M688" s="61" t="s">
        <v>12</v>
      </c>
      <c r="N688" s="62">
        <v>4</v>
      </c>
      <c r="O688" s="61" t="s">
        <v>12</v>
      </c>
      <c r="P688" s="62">
        <v>4</v>
      </c>
      <c r="Q688" s="63"/>
      <c r="R688" s="63">
        <v>8</v>
      </c>
      <c r="S688" s="61" t="s">
        <v>9</v>
      </c>
      <c r="T688" s="62">
        <v>4</v>
      </c>
      <c r="U688" s="61" t="s">
        <v>9</v>
      </c>
      <c r="V688" s="62">
        <v>4</v>
      </c>
      <c r="W688" s="61" t="s">
        <v>9</v>
      </c>
      <c r="X688" s="62">
        <v>4</v>
      </c>
      <c r="Y688" s="61" t="s">
        <v>9</v>
      </c>
      <c r="Z688" s="62">
        <v>4</v>
      </c>
      <c r="AA688" s="61" t="s">
        <v>9</v>
      </c>
      <c r="AB688" s="62">
        <v>4</v>
      </c>
      <c r="AC688" s="61" t="s">
        <v>9</v>
      </c>
      <c r="AD688" s="62">
        <v>4</v>
      </c>
      <c r="AE688" s="63"/>
      <c r="AF688" s="63">
        <v>12</v>
      </c>
      <c r="AG688" s="61" t="s">
        <v>9</v>
      </c>
      <c r="AH688" s="62">
        <v>4</v>
      </c>
      <c r="AI688" s="61" t="s">
        <v>9</v>
      </c>
      <c r="AJ688" s="62">
        <v>4</v>
      </c>
      <c r="AK688" s="61" t="s">
        <v>9</v>
      </c>
      <c r="AL688" s="62">
        <v>4</v>
      </c>
      <c r="AM688" s="61" t="s">
        <v>9</v>
      </c>
      <c r="AN688" s="62">
        <v>4</v>
      </c>
      <c r="AO688" s="61" t="s">
        <v>9</v>
      </c>
      <c r="AP688" s="62">
        <v>4</v>
      </c>
      <c r="AQ688" s="61" t="s">
        <v>9</v>
      </c>
      <c r="AR688" s="62">
        <v>4</v>
      </c>
      <c r="AS688" s="63"/>
      <c r="AT688" s="63">
        <v>12</v>
      </c>
      <c r="AU688" s="61" t="s">
        <v>12</v>
      </c>
      <c r="AV688" s="62">
        <v>4</v>
      </c>
      <c r="AW688" s="61" t="s">
        <v>12</v>
      </c>
      <c r="AX688" s="62">
        <v>4</v>
      </c>
      <c r="AY688" s="61" t="s">
        <v>12</v>
      </c>
      <c r="AZ688" s="62">
        <v>4</v>
      </c>
      <c r="BA688" s="61" t="s">
        <v>12</v>
      </c>
      <c r="BB688" s="62">
        <v>4</v>
      </c>
      <c r="BC688" s="61" t="s">
        <v>12</v>
      </c>
      <c r="BD688" s="62">
        <v>4</v>
      </c>
      <c r="BE688" s="61" t="s">
        <v>12</v>
      </c>
      <c r="BF688" s="62">
        <v>4</v>
      </c>
      <c r="BG688" s="63"/>
      <c r="BH688" s="63"/>
      <c r="BI688" s="61" t="s">
        <v>12</v>
      </c>
      <c r="BJ688" s="62">
        <v>4</v>
      </c>
      <c r="BK688" s="61" t="s">
        <v>12</v>
      </c>
      <c r="BL688" s="62">
        <v>4</v>
      </c>
      <c r="BM688" s="61" t="s">
        <v>12</v>
      </c>
      <c r="BN688" s="62">
        <v>4</v>
      </c>
      <c r="BO688" s="61" t="s">
        <v>12</v>
      </c>
      <c r="BP688" s="62">
        <v>4</v>
      </c>
      <c r="BQ688" s="64">
        <f t="shared" si="989"/>
        <v>12</v>
      </c>
      <c r="BR688" s="64">
        <f t="shared" si="990"/>
        <v>0</v>
      </c>
      <c r="BS688" s="64">
        <f t="shared" si="991"/>
        <v>0</v>
      </c>
      <c r="BT688" s="64">
        <f t="shared" si="992"/>
        <v>15</v>
      </c>
      <c r="BU688" s="64">
        <f t="shared" si="993"/>
        <v>0</v>
      </c>
      <c r="BV688" s="64">
        <f t="shared" si="994"/>
        <v>0</v>
      </c>
      <c r="BW688" s="64">
        <f t="shared" si="995"/>
        <v>0</v>
      </c>
      <c r="BX688" s="64">
        <f t="shared" si="996"/>
        <v>0</v>
      </c>
      <c r="BY688" s="64">
        <f t="shared" si="997"/>
        <v>0</v>
      </c>
      <c r="BZ688" s="65">
        <f t="shared" si="1010"/>
        <v>27</v>
      </c>
      <c r="CA688" s="66">
        <f t="shared" si="998"/>
        <v>108</v>
      </c>
      <c r="CB688" s="67">
        <f t="shared" si="999"/>
        <v>32</v>
      </c>
      <c r="CC688" s="67">
        <v>0</v>
      </c>
      <c r="CD688" s="68">
        <f t="shared" si="1000"/>
        <v>2</v>
      </c>
      <c r="CE688" s="69">
        <f t="shared" si="1001"/>
        <v>29</v>
      </c>
      <c r="CF688" s="68">
        <f t="shared" si="1002"/>
        <v>140</v>
      </c>
      <c r="CG688" s="70">
        <f t="shared" si="1003"/>
        <v>1</v>
      </c>
      <c r="CH688" s="68">
        <f t="shared" si="1004"/>
        <v>464</v>
      </c>
      <c r="CI688" s="71">
        <f>VLOOKUP(A688,[5]DATA!$A$6:$Q$660,17,0)</f>
        <v>70</v>
      </c>
      <c r="CJ688" s="71">
        <f t="shared" si="1005"/>
        <v>140</v>
      </c>
      <c r="CK688" s="72">
        <f t="shared" si="1006"/>
        <v>32</v>
      </c>
      <c r="CL688" s="73">
        <f t="shared" si="1007"/>
        <v>0.22857142857142856</v>
      </c>
      <c r="CM688" s="72">
        <f t="shared" si="1008"/>
        <v>0</v>
      </c>
      <c r="CN688" s="74">
        <f t="shared" si="1009"/>
        <v>27</v>
      </c>
    </row>
    <row r="689" spans="1:92" s="76" customFormat="1" ht="24.75" customHeight="1" outlineLevel="2" x14ac:dyDescent="0.25">
      <c r="A689" s="55" t="s">
        <v>1380</v>
      </c>
      <c r="B689" s="56" t="s">
        <v>1381</v>
      </c>
      <c r="C689" s="57" t="s">
        <v>1373</v>
      </c>
      <c r="D689" s="58">
        <v>10</v>
      </c>
      <c r="E689" s="59">
        <v>42863</v>
      </c>
      <c r="F689" s="60">
        <f>IFERROR(VLOOKUP(A689,'[5]PHEP NAM 2022'!$D$9:$AP$628,32,0),0)</f>
        <v>1</v>
      </c>
      <c r="G689" s="61" t="s">
        <v>9</v>
      </c>
      <c r="H689" s="62">
        <v>4</v>
      </c>
      <c r="I689" s="61" t="s">
        <v>9</v>
      </c>
      <c r="J689" s="62">
        <v>4</v>
      </c>
      <c r="K689" s="61" t="s">
        <v>9</v>
      </c>
      <c r="L689" s="62">
        <v>4</v>
      </c>
      <c r="M689" s="61" t="s">
        <v>9</v>
      </c>
      <c r="N689" s="62">
        <v>4</v>
      </c>
      <c r="O689" s="61" t="s">
        <v>9</v>
      </c>
      <c r="P689" s="62">
        <v>4</v>
      </c>
      <c r="Q689" s="63"/>
      <c r="R689" s="63">
        <v>8</v>
      </c>
      <c r="S689" s="61" t="s">
        <v>9</v>
      </c>
      <c r="T689" s="62">
        <v>4</v>
      </c>
      <c r="U689" s="61" t="s">
        <v>9</v>
      </c>
      <c r="V689" s="62">
        <v>4</v>
      </c>
      <c r="W689" s="61" t="s">
        <v>9</v>
      </c>
      <c r="X689" s="62">
        <v>4</v>
      </c>
      <c r="Y689" s="61" t="s">
        <v>9</v>
      </c>
      <c r="Z689" s="62">
        <v>4</v>
      </c>
      <c r="AA689" s="61" t="s">
        <v>9</v>
      </c>
      <c r="AB689" s="62">
        <v>4</v>
      </c>
      <c r="AC689" s="61" t="s">
        <v>9</v>
      </c>
      <c r="AD689" s="62">
        <v>4</v>
      </c>
      <c r="AE689" s="63"/>
      <c r="AF689" s="63">
        <v>12</v>
      </c>
      <c r="AG689" s="61" t="s">
        <v>9</v>
      </c>
      <c r="AH689" s="62"/>
      <c r="AI689" s="61" t="s">
        <v>9</v>
      </c>
      <c r="AJ689" s="62">
        <v>4</v>
      </c>
      <c r="AK689" s="61" t="s">
        <v>9</v>
      </c>
      <c r="AL689" s="62">
        <v>4</v>
      </c>
      <c r="AM689" s="61" t="s">
        <v>9</v>
      </c>
      <c r="AN689" s="62">
        <v>4</v>
      </c>
      <c r="AO689" s="61" t="s">
        <v>9</v>
      </c>
      <c r="AP689" s="62">
        <v>4</v>
      </c>
      <c r="AQ689" s="61" t="s">
        <v>9</v>
      </c>
      <c r="AR689" s="62">
        <v>4</v>
      </c>
      <c r="AS689" s="63"/>
      <c r="AT689" s="63"/>
      <c r="AU689" s="61" t="s">
        <v>9</v>
      </c>
      <c r="AV689" s="62">
        <v>4</v>
      </c>
      <c r="AW689" s="61" t="s">
        <v>9</v>
      </c>
      <c r="AX689" s="62">
        <v>4</v>
      </c>
      <c r="AY689" s="61" t="s">
        <v>9</v>
      </c>
      <c r="AZ689" s="62">
        <v>4</v>
      </c>
      <c r="BA689" s="61" t="s">
        <v>9</v>
      </c>
      <c r="BB689" s="62">
        <v>4</v>
      </c>
      <c r="BC689" s="61" t="s">
        <v>9</v>
      </c>
      <c r="BD689" s="62">
        <v>4</v>
      </c>
      <c r="BE689" s="61" t="s">
        <v>9</v>
      </c>
      <c r="BF689" s="62">
        <v>4</v>
      </c>
      <c r="BG689" s="63"/>
      <c r="BH689" s="63"/>
      <c r="BI689" s="61" t="s">
        <v>9</v>
      </c>
      <c r="BJ689" s="62"/>
      <c r="BK689" s="61" t="s">
        <v>9</v>
      </c>
      <c r="BL689" s="62">
        <v>4</v>
      </c>
      <c r="BM689" s="61" t="s">
        <v>9</v>
      </c>
      <c r="BN689" s="62">
        <v>4</v>
      </c>
      <c r="BO689" s="61" t="s">
        <v>9</v>
      </c>
      <c r="BP689" s="62">
        <v>4</v>
      </c>
      <c r="BQ689" s="64">
        <f t="shared" si="989"/>
        <v>27</v>
      </c>
      <c r="BR689" s="64">
        <f t="shared" si="990"/>
        <v>0</v>
      </c>
      <c r="BS689" s="64">
        <f t="shared" si="991"/>
        <v>0</v>
      </c>
      <c r="BT689" s="64">
        <f t="shared" si="992"/>
        <v>0</v>
      </c>
      <c r="BU689" s="64">
        <f t="shared" si="993"/>
        <v>0</v>
      </c>
      <c r="BV689" s="64">
        <f t="shared" si="994"/>
        <v>0</v>
      </c>
      <c r="BW689" s="64">
        <f t="shared" si="995"/>
        <v>0</v>
      </c>
      <c r="BX689" s="64">
        <f t="shared" si="996"/>
        <v>0</v>
      </c>
      <c r="BY689" s="64">
        <f t="shared" si="997"/>
        <v>0</v>
      </c>
      <c r="BZ689" s="65">
        <f t="shared" si="1010"/>
        <v>27</v>
      </c>
      <c r="CA689" s="66">
        <f t="shared" si="998"/>
        <v>100</v>
      </c>
      <c r="CB689" s="67">
        <f t="shared" si="999"/>
        <v>20</v>
      </c>
      <c r="CC689" s="67">
        <v>0</v>
      </c>
      <c r="CD689" s="68">
        <f t="shared" si="1000"/>
        <v>2</v>
      </c>
      <c r="CE689" s="69">
        <f t="shared" si="1001"/>
        <v>26</v>
      </c>
      <c r="CF689" s="68">
        <f t="shared" si="1002"/>
        <v>140</v>
      </c>
      <c r="CG689" s="70">
        <f t="shared" si="1003"/>
        <v>1</v>
      </c>
      <c r="CH689" s="68">
        <f t="shared" si="1004"/>
        <v>416</v>
      </c>
      <c r="CI689" s="71">
        <f>VLOOKUP(A689,[5]DATA!$A$6:$Q$660,17,0)</f>
        <v>70</v>
      </c>
      <c r="CJ689" s="71">
        <f t="shared" si="1005"/>
        <v>120</v>
      </c>
      <c r="CK689" s="72">
        <f t="shared" si="1006"/>
        <v>20</v>
      </c>
      <c r="CL689" s="73">
        <f t="shared" si="1007"/>
        <v>0.16666666666666666</v>
      </c>
      <c r="CM689" s="72">
        <f t="shared" si="1008"/>
        <v>0</v>
      </c>
      <c r="CN689" s="74">
        <f t="shared" si="1009"/>
        <v>27</v>
      </c>
    </row>
    <row r="690" spans="1:92" s="76" customFormat="1" ht="24.75" customHeight="1" outlineLevel="2" x14ac:dyDescent="0.25">
      <c r="A690" s="55" t="s">
        <v>1382</v>
      </c>
      <c r="B690" s="56" t="s">
        <v>1383</v>
      </c>
      <c r="C690" s="57" t="s">
        <v>1373</v>
      </c>
      <c r="D690" s="58">
        <v>9</v>
      </c>
      <c r="E690" s="59">
        <v>40238</v>
      </c>
      <c r="F690" s="60">
        <f>IFERROR(VLOOKUP(A690,'[5]PHEP NAM 2022'!$D$9:$AP$628,32,0),0)</f>
        <v>6.5</v>
      </c>
      <c r="G690" s="61" t="s">
        <v>9</v>
      </c>
      <c r="H690" s="62">
        <v>4</v>
      </c>
      <c r="I690" s="61" t="s">
        <v>9</v>
      </c>
      <c r="J690" s="62">
        <v>4</v>
      </c>
      <c r="K690" s="61" t="s">
        <v>9</v>
      </c>
      <c r="L690" s="62">
        <v>4</v>
      </c>
      <c r="M690" s="61" t="s">
        <v>9</v>
      </c>
      <c r="N690" s="62">
        <v>4</v>
      </c>
      <c r="O690" s="61" t="s">
        <v>9</v>
      </c>
      <c r="P690" s="62">
        <v>4</v>
      </c>
      <c r="Q690" s="63"/>
      <c r="R690" s="63">
        <v>12</v>
      </c>
      <c r="S690" s="61" t="s">
        <v>12</v>
      </c>
      <c r="T690" s="62">
        <v>4</v>
      </c>
      <c r="U690" s="61" t="s">
        <v>12</v>
      </c>
      <c r="V690" s="62">
        <v>4</v>
      </c>
      <c r="W690" s="61" t="s">
        <v>12</v>
      </c>
      <c r="X690" s="62">
        <v>4</v>
      </c>
      <c r="Y690" s="61" t="s">
        <v>12</v>
      </c>
      <c r="Z690" s="62">
        <v>4</v>
      </c>
      <c r="AA690" s="61" t="s">
        <v>171</v>
      </c>
      <c r="AB690" s="62"/>
      <c r="AC690" s="61" t="s">
        <v>12</v>
      </c>
      <c r="AD690" s="62">
        <v>4</v>
      </c>
      <c r="AE690" s="63"/>
      <c r="AF690" s="63">
        <v>12</v>
      </c>
      <c r="AG690" s="61" t="s">
        <v>12</v>
      </c>
      <c r="AH690" s="62">
        <v>4</v>
      </c>
      <c r="AI690" s="61" t="s">
        <v>12</v>
      </c>
      <c r="AJ690" s="62">
        <v>4</v>
      </c>
      <c r="AK690" s="61" t="s">
        <v>12</v>
      </c>
      <c r="AL690" s="62">
        <v>4</v>
      </c>
      <c r="AM690" s="61" t="s">
        <v>12</v>
      </c>
      <c r="AN690" s="62">
        <v>4</v>
      </c>
      <c r="AO690" s="61" t="s">
        <v>12</v>
      </c>
      <c r="AP690" s="62">
        <v>4</v>
      </c>
      <c r="AQ690" s="61" t="s">
        <v>12</v>
      </c>
      <c r="AR690" s="62">
        <v>4</v>
      </c>
      <c r="AS690" s="63"/>
      <c r="AT690" s="63"/>
      <c r="AU690" s="61" t="s">
        <v>9</v>
      </c>
      <c r="AV690" s="62">
        <v>4</v>
      </c>
      <c r="AW690" s="61" t="s">
        <v>9</v>
      </c>
      <c r="AX690" s="62">
        <v>4</v>
      </c>
      <c r="AY690" s="61" t="s">
        <v>9</v>
      </c>
      <c r="AZ690" s="62">
        <v>4</v>
      </c>
      <c r="BA690" s="61" t="s">
        <v>9</v>
      </c>
      <c r="BB690" s="62">
        <v>4</v>
      </c>
      <c r="BC690" s="61" t="s">
        <v>9</v>
      </c>
      <c r="BD690" s="62">
        <v>4</v>
      </c>
      <c r="BE690" s="61" t="s">
        <v>9</v>
      </c>
      <c r="BF690" s="62"/>
      <c r="BG690" s="63"/>
      <c r="BH690" s="63"/>
      <c r="BI690" s="61" t="s">
        <v>9</v>
      </c>
      <c r="BJ690" s="62"/>
      <c r="BK690" s="61" t="s">
        <v>9</v>
      </c>
      <c r="BL690" s="62">
        <v>4</v>
      </c>
      <c r="BM690" s="61" t="s">
        <v>9</v>
      </c>
      <c r="BN690" s="62">
        <v>4</v>
      </c>
      <c r="BO690" s="61" t="s">
        <v>9</v>
      </c>
      <c r="BP690" s="62">
        <v>4</v>
      </c>
      <c r="BQ690" s="64">
        <f t="shared" si="989"/>
        <v>15</v>
      </c>
      <c r="BR690" s="64">
        <f t="shared" si="990"/>
        <v>0.5</v>
      </c>
      <c r="BS690" s="64">
        <f t="shared" si="991"/>
        <v>0</v>
      </c>
      <c r="BT690" s="64">
        <f t="shared" si="992"/>
        <v>11</v>
      </c>
      <c r="BU690" s="64">
        <f t="shared" si="993"/>
        <v>0</v>
      </c>
      <c r="BV690" s="64">
        <f t="shared" si="994"/>
        <v>0</v>
      </c>
      <c r="BW690" s="64">
        <f t="shared" si="995"/>
        <v>0</v>
      </c>
      <c r="BX690" s="64">
        <f t="shared" si="996"/>
        <v>0</v>
      </c>
      <c r="BY690" s="64">
        <f t="shared" si="997"/>
        <v>0</v>
      </c>
      <c r="BZ690" s="65">
        <f t="shared" si="1010"/>
        <v>26.5</v>
      </c>
      <c r="CA690" s="66">
        <f t="shared" si="998"/>
        <v>96</v>
      </c>
      <c r="CB690" s="67">
        <f t="shared" si="999"/>
        <v>24</v>
      </c>
      <c r="CC690" s="67">
        <v>0</v>
      </c>
      <c r="CD690" s="68">
        <f t="shared" si="1000"/>
        <v>2</v>
      </c>
      <c r="CE690" s="69">
        <f t="shared" si="1001"/>
        <v>26</v>
      </c>
      <c r="CF690" s="68">
        <f t="shared" si="1002"/>
        <v>140</v>
      </c>
      <c r="CG690" s="70">
        <f t="shared" si="1003"/>
        <v>6.5</v>
      </c>
      <c r="CH690" s="68">
        <f t="shared" si="1004"/>
        <v>416</v>
      </c>
      <c r="CI690" s="71">
        <f>VLOOKUP(A690,[5]DATA!$A$6:$Q$660,17,0)</f>
        <v>70</v>
      </c>
      <c r="CJ690" s="71">
        <f t="shared" si="1005"/>
        <v>120</v>
      </c>
      <c r="CK690" s="72">
        <f t="shared" si="1006"/>
        <v>24</v>
      </c>
      <c r="CL690" s="73">
        <f t="shared" si="1007"/>
        <v>0.2</v>
      </c>
      <c r="CM690" s="72">
        <f t="shared" si="1008"/>
        <v>0</v>
      </c>
      <c r="CN690" s="74">
        <f t="shared" si="1009"/>
        <v>26.5</v>
      </c>
    </row>
    <row r="691" spans="1:92" s="76" customFormat="1" ht="24.75" customHeight="1" outlineLevel="2" x14ac:dyDescent="0.25">
      <c r="A691" s="55" t="s">
        <v>1384</v>
      </c>
      <c r="B691" s="56" t="s">
        <v>1385</v>
      </c>
      <c r="C691" s="57" t="s">
        <v>1373</v>
      </c>
      <c r="D691" s="58">
        <v>10</v>
      </c>
      <c r="E691" s="75">
        <v>43984</v>
      </c>
      <c r="F691" s="60">
        <f>IFERROR(VLOOKUP(A691,'[5]PHEP NAM 2022'!$D$9:$AP$628,32,0),0)</f>
        <v>1</v>
      </c>
      <c r="G691" s="61" t="s">
        <v>9</v>
      </c>
      <c r="H691" s="62">
        <v>4</v>
      </c>
      <c r="I691" s="61" t="s">
        <v>9</v>
      </c>
      <c r="J691" s="62">
        <v>4</v>
      </c>
      <c r="K691" s="61" t="s">
        <v>9</v>
      </c>
      <c r="L691" s="62">
        <v>4</v>
      </c>
      <c r="M691" s="61" t="s">
        <v>9</v>
      </c>
      <c r="N691" s="62">
        <v>4</v>
      </c>
      <c r="O691" s="61" t="s">
        <v>9</v>
      </c>
      <c r="P691" s="62">
        <v>4</v>
      </c>
      <c r="Q691" s="63"/>
      <c r="R691" s="63"/>
      <c r="S691" s="61" t="s">
        <v>9</v>
      </c>
      <c r="T691" s="62">
        <v>4</v>
      </c>
      <c r="U691" s="61" t="s">
        <v>9</v>
      </c>
      <c r="V691" s="62">
        <v>4</v>
      </c>
      <c r="W691" s="61" t="s">
        <v>9</v>
      </c>
      <c r="X691" s="62">
        <v>4</v>
      </c>
      <c r="Y691" s="61" t="s">
        <v>52</v>
      </c>
      <c r="Z691" s="62"/>
      <c r="AA691" s="61" t="s">
        <v>9</v>
      </c>
      <c r="AB691" s="62">
        <v>4</v>
      </c>
      <c r="AC691" s="61" t="s">
        <v>9</v>
      </c>
      <c r="AD691" s="62">
        <v>4</v>
      </c>
      <c r="AE691" s="63"/>
      <c r="AF691" s="63"/>
      <c r="AG691" s="61" t="s">
        <v>9</v>
      </c>
      <c r="AH691" s="62">
        <v>4</v>
      </c>
      <c r="AI691" s="61" t="s">
        <v>9</v>
      </c>
      <c r="AJ691" s="62">
        <v>4</v>
      </c>
      <c r="AK691" s="61" t="s">
        <v>9</v>
      </c>
      <c r="AL691" s="62">
        <v>4</v>
      </c>
      <c r="AM691" s="61" t="s">
        <v>9</v>
      </c>
      <c r="AN691" s="62">
        <v>4</v>
      </c>
      <c r="AO691" s="61" t="s">
        <v>9</v>
      </c>
      <c r="AP691" s="62">
        <v>4</v>
      </c>
      <c r="AQ691" s="61" t="s">
        <v>9</v>
      </c>
      <c r="AR691" s="62">
        <v>4</v>
      </c>
      <c r="AS691" s="63"/>
      <c r="AT691" s="63"/>
      <c r="AU691" s="61" t="s">
        <v>9</v>
      </c>
      <c r="AV691" s="62">
        <v>4</v>
      </c>
      <c r="AW691" s="61" t="s">
        <v>9</v>
      </c>
      <c r="AX691" s="62"/>
      <c r="AY691" s="61" t="s">
        <v>9</v>
      </c>
      <c r="AZ691" s="62">
        <v>4</v>
      </c>
      <c r="BA691" s="61" t="s">
        <v>9</v>
      </c>
      <c r="BB691" s="62">
        <v>4</v>
      </c>
      <c r="BC691" s="61" t="s">
        <v>9</v>
      </c>
      <c r="BD691" s="62">
        <v>4</v>
      </c>
      <c r="BE691" s="61" t="s">
        <v>9</v>
      </c>
      <c r="BF691" s="62">
        <v>4</v>
      </c>
      <c r="BG691" s="63"/>
      <c r="BH691" s="63"/>
      <c r="BI691" s="61" t="s">
        <v>9</v>
      </c>
      <c r="BJ691" s="62"/>
      <c r="BK691" s="61" t="s">
        <v>9</v>
      </c>
      <c r="BL691" s="62">
        <v>4</v>
      </c>
      <c r="BM691" s="61" t="s">
        <v>9</v>
      </c>
      <c r="BN691" s="62">
        <v>4</v>
      </c>
      <c r="BO691" s="61" t="s">
        <v>9</v>
      </c>
      <c r="BP691" s="62">
        <v>4</v>
      </c>
      <c r="BQ691" s="64">
        <f t="shared" si="989"/>
        <v>26</v>
      </c>
      <c r="BR691" s="64">
        <f t="shared" si="990"/>
        <v>0</v>
      </c>
      <c r="BS691" s="64">
        <f t="shared" si="991"/>
        <v>0</v>
      </c>
      <c r="BT691" s="64">
        <f t="shared" si="992"/>
        <v>0</v>
      </c>
      <c r="BU691" s="64">
        <f t="shared" si="993"/>
        <v>0</v>
      </c>
      <c r="BV691" s="64">
        <f t="shared" si="994"/>
        <v>0</v>
      </c>
      <c r="BW691" s="64">
        <f t="shared" si="995"/>
        <v>0</v>
      </c>
      <c r="BX691" s="64">
        <f t="shared" si="996"/>
        <v>0</v>
      </c>
      <c r="BY691" s="64">
        <f t="shared" si="997"/>
        <v>1</v>
      </c>
      <c r="BZ691" s="65">
        <f t="shared" si="1010"/>
        <v>27</v>
      </c>
      <c r="CA691" s="66">
        <f t="shared" si="998"/>
        <v>96</v>
      </c>
      <c r="CB691" s="67">
        <f t="shared" si="999"/>
        <v>0</v>
      </c>
      <c r="CC691" s="67">
        <v>0</v>
      </c>
      <c r="CD691" s="68">
        <f t="shared" si="1000"/>
        <v>2</v>
      </c>
      <c r="CE691" s="69">
        <f t="shared" si="1001"/>
        <v>24</v>
      </c>
      <c r="CF691" s="68">
        <f t="shared" si="1002"/>
        <v>140</v>
      </c>
      <c r="CG691" s="70">
        <f t="shared" si="1003"/>
        <v>0</v>
      </c>
      <c r="CH691" s="68">
        <f t="shared" si="1004"/>
        <v>384</v>
      </c>
      <c r="CI691" s="71">
        <f>VLOOKUP(A691,[5]DATA!$A$6:$Q$660,17,0)</f>
        <v>70</v>
      </c>
      <c r="CJ691" s="71">
        <f t="shared" si="1005"/>
        <v>96</v>
      </c>
      <c r="CK691" s="72">
        <f t="shared" si="1006"/>
        <v>0</v>
      </c>
      <c r="CL691" s="73">
        <f t="shared" si="1007"/>
        <v>0</v>
      </c>
      <c r="CM691" s="72">
        <f t="shared" si="1008"/>
        <v>0</v>
      </c>
      <c r="CN691" s="74">
        <f t="shared" si="1009"/>
        <v>27</v>
      </c>
    </row>
    <row r="692" spans="1:92" s="76" customFormat="1" ht="24.75" customHeight="1" outlineLevel="2" x14ac:dyDescent="0.25">
      <c r="A692" s="55" t="s">
        <v>1386</v>
      </c>
      <c r="B692" s="56" t="s">
        <v>1270</v>
      </c>
      <c r="C692" s="57" t="s">
        <v>1373</v>
      </c>
      <c r="D692" s="58">
        <v>10</v>
      </c>
      <c r="E692" s="75">
        <v>44144</v>
      </c>
      <c r="F692" s="60">
        <f>IFERROR(VLOOKUP(A692,'[5]PHEP NAM 2022'!$D$9:$AP$628,32,0),0)</f>
        <v>1</v>
      </c>
      <c r="G692" s="61" t="s">
        <v>9</v>
      </c>
      <c r="H692" s="62">
        <v>4</v>
      </c>
      <c r="I692" s="61" t="s">
        <v>9</v>
      </c>
      <c r="J692" s="62">
        <v>4</v>
      </c>
      <c r="K692" s="61" t="s">
        <v>9</v>
      </c>
      <c r="L692" s="62">
        <v>4</v>
      </c>
      <c r="M692" s="61" t="s">
        <v>9</v>
      </c>
      <c r="N692" s="62">
        <v>4</v>
      </c>
      <c r="O692" s="61" t="s">
        <v>9</v>
      </c>
      <c r="P692" s="62"/>
      <c r="Q692" s="63"/>
      <c r="R692" s="63">
        <v>8</v>
      </c>
      <c r="S692" s="61" t="s">
        <v>9</v>
      </c>
      <c r="T692" s="62">
        <v>4</v>
      </c>
      <c r="U692" s="61" t="s">
        <v>9</v>
      </c>
      <c r="V692" s="62">
        <v>4</v>
      </c>
      <c r="W692" s="61" t="s">
        <v>9</v>
      </c>
      <c r="X692" s="62">
        <v>4</v>
      </c>
      <c r="Y692" s="61" t="s">
        <v>9</v>
      </c>
      <c r="Z692" s="62">
        <v>4</v>
      </c>
      <c r="AA692" s="61" t="s">
        <v>9</v>
      </c>
      <c r="AB692" s="62">
        <v>4</v>
      </c>
      <c r="AC692" s="61" t="s">
        <v>9</v>
      </c>
      <c r="AD692" s="62">
        <v>4</v>
      </c>
      <c r="AE692" s="63"/>
      <c r="AF692" s="63"/>
      <c r="AG692" s="61" t="s">
        <v>9</v>
      </c>
      <c r="AH692" s="62">
        <v>4</v>
      </c>
      <c r="AI692" s="61" t="s">
        <v>9</v>
      </c>
      <c r="AJ692" s="62">
        <v>4</v>
      </c>
      <c r="AK692" s="61" t="s">
        <v>9</v>
      </c>
      <c r="AL692" s="62">
        <v>4</v>
      </c>
      <c r="AM692" s="61" t="s">
        <v>9</v>
      </c>
      <c r="AN692" s="62"/>
      <c r="AO692" s="61" t="s">
        <v>9</v>
      </c>
      <c r="AP692" s="62">
        <v>4</v>
      </c>
      <c r="AQ692" s="61" t="s">
        <v>9</v>
      </c>
      <c r="AR692" s="62">
        <v>4</v>
      </c>
      <c r="AS692" s="63"/>
      <c r="AT692" s="63"/>
      <c r="AU692" s="61" t="s">
        <v>9</v>
      </c>
      <c r="AV692" s="62">
        <v>4</v>
      </c>
      <c r="AW692" s="61" t="s">
        <v>9</v>
      </c>
      <c r="AX692" s="62">
        <v>4</v>
      </c>
      <c r="AY692" s="61" t="s">
        <v>9</v>
      </c>
      <c r="AZ692" s="62">
        <v>4</v>
      </c>
      <c r="BA692" s="61" t="s">
        <v>52</v>
      </c>
      <c r="BB692" s="62"/>
      <c r="BC692" s="61" t="s">
        <v>9</v>
      </c>
      <c r="BD692" s="62">
        <v>4</v>
      </c>
      <c r="BE692" s="61" t="s">
        <v>9</v>
      </c>
      <c r="BF692" s="62">
        <v>4</v>
      </c>
      <c r="BG692" s="63"/>
      <c r="BH692" s="63"/>
      <c r="BI692" s="61" t="s">
        <v>9</v>
      </c>
      <c r="BJ692" s="62"/>
      <c r="BK692" s="61" t="s">
        <v>9</v>
      </c>
      <c r="BL692" s="62">
        <v>4</v>
      </c>
      <c r="BM692" s="61" t="s">
        <v>9</v>
      </c>
      <c r="BN692" s="62">
        <v>4</v>
      </c>
      <c r="BO692" s="61" t="s">
        <v>9</v>
      </c>
      <c r="BP692" s="62">
        <v>4</v>
      </c>
      <c r="BQ692" s="64">
        <f t="shared" si="989"/>
        <v>26</v>
      </c>
      <c r="BR692" s="64">
        <f t="shared" si="990"/>
        <v>0</v>
      </c>
      <c r="BS692" s="64">
        <f t="shared" si="991"/>
        <v>0</v>
      </c>
      <c r="BT692" s="64">
        <f t="shared" si="992"/>
        <v>0</v>
      </c>
      <c r="BU692" s="64">
        <f t="shared" si="993"/>
        <v>0</v>
      </c>
      <c r="BV692" s="64">
        <f t="shared" si="994"/>
        <v>0</v>
      </c>
      <c r="BW692" s="64">
        <f t="shared" si="995"/>
        <v>0</v>
      </c>
      <c r="BX692" s="64">
        <f t="shared" si="996"/>
        <v>0</v>
      </c>
      <c r="BY692" s="64">
        <f t="shared" si="997"/>
        <v>1</v>
      </c>
      <c r="BZ692" s="65">
        <f>SUBTOTAL(9,BQ692:BY692)</f>
        <v>27</v>
      </c>
      <c r="CA692" s="66">
        <f t="shared" si="998"/>
        <v>92</v>
      </c>
      <c r="CB692" s="67">
        <f t="shared" si="999"/>
        <v>8</v>
      </c>
      <c r="CC692" s="67">
        <v>0</v>
      </c>
      <c r="CD692" s="68">
        <f t="shared" si="1000"/>
        <v>2</v>
      </c>
      <c r="CE692" s="69">
        <f t="shared" si="1001"/>
        <v>23</v>
      </c>
      <c r="CF692" s="68">
        <f t="shared" si="1002"/>
        <v>140</v>
      </c>
      <c r="CG692" s="70">
        <f t="shared" si="1003"/>
        <v>0</v>
      </c>
      <c r="CH692" s="68">
        <f t="shared" si="1004"/>
        <v>368</v>
      </c>
      <c r="CI692" s="71">
        <f>VLOOKUP(A692,[5]DATA!$A$6:$Q$660,17,0)</f>
        <v>70</v>
      </c>
      <c r="CJ692" s="71">
        <f t="shared" si="1005"/>
        <v>100</v>
      </c>
      <c r="CK692" s="72">
        <f t="shared" si="1006"/>
        <v>8</v>
      </c>
      <c r="CL692" s="73">
        <f t="shared" si="1007"/>
        <v>0.08</v>
      </c>
      <c r="CM692" s="72">
        <f t="shared" si="1008"/>
        <v>0</v>
      </c>
      <c r="CN692" s="74">
        <f t="shared" si="1009"/>
        <v>27</v>
      </c>
    </row>
    <row r="693" spans="1:92" s="76" customFormat="1" ht="24.75" customHeight="1" outlineLevel="2" x14ac:dyDescent="0.25">
      <c r="A693" s="55" t="s">
        <v>1387</v>
      </c>
      <c r="B693" s="56" t="s">
        <v>1388</v>
      </c>
      <c r="C693" s="57" t="s">
        <v>1373</v>
      </c>
      <c r="D693" s="58">
        <v>10</v>
      </c>
      <c r="E693" s="59">
        <v>44249</v>
      </c>
      <c r="F693" s="60">
        <f>IFERROR(VLOOKUP(A693,'[5]PHEP NAM 2022'!$D$9:$AP$628,32,0),0)</f>
        <v>1</v>
      </c>
      <c r="G693" s="61" t="s">
        <v>9</v>
      </c>
      <c r="H693" s="62">
        <v>4</v>
      </c>
      <c r="I693" s="61" t="s">
        <v>9</v>
      </c>
      <c r="J693" s="62">
        <v>4</v>
      </c>
      <c r="K693" s="61" t="s">
        <v>9</v>
      </c>
      <c r="L693" s="62">
        <v>4</v>
      </c>
      <c r="M693" s="61" t="s">
        <v>9</v>
      </c>
      <c r="N693" s="62">
        <v>4</v>
      </c>
      <c r="O693" s="61" t="s">
        <v>9</v>
      </c>
      <c r="P693" s="62">
        <v>4</v>
      </c>
      <c r="Q693" s="63"/>
      <c r="R693" s="63"/>
      <c r="S693" s="61" t="s">
        <v>9</v>
      </c>
      <c r="T693" s="62">
        <v>4</v>
      </c>
      <c r="U693" s="61" t="s">
        <v>9</v>
      </c>
      <c r="V693" s="62">
        <v>4</v>
      </c>
      <c r="W693" s="61" t="s">
        <v>9</v>
      </c>
      <c r="X693" s="62">
        <v>4</v>
      </c>
      <c r="Y693" s="61" t="s">
        <v>9</v>
      </c>
      <c r="Z693" s="62">
        <v>4</v>
      </c>
      <c r="AA693" s="61" t="s">
        <v>9</v>
      </c>
      <c r="AB693" s="62">
        <v>4</v>
      </c>
      <c r="AC693" s="61" t="s">
        <v>9</v>
      </c>
      <c r="AD693" s="62">
        <v>4</v>
      </c>
      <c r="AE693" s="63"/>
      <c r="AF693" s="63">
        <v>12</v>
      </c>
      <c r="AG693" s="61" t="s">
        <v>9</v>
      </c>
      <c r="AH693" s="62">
        <v>4</v>
      </c>
      <c r="AI693" s="61" t="s">
        <v>9</v>
      </c>
      <c r="AJ693" s="62">
        <v>4</v>
      </c>
      <c r="AK693" s="61" t="s">
        <v>9</v>
      </c>
      <c r="AL693" s="62">
        <v>4</v>
      </c>
      <c r="AM693" s="61" t="s">
        <v>9</v>
      </c>
      <c r="AN693" s="62">
        <v>4</v>
      </c>
      <c r="AO693" s="61" t="s">
        <v>9</v>
      </c>
      <c r="AP693" s="62">
        <v>4</v>
      </c>
      <c r="AQ693" s="61" t="s">
        <v>9</v>
      </c>
      <c r="AR693" s="62">
        <v>4</v>
      </c>
      <c r="AS693" s="63"/>
      <c r="AT693" s="63"/>
      <c r="AU693" s="61" t="s">
        <v>9</v>
      </c>
      <c r="AV693" s="62">
        <v>4</v>
      </c>
      <c r="AW693" s="61" t="s">
        <v>9</v>
      </c>
      <c r="AX693" s="62">
        <v>4</v>
      </c>
      <c r="AY693" s="61" t="s">
        <v>9</v>
      </c>
      <c r="AZ693" s="62">
        <v>4</v>
      </c>
      <c r="BA693" s="61" t="s">
        <v>9</v>
      </c>
      <c r="BB693" s="62">
        <v>4</v>
      </c>
      <c r="BC693" s="61" t="s">
        <v>9</v>
      </c>
      <c r="BD693" s="62">
        <v>4</v>
      </c>
      <c r="BE693" s="61" t="s">
        <v>9</v>
      </c>
      <c r="BF693" s="62"/>
      <c r="BG693" s="63"/>
      <c r="BH693" s="63"/>
      <c r="BI693" s="61" t="s">
        <v>9</v>
      </c>
      <c r="BJ693" s="62">
        <v>4</v>
      </c>
      <c r="BK693" s="61" t="s">
        <v>9</v>
      </c>
      <c r="BL693" s="62">
        <v>4</v>
      </c>
      <c r="BM693" s="61" t="s">
        <v>9</v>
      </c>
      <c r="BN693" s="62">
        <v>4</v>
      </c>
      <c r="BO693" s="61" t="s">
        <v>9</v>
      </c>
      <c r="BP693" s="62">
        <v>4</v>
      </c>
      <c r="BQ693" s="64">
        <f t="shared" si="989"/>
        <v>27</v>
      </c>
      <c r="BR693" s="64">
        <f t="shared" si="990"/>
        <v>0</v>
      </c>
      <c r="BS693" s="64">
        <f t="shared" si="991"/>
        <v>0</v>
      </c>
      <c r="BT693" s="64">
        <f t="shared" si="992"/>
        <v>0</v>
      </c>
      <c r="BU693" s="64">
        <f t="shared" si="993"/>
        <v>0</v>
      </c>
      <c r="BV693" s="64">
        <f t="shared" si="994"/>
        <v>0</v>
      </c>
      <c r="BW693" s="64">
        <f t="shared" si="995"/>
        <v>0</v>
      </c>
      <c r="BX693" s="64">
        <f t="shared" si="996"/>
        <v>0</v>
      </c>
      <c r="BY693" s="64">
        <f t="shared" si="997"/>
        <v>0</v>
      </c>
      <c r="BZ693" s="65">
        <f>SUBTOTAL(9,BQ693:BY693)</f>
        <v>27</v>
      </c>
      <c r="CA693" s="66">
        <f t="shared" si="998"/>
        <v>104</v>
      </c>
      <c r="CB693" s="67">
        <f t="shared" si="999"/>
        <v>12</v>
      </c>
      <c r="CC693" s="67">
        <v>0</v>
      </c>
      <c r="CD693" s="68">
        <f t="shared" si="1000"/>
        <v>2</v>
      </c>
      <c r="CE693" s="69">
        <f t="shared" si="1001"/>
        <v>27</v>
      </c>
      <c r="CF693" s="68">
        <f t="shared" si="1002"/>
        <v>140</v>
      </c>
      <c r="CG693" s="70">
        <f t="shared" si="1003"/>
        <v>1</v>
      </c>
      <c r="CH693" s="68">
        <f t="shared" si="1004"/>
        <v>432</v>
      </c>
      <c r="CI693" s="71">
        <f>VLOOKUP(A693,[5]DATA!$A$6:$Q$660,17,0)</f>
        <v>70</v>
      </c>
      <c r="CJ693" s="71">
        <f t="shared" si="1005"/>
        <v>116</v>
      </c>
      <c r="CK693" s="72">
        <f t="shared" si="1006"/>
        <v>12</v>
      </c>
      <c r="CL693" s="73">
        <f t="shared" si="1007"/>
        <v>0.10344827586206896</v>
      </c>
      <c r="CM693" s="72">
        <f t="shared" si="1008"/>
        <v>0</v>
      </c>
      <c r="CN693" s="74">
        <f t="shared" si="1009"/>
        <v>27</v>
      </c>
    </row>
    <row r="694" spans="1:92" s="76" customFormat="1" ht="24.75" customHeight="1" outlineLevel="2" x14ac:dyDescent="0.25">
      <c r="A694" s="55" t="s">
        <v>1389</v>
      </c>
      <c r="B694" s="56" t="s">
        <v>1390</v>
      </c>
      <c r="C694" s="57" t="s">
        <v>1373</v>
      </c>
      <c r="D694" s="58">
        <v>10</v>
      </c>
      <c r="E694" s="59">
        <v>44263</v>
      </c>
      <c r="F694" s="60">
        <f>IFERROR(VLOOKUP(A694,'[5]PHEP NAM 2022'!$D$9:$AP$628,32,0),0)</f>
        <v>1</v>
      </c>
      <c r="G694" s="61" t="s">
        <v>12</v>
      </c>
      <c r="H694" s="62">
        <v>4</v>
      </c>
      <c r="I694" s="61" t="s">
        <v>12</v>
      </c>
      <c r="J694" s="62">
        <v>4</v>
      </c>
      <c r="K694" s="61" t="s">
        <v>12</v>
      </c>
      <c r="L694" s="62">
        <v>4</v>
      </c>
      <c r="M694" s="61" t="s">
        <v>12</v>
      </c>
      <c r="N694" s="62">
        <v>4</v>
      </c>
      <c r="O694" s="61" t="s">
        <v>12</v>
      </c>
      <c r="P694" s="62">
        <v>4</v>
      </c>
      <c r="Q694" s="63"/>
      <c r="R694" s="63">
        <v>8</v>
      </c>
      <c r="S694" s="61" t="s">
        <v>9</v>
      </c>
      <c r="T694" s="62">
        <v>4</v>
      </c>
      <c r="U694" s="61" t="s">
        <v>9</v>
      </c>
      <c r="V694" s="62">
        <v>4</v>
      </c>
      <c r="W694" s="61" t="s">
        <v>9</v>
      </c>
      <c r="X694" s="62">
        <v>4</v>
      </c>
      <c r="Y694" s="61" t="s">
        <v>9</v>
      </c>
      <c r="Z694" s="62">
        <v>4</v>
      </c>
      <c r="AA694" s="61" t="s">
        <v>9</v>
      </c>
      <c r="AB694" s="62">
        <v>4</v>
      </c>
      <c r="AC694" s="61" t="s">
        <v>9</v>
      </c>
      <c r="AD694" s="62">
        <v>4</v>
      </c>
      <c r="AE694" s="63"/>
      <c r="AF694" s="63">
        <v>12</v>
      </c>
      <c r="AG694" s="61" t="s">
        <v>9</v>
      </c>
      <c r="AH694" s="62">
        <v>4</v>
      </c>
      <c r="AI694" s="61" t="s">
        <v>9</v>
      </c>
      <c r="AJ694" s="62">
        <v>4</v>
      </c>
      <c r="AK694" s="61" t="s">
        <v>9</v>
      </c>
      <c r="AL694" s="62">
        <v>4</v>
      </c>
      <c r="AM694" s="61" t="s">
        <v>9</v>
      </c>
      <c r="AN694" s="62">
        <v>4</v>
      </c>
      <c r="AO694" s="61" t="s">
        <v>9</v>
      </c>
      <c r="AP694" s="62">
        <v>4</v>
      </c>
      <c r="AQ694" s="61" t="s">
        <v>9</v>
      </c>
      <c r="AR694" s="62">
        <v>3.5</v>
      </c>
      <c r="AS694" s="63"/>
      <c r="AT694" s="63">
        <v>12</v>
      </c>
      <c r="AU694" s="61" t="s">
        <v>12</v>
      </c>
      <c r="AV694" s="62">
        <v>4</v>
      </c>
      <c r="AW694" s="61" t="s">
        <v>12</v>
      </c>
      <c r="AX694" s="62">
        <v>4</v>
      </c>
      <c r="AY694" s="61" t="s">
        <v>12</v>
      </c>
      <c r="AZ694" s="62">
        <v>4</v>
      </c>
      <c r="BA694" s="61" t="s">
        <v>12</v>
      </c>
      <c r="BB694" s="62">
        <v>4</v>
      </c>
      <c r="BC694" s="61" t="s">
        <v>12</v>
      </c>
      <c r="BD694" s="62">
        <v>4</v>
      </c>
      <c r="BE694" s="61" t="s">
        <v>12</v>
      </c>
      <c r="BF694" s="62">
        <v>4</v>
      </c>
      <c r="BG694" s="63"/>
      <c r="BH694" s="63"/>
      <c r="BI694" s="61" t="s">
        <v>12</v>
      </c>
      <c r="BJ694" s="62">
        <v>4</v>
      </c>
      <c r="BK694" s="61" t="s">
        <v>12</v>
      </c>
      <c r="BL694" s="62">
        <v>4</v>
      </c>
      <c r="BM694" s="61" t="s">
        <v>12</v>
      </c>
      <c r="BN694" s="62">
        <v>4</v>
      </c>
      <c r="BO694" s="61" t="s">
        <v>12</v>
      </c>
      <c r="BP694" s="62">
        <v>4</v>
      </c>
      <c r="BQ694" s="64">
        <f t="shared" si="989"/>
        <v>12</v>
      </c>
      <c r="BR694" s="64">
        <f t="shared" si="990"/>
        <v>0</v>
      </c>
      <c r="BS694" s="64">
        <f t="shared" si="991"/>
        <v>0</v>
      </c>
      <c r="BT694" s="64">
        <f t="shared" si="992"/>
        <v>15</v>
      </c>
      <c r="BU694" s="64">
        <f t="shared" si="993"/>
        <v>0</v>
      </c>
      <c r="BV694" s="64">
        <f t="shared" si="994"/>
        <v>0</v>
      </c>
      <c r="BW694" s="64">
        <f t="shared" si="995"/>
        <v>0</v>
      </c>
      <c r="BX694" s="64">
        <f t="shared" si="996"/>
        <v>0</v>
      </c>
      <c r="BY694" s="64">
        <f t="shared" si="997"/>
        <v>0</v>
      </c>
      <c r="BZ694" s="65">
        <f t="shared" ref="BZ694" si="1011">SUBTOTAL(9,BQ694:BY694)</f>
        <v>27</v>
      </c>
      <c r="CA694" s="66">
        <f t="shared" si="998"/>
        <v>107.5</v>
      </c>
      <c r="CB694" s="67">
        <f t="shared" si="999"/>
        <v>32</v>
      </c>
      <c r="CC694" s="67">
        <v>0</v>
      </c>
      <c r="CD694" s="68">
        <f t="shared" si="1000"/>
        <v>2</v>
      </c>
      <c r="CE694" s="69">
        <f t="shared" si="1001"/>
        <v>28</v>
      </c>
      <c r="CF694" s="68">
        <f t="shared" si="1002"/>
        <v>140</v>
      </c>
      <c r="CG694" s="70">
        <f t="shared" si="1003"/>
        <v>1</v>
      </c>
      <c r="CH694" s="68">
        <f t="shared" si="1004"/>
        <v>448</v>
      </c>
      <c r="CI694" s="71">
        <f>VLOOKUP(A694,[5]DATA!$A$6:$Q$660,17,0)</f>
        <v>70</v>
      </c>
      <c r="CJ694" s="71">
        <f t="shared" si="1005"/>
        <v>139.5</v>
      </c>
      <c r="CK694" s="72">
        <f t="shared" si="1006"/>
        <v>32</v>
      </c>
      <c r="CL694" s="73">
        <f t="shared" si="1007"/>
        <v>0.22939068100358423</v>
      </c>
      <c r="CM694" s="72">
        <f t="shared" si="1008"/>
        <v>0</v>
      </c>
      <c r="CN694" s="74">
        <f t="shared" si="1009"/>
        <v>27</v>
      </c>
    </row>
    <row r="695" spans="1:92" s="76" customFormat="1" ht="24.75" customHeight="1" outlineLevel="2" x14ac:dyDescent="0.25">
      <c r="A695" s="55" t="s">
        <v>1391</v>
      </c>
      <c r="B695" s="56" t="s">
        <v>1392</v>
      </c>
      <c r="C695" s="57" t="s">
        <v>1373</v>
      </c>
      <c r="D695" s="58">
        <v>10</v>
      </c>
      <c r="E695" s="75">
        <v>44272</v>
      </c>
      <c r="F695" s="60">
        <f>IFERROR(VLOOKUP(A695,'[5]PHEP NAM 2022'!$D$9:$AP$628,32,0),0)</f>
        <v>6</v>
      </c>
      <c r="G695" s="61" t="s">
        <v>9</v>
      </c>
      <c r="H695" s="62">
        <v>4</v>
      </c>
      <c r="I695" s="61" t="s">
        <v>9</v>
      </c>
      <c r="J695" s="62">
        <v>4</v>
      </c>
      <c r="K695" s="61" t="s">
        <v>9</v>
      </c>
      <c r="L695" s="62">
        <v>4</v>
      </c>
      <c r="M695" s="61" t="s">
        <v>9</v>
      </c>
      <c r="N695" s="62">
        <v>4</v>
      </c>
      <c r="O695" s="61" t="s">
        <v>9</v>
      </c>
      <c r="P695" s="62">
        <v>4</v>
      </c>
      <c r="Q695" s="63"/>
      <c r="R695" s="63">
        <v>12</v>
      </c>
      <c r="S695" s="61" t="s">
        <v>12</v>
      </c>
      <c r="T695" s="62">
        <v>4</v>
      </c>
      <c r="U695" s="61" t="s">
        <v>12</v>
      </c>
      <c r="V695" s="62">
        <v>4</v>
      </c>
      <c r="W695" s="61" t="s">
        <v>12</v>
      </c>
      <c r="X695" s="62">
        <v>4</v>
      </c>
      <c r="Y695" s="61" t="s">
        <v>12</v>
      </c>
      <c r="Z695" s="62">
        <v>4</v>
      </c>
      <c r="AA695" s="61" t="s">
        <v>12</v>
      </c>
      <c r="AB695" s="62">
        <v>4</v>
      </c>
      <c r="AC695" s="61" t="s">
        <v>12</v>
      </c>
      <c r="AD695" s="62">
        <v>4</v>
      </c>
      <c r="AE695" s="63"/>
      <c r="AF695" s="63">
        <v>12</v>
      </c>
      <c r="AG695" s="61" t="s">
        <v>12</v>
      </c>
      <c r="AH695" s="62">
        <v>4</v>
      </c>
      <c r="AI695" s="61" t="s">
        <v>12</v>
      </c>
      <c r="AJ695" s="62">
        <v>4</v>
      </c>
      <c r="AK695" s="61" t="s">
        <v>12</v>
      </c>
      <c r="AL695" s="62">
        <v>4</v>
      </c>
      <c r="AM695" s="61" t="s">
        <v>12</v>
      </c>
      <c r="AN695" s="62">
        <v>4</v>
      </c>
      <c r="AO695" s="61" t="s">
        <v>12</v>
      </c>
      <c r="AP695" s="62">
        <v>4</v>
      </c>
      <c r="AQ695" s="61" t="s">
        <v>12</v>
      </c>
      <c r="AR695" s="62">
        <v>4</v>
      </c>
      <c r="AS695" s="63"/>
      <c r="AT695" s="63"/>
      <c r="AU695" s="61" t="s">
        <v>9</v>
      </c>
      <c r="AV695" s="62">
        <v>4</v>
      </c>
      <c r="AW695" s="61" t="s">
        <v>9</v>
      </c>
      <c r="AX695" s="62">
        <v>4</v>
      </c>
      <c r="AY695" s="61" t="s">
        <v>9</v>
      </c>
      <c r="AZ695" s="62">
        <v>4</v>
      </c>
      <c r="BA695" s="61" t="s">
        <v>9</v>
      </c>
      <c r="BB695" s="62">
        <v>4</v>
      </c>
      <c r="BC695" s="61" t="s">
        <v>9</v>
      </c>
      <c r="BD695" s="62"/>
      <c r="BE695" s="61" t="s">
        <v>52</v>
      </c>
      <c r="BF695" s="62"/>
      <c r="BG695" s="63"/>
      <c r="BH695" s="63"/>
      <c r="BI695" s="61" t="s">
        <v>9</v>
      </c>
      <c r="BJ695" s="62"/>
      <c r="BK695" s="61" t="s">
        <v>9</v>
      </c>
      <c r="BL695" s="62">
        <v>4</v>
      </c>
      <c r="BM695" s="61" t="s">
        <v>171</v>
      </c>
      <c r="BN695" s="62"/>
      <c r="BO695" s="61" t="s">
        <v>52</v>
      </c>
      <c r="BP695" s="62"/>
      <c r="BQ695" s="64">
        <f t="shared" si="989"/>
        <v>12</v>
      </c>
      <c r="BR695" s="64">
        <f t="shared" si="990"/>
        <v>0.5</v>
      </c>
      <c r="BS695" s="64">
        <f t="shared" si="991"/>
        <v>0</v>
      </c>
      <c r="BT695" s="64">
        <f t="shared" si="992"/>
        <v>12</v>
      </c>
      <c r="BU695" s="64">
        <f t="shared" si="993"/>
        <v>0</v>
      </c>
      <c r="BV695" s="64">
        <f t="shared" si="994"/>
        <v>0</v>
      </c>
      <c r="BW695" s="64">
        <f t="shared" si="995"/>
        <v>0</v>
      </c>
      <c r="BX695" s="64">
        <f t="shared" si="996"/>
        <v>0</v>
      </c>
      <c r="BY695" s="64">
        <f t="shared" si="997"/>
        <v>2</v>
      </c>
      <c r="BZ695" s="65">
        <f>SUBTOTAL(9,BQ695:BY695)</f>
        <v>26.5</v>
      </c>
      <c r="CA695" s="66">
        <f t="shared" si="998"/>
        <v>88</v>
      </c>
      <c r="CB695" s="67">
        <f t="shared" si="999"/>
        <v>24</v>
      </c>
      <c r="CC695" s="67">
        <v>0</v>
      </c>
      <c r="CD695" s="68">
        <f t="shared" si="1000"/>
        <v>2</v>
      </c>
      <c r="CE695" s="69">
        <f t="shared" si="1001"/>
        <v>24</v>
      </c>
      <c r="CF695" s="68">
        <f t="shared" si="1002"/>
        <v>140</v>
      </c>
      <c r="CG695" s="70">
        <f t="shared" si="1003"/>
        <v>4</v>
      </c>
      <c r="CH695" s="68">
        <f t="shared" si="1004"/>
        <v>384</v>
      </c>
      <c r="CI695" s="71">
        <f>VLOOKUP(A695,[5]DATA!$A$6:$Q$660,17,0)</f>
        <v>70</v>
      </c>
      <c r="CJ695" s="71">
        <f t="shared" si="1005"/>
        <v>112</v>
      </c>
      <c r="CK695" s="72">
        <f t="shared" si="1006"/>
        <v>24</v>
      </c>
      <c r="CL695" s="73">
        <f t="shared" si="1007"/>
        <v>0.21428571428571427</v>
      </c>
      <c r="CM695" s="72">
        <f t="shared" si="1008"/>
        <v>0</v>
      </c>
      <c r="CN695" s="74">
        <f t="shared" si="1009"/>
        <v>26.5</v>
      </c>
    </row>
    <row r="696" spans="1:92" s="76" customFormat="1" ht="24.75" customHeight="1" outlineLevel="2" x14ac:dyDescent="0.25">
      <c r="A696" s="55" t="s">
        <v>1393</v>
      </c>
      <c r="B696" s="56" t="s">
        <v>1394</v>
      </c>
      <c r="C696" s="57" t="s">
        <v>1373</v>
      </c>
      <c r="D696" s="58">
        <v>10</v>
      </c>
      <c r="E696" s="59">
        <v>44337</v>
      </c>
      <c r="F696" s="60">
        <f>IFERROR(VLOOKUP(A696,'[5]PHEP NAM 2022'!$D$9:$AP$628,32,0),0)</f>
        <v>4</v>
      </c>
      <c r="G696" s="61" t="s">
        <v>9</v>
      </c>
      <c r="H696" s="62">
        <v>4</v>
      </c>
      <c r="I696" s="61" t="s">
        <v>9</v>
      </c>
      <c r="J696" s="62">
        <v>4</v>
      </c>
      <c r="K696" s="61" t="s">
        <v>9</v>
      </c>
      <c r="L696" s="62">
        <v>4</v>
      </c>
      <c r="M696" s="61" t="s">
        <v>9</v>
      </c>
      <c r="N696" s="62">
        <v>4</v>
      </c>
      <c r="O696" s="61" t="s">
        <v>9</v>
      </c>
      <c r="P696" s="62">
        <v>4</v>
      </c>
      <c r="Q696" s="63"/>
      <c r="R696" s="63">
        <v>12</v>
      </c>
      <c r="S696" s="61" t="s">
        <v>12</v>
      </c>
      <c r="T696" s="62">
        <v>4</v>
      </c>
      <c r="U696" s="61" t="s">
        <v>12</v>
      </c>
      <c r="V696" s="62">
        <v>4</v>
      </c>
      <c r="W696" s="61" t="s">
        <v>12</v>
      </c>
      <c r="X696" s="62">
        <v>4</v>
      </c>
      <c r="Y696" s="61" t="s">
        <v>12</v>
      </c>
      <c r="Z696" s="62">
        <v>4</v>
      </c>
      <c r="AA696" s="61" t="s">
        <v>12</v>
      </c>
      <c r="AB696" s="62">
        <v>4</v>
      </c>
      <c r="AC696" s="61" t="s">
        <v>12</v>
      </c>
      <c r="AD696" s="62">
        <v>4</v>
      </c>
      <c r="AE696" s="63"/>
      <c r="AF696" s="63">
        <v>12</v>
      </c>
      <c r="AG696" s="61" t="s">
        <v>12</v>
      </c>
      <c r="AH696" s="62">
        <v>4</v>
      </c>
      <c r="AI696" s="61" t="s">
        <v>12</v>
      </c>
      <c r="AJ696" s="62">
        <v>4</v>
      </c>
      <c r="AK696" s="61" t="s">
        <v>12</v>
      </c>
      <c r="AL696" s="62">
        <v>4</v>
      </c>
      <c r="AM696" s="61" t="s">
        <v>12</v>
      </c>
      <c r="AN696" s="62">
        <v>4</v>
      </c>
      <c r="AO696" s="61" t="s">
        <v>12</v>
      </c>
      <c r="AP696" s="62">
        <v>4</v>
      </c>
      <c r="AQ696" s="61" t="s">
        <v>12</v>
      </c>
      <c r="AR696" s="62">
        <v>4</v>
      </c>
      <c r="AS696" s="63"/>
      <c r="AT696" s="63"/>
      <c r="AU696" s="61" t="s">
        <v>9</v>
      </c>
      <c r="AV696" s="62">
        <v>4</v>
      </c>
      <c r="AW696" s="61" t="s">
        <v>9</v>
      </c>
      <c r="AX696" s="62">
        <v>4</v>
      </c>
      <c r="AY696" s="61" t="s">
        <v>9</v>
      </c>
      <c r="AZ696" s="62">
        <v>4</v>
      </c>
      <c r="BA696" s="61" t="s">
        <v>9</v>
      </c>
      <c r="BB696" s="62">
        <v>4</v>
      </c>
      <c r="BC696" s="61" t="s">
        <v>9</v>
      </c>
      <c r="BD696" s="62">
        <v>4</v>
      </c>
      <c r="BE696" s="61" t="s">
        <v>9</v>
      </c>
      <c r="BF696" s="62">
        <v>4</v>
      </c>
      <c r="BG696" s="63"/>
      <c r="BH696" s="63"/>
      <c r="BI696" s="61" t="s">
        <v>9</v>
      </c>
      <c r="BJ696" s="62">
        <v>4</v>
      </c>
      <c r="BK696" s="61" t="s">
        <v>9</v>
      </c>
      <c r="BL696" s="62">
        <v>4</v>
      </c>
      <c r="BM696" s="61" t="s">
        <v>9</v>
      </c>
      <c r="BN696" s="62">
        <v>4</v>
      </c>
      <c r="BO696" s="61" t="s">
        <v>9</v>
      </c>
      <c r="BP696" s="62">
        <v>4</v>
      </c>
      <c r="BQ696" s="64">
        <f t="shared" si="989"/>
        <v>15</v>
      </c>
      <c r="BR696" s="64">
        <f t="shared" si="990"/>
        <v>0</v>
      </c>
      <c r="BS696" s="64">
        <f t="shared" si="991"/>
        <v>0</v>
      </c>
      <c r="BT696" s="64">
        <f t="shared" si="992"/>
        <v>12</v>
      </c>
      <c r="BU696" s="64">
        <f t="shared" si="993"/>
        <v>0</v>
      </c>
      <c r="BV696" s="64">
        <f t="shared" si="994"/>
        <v>0</v>
      </c>
      <c r="BW696" s="64">
        <f t="shared" si="995"/>
        <v>0</v>
      </c>
      <c r="BX696" s="64">
        <f t="shared" si="996"/>
        <v>0</v>
      </c>
      <c r="BY696" s="64">
        <f t="shared" si="997"/>
        <v>0</v>
      </c>
      <c r="BZ696" s="65">
        <f>SUBTOTAL(9,BQ696:BY696)</f>
        <v>27</v>
      </c>
      <c r="CA696" s="66">
        <f t="shared" si="998"/>
        <v>108</v>
      </c>
      <c r="CB696" s="67">
        <f t="shared" si="999"/>
        <v>24</v>
      </c>
      <c r="CC696" s="67">
        <v>0</v>
      </c>
      <c r="CD696" s="68">
        <f t="shared" si="1000"/>
        <v>2</v>
      </c>
      <c r="CE696" s="69">
        <f t="shared" si="1001"/>
        <v>29</v>
      </c>
      <c r="CF696" s="68">
        <f t="shared" si="1002"/>
        <v>140</v>
      </c>
      <c r="CG696" s="70">
        <f t="shared" si="1003"/>
        <v>4</v>
      </c>
      <c r="CH696" s="68">
        <f t="shared" si="1004"/>
        <v>464</v>
      </c>
      <c r="CI696" s="71">
        <f>VLOOKUP(A696,[5]DATA!$A$6:$Q$660,17,0)</f>
        <v>70</v>
      </c>
      <c r="CJ696" s="71">
        <f t="shared" si="1005"/>
        <v>132</v>
      </c>
      <c r="CK696" s="72">
        <f t="shared" si="1006"/>
        <v>24</v>
      </c>
      <c r="CL696" s="73">
        <f t="shared" si="1007"/>
        <v>0.18181818181818182</v>
      </c>
      <c r="CM696" s="72">
        <f t="shared" si="1008"/>
        <v>0</v>
      </c>
      <c r="CN696" s="74">
        <f t="shared" si="1009"/>
        <v>27</v>
      </c>
    </row>
    <row r="697" spans="1:92" s="76" customFormat="1" ht="24.75" customHeight="1" outlineLevel="1" x14ac:dyDescent="0.2">
      <c r="A697" s="139">
        <f>COUNTA(A698:A699)</f>
        <v>2</v>
      </c>
      <c r="B697" s="111" t="s">
        <v>1395</v>
      </c>
      <c r="C697" s="112"/>
      <c r="D697" s="112"/>
      <c r="E697" s="147"/>
      <c r="F697" s="147"/>
      <c r="G697" s="104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5"/>
      <c r="AG697" s="105"/>
      <c r="AH697" s="105"/>
      <c r="AI697" s="105"/>
      <c r="AJ697" s="105"/>
      <c r="AK697" s="105"/>
      <c r="AL697" s="105"/>
      <c r="AM697" s="105"/>
      <c r="AN697" s="105"/>
      <c r="AO697" s="105"/>
      <c r="AP697" s="105"/>
      <c r="AQ697" s="105"/>
      <c r="AR697" s="105"/>
      <c r="AS697" s="105"/>
      <c r="AT697" s="105"/>
      <c r="AU697" s="105"/>
      <c r="AV697" s="105"/>
      <c r="AW697" s="105"/>
      <c r="AX697" s="105"/>
      <c r="AY697" s="105"/>
      <c r="AZ697" s="105"/>
      <c r="BA697" s="105"/>
      <c r="BB697" s="105"/>
      <c r="BC697" s="105"/>
      <c r="BD697" s="105"/>
      <c r="BE697" s="105"/>
      <c r="BF697" s="105"/>
      <c r="BG697" s="105"/>
      <c r="BH697" s="105"/>
      <c r="BI697" s="105"/>
      <c r="BJ697" s="105"/>
      <c r="BK697" s="105"/>
      <c r="BL697" s="105"/>
      <c r="BM697" s="105"/>
      <c r="BN697" s="105"/>
      <c r="BO697" s="105"/>
      <c r="BP697" s="106"/>
      <c r="BQ697" s="107">
        <f>SUM(BQ698:BQ699)</f>
        <v>54</v>
      </c>
      <c r="BR697" s="107">
        <f t="shared" ref="BR697:CM697" si="1012">SUM(BR698:BR699)</f>
        <v>0</v>
      </c>
      <c r="BS697" s="107">
        <f t="shared" si="1012"/>
        <v>0</v>
      </c>
      <c r="BT697" s="107">
        <f t="shared" si="1012"/>
        <v>0</v>
      </c>
      <c r="BU697" s="107">
        <f t="shared" si="1012"/>
        <v>0</v>
      </c>
      <c r="BV697" s="107">
        <f t="shared" si="1012"/>
        <v>0</v>
      </c>
      <c r="BW697" s="107">
        <f t="shared" si="1012"/>
        <v>0</v>
      </c>
      <c r="BX697" s="107">
        <f t="shared" si="1012"/>
        <v>0</v>
      </c>
      <c r="BY697" s="107">
        <f t="shared" si="1012"/>
        <v>0</v>
      </c>
      <c r="BZ697" s="107">
        <f t="shared" si="1012"/>
        <v>54</v>
      </c>
      <c r="CA697" s="107">
        <f t="shared" si="1012"/>
        <v>209</v>
      </c>
      <c r="CB697" s="107">
        <f t="shared" si="1012"/>
        <v>84</v>
      </c>
      <c r="CC697" s="107">
        <f t="shared" si="1012"/>
        <v>0</v>
      </c>
      <c r="CD697" s="107">
        <f t="shared" si="1012"/>
        <v>4</v>
      </c>
      <c r="CE697" s="107">
        <f t="shared" si="1012"/>
        <v>58</v>
      </c>
      <c r="CF697" s="107">
        <f t="shared" si="1012"/>
        <v>280</v>
      </c>
      <c r="CG697" s="107">
        <f t="shared" si="1012"/>
        <v>21.5</v>
      </c>
      <c r="CH697" s="107">
        <f t="shared" si="1012"/>
        <v>928</v>
      </c>
      <c r="CI697" s="107">
        <f t="shared" si="1012"/>
        <v>140</v>
      </c>
      <c r="CJ697" s="114"/>
      <c r="CK697" s="114">
        <f t="shared" si="1012"/>
        <v>84</v>
      </c>
      <c r="CL697" s="114">
        <f t="shared" si="1012"/>
        <v>0.57068111744370742</v>
      </c>
      <c r="CM697" s="114">
        <f t="shared" si="1012"/>
        <v>0</v>
      </c>
    </row>
    <row r="698" spans="1:92" s="76" customFormat="1" ht="24.75" customHeight="1" outlineLevel="2" x14ac:dyDescent="0.25">
      <c r="A698" s="148" t="s">
        <v>1396</v>
      </c>
      <c r="B698" s="97" t="s">
        <v>1397</v>
      </c>
      <c r="C698" s="57" t="s">
        <v>1398</v>
      </c>
      <c r="D698" s="58">
        <v>10</v>
      </c>
      <c r="E698" s="59">
        <v>41325</v>
      </c>
      <c r="F698" s="60">
        <f>IFERROR(VLOOKUP(A698,'[5]PHEP NAM 2022'!$D$9:$AP$628,32,0),0)</f>
        <v>1</v>
      </c>
      <c r="G698" s="61" t="s">
        <v>9</v>
      </c>
      <c r="H698" s="62">
        <v>4</v>
      </c>
      <c r="I698" s="61" t="s">
        <v>9</v>
      </c>
      <c r="J698" s="62">
        <v>4</v>
      </c>
      <c r="K698" s="61" t="s">
        <v>9</v>
      </c>
      <c r="L698" s="62">
        <v>4</v>
      </c>
      <c r="M698" s="61" t="s">
        <v>9</v>
      </c>
      <c r="N698" s="62">
        <v>4</v>
      </c>
      <c r="O698" s="61" t="s">
        <v>9</v>
      </c>
      <c r="P698" s="62">
        <v>1</v>
      </c>
      <c r="Q698" s="63"/>
      <c r="R698" s="63"/>
      <c r="S698" s="61" t="s">
        <v>9</v>
      </c>
      <c r="T698" s="62">
        <v>4</v>
      </c>
      <c r="U698" s="61" t="s">
        <v>9</v>
      </c>
      <c r="V698" s="62">
        <v>4</v>
      </c>
      <c r="W698" s="61" t="s">
        <v>9</v>
      </c>
      <c r="X698" s="62">
        <v>4</v>
      </c>
      <c r="Y698" s="61" t="s">
        <v>9</v>
      </c>
      <c r="Z698" s="62">
        <v>4</v>
      </c>
      <c r="AA698" s="61" t="s">
        <v>9</v>
      </c>
      <c r="AB698" s="62">
        <v>4</v>
      </c>
      <c r="AC698" s="61" t="s">
        <v>9</v>
      </c>
      <c r="AD698" s="62">
        <v>4</v>
      </c>
      <c r="AE698" s="63"/>
      <c r="AF698" s="63">
        <v>12</v>
      </c>
      <c r="AG698" s="61" t="s">
        <v>9</v>
      </c>
      <c r="AH698" s="62">
        <v>2</v>
      </c>
      <c r="AI698" s="61" t="s">
        <v>9</v>
      </c>
      <c r="AJ698" s="62">
        <v>4</v>
      </c>
      <c r="AK698" s="61" t="s">
        <v>9</v>
      </c>
      <c r="AL698" s="62">
        <v>4</v>
      </c>
      <c r="AM698" s="61" t="s">
        <v>9</v>
      </c>
      <c r="AN698" s="62">
        <v>4</v>
      </c>
      <c r="AO698" s="61" t="s">
        <v>9</v>
      </c>
      <c r="AP698" s="62">
        <v>4</v>
      </c>
      <c r="AQ698" s="61" t="s">
        <v>9</v>
      </c>
      <c r="AR698" s="62">
        <v>4</v>
      </c>
      <c r="AS698" s="63"/>
      <c r="AT698" s="63">
        <v>12</v>
      </c>
      <c r="AU698" s="61" t="s">
        <v>9</v>
      </c>
      <c r="AV698" s="62">
        <v>4</v>
      </c>
      <c r="AW698" s="61" t="s">
        <v>9</v>
      </c>
      <c r="AX698" s="62">
        <v>4</v>
      </c>
      <c r="AY698" s="61" t="s">
        <v>9</v>
      </c>
      <c r="AZ698" s="62">
        <v>4</v>
      </c>
      <c r="BA698" s="61" t="s">
        <v>9</v>
      </c>
      <c r="BB698" s="62">
        <v>4</v>
      </c>
      <c r="BC698" s="61" t="s">
        <v>9</v>
      </c>
      <c r="BD698" s="62">
        <v>4</v>
      </c>
      <c r="BE698" s="61" t="s">
        <v>9</v>
      </c>
      <c r="BF698" s="62">
        <v>4</v>
      </c>
      <c r="BG698" s="63"/>
      <c r="BH698" s="63">
        <v>12</v>
      </c>
      <c r="BI698" s="61" t="s">
        <v>9</v>
      </c>
      <c r="BJ698" s="62">
        <v>4</v>
      </c>
      <c r="BK698" s="61" t="s">
        <v>9</v>
      </c>
      <c r="BL698" s="62">
        <v>4</v>
      </c>
      <c r="BM698" s="61" t="s">
        <v>9</v>
      </c>
      <c r="BN698" s="62">
        <v>4</v>
      </c>
      <c r="BO698" s="61" t="s">
        <v>9</v>
      </c>
      <c r="BP698" s="62">
        <v>4</v>
      </c>
      <c r="BQ698" s="64">
        <f t="shared" ref="BQ698:BQ699" si="1013">COUNTIF($G698:$BP698,"a")+COUNTIF($G698:$BP698,"r0,a5")/2+COUNTIF($G698:$BP698,"p5,a5")/2+COUNTIF($G698:$BP698,"Ro,p5")/2+COUNTIF($G698:$BP698,"H5,A5")/2+COUNTIF($G698:$BP698,"p0,a5")/2</f>
        <v>27</v>
      </c>
      <c r="BR698" s="64">
        <f t="shared" ref="BR698:BR699" si="1014">COUNTIF($G698:$BP698,"d")+COUNTIF($G698:$BP698,"r0,d5")/2+COUNTIF($G698:$BP698,"p5,d5")/2+COUNTIF($G698:$BP698,"Ro,P5")/2+COUNTIF($G698:$BP698,"H5,D5")/2+COUNTIF($G698:$BP698,"p0,d5")/2</f>
        <v>0</v>
      </c>
      <c r="BS698" s="64">
        <f t="shared" ref="BS698:BS699" si="1015">COUNTIF($G698:$BP698,"b")+COUNTIF($G698:$BP698,"r0,b5")/2+COUNTIF($G698:$BP698,"p5,b5")/2+COUNTIF($G698:$BP698,"Ro,P5")/2+COUNTIF($G698:$BP698,"H5,B5")/2+COUNTIF($G698:$BP698,"p0,b5")/2</f>
        <v>0</v>
      </c>
      <c r="BT698" s="64">
        <f t="shared" ref="BT698:BT699" si="1016">COUNTIF($G698:$BP698,"c")+COUNTIF($G698:$BP698,"r0,c5")/2+COUNTIF($G698:$BP698,"p5,c5")/2+COUNTIF($G698:$BP698,"Ro,P5")/2+COUNTIF($G698:$BP698,"H5,C5")/2+COUNTIF($G698:$BP698,"p0,c5")/2</f>
        <v>0</v>
      </c>
      <c r="BU698" s="64">
        <f t="shared" ref="BU698:BU699" si="1017">COUNTIF($G698:$BP698,"KH")+COUNTIF($G698:$BP698,"TL")+COUNTIF($G698:$BP698,"L")</f>
        <v>0</v>
      </c>
      <c r="BV698" s="64">
        <f t="shared" ref="BV698:BV699" si="1018">COUNTIF($G698:$BP698,"NL")</f>
        <v>0</v>
      </c>
      <c r="BW698" s="64">
        <f t="shared" ref="BW698:BW699" si="1019">COUNTIF($G698:$BP698,"hh")+COUNTIF(G698:BP698,"H5,D5")/2</f>
        <v>0</v>
      </c>
      <c r="BX698" s="64">
        <f t="shared" ref="BX698:BX699" si="1020">COUNTIF($G698:$BP698,"nt7")</f>
        <v>0</v>
      </c>
      <c r="BY698" s="64">
        <f t="shared" ref="BY698:BY699" si="1021">COUNTIF($G698:$BP698,"P")+COUNTIF($G698:$BP698,"p5,a5")/2+COUNTIF($G698:$BP698,"p5,b5")/2+COUNTIF($G698:$BP698,"p5,c5")/2+COUNTIF($G698:$BP698,"p5,d5")/2+COUNTIF($G698:$BP698,"R0,P5")/2</f>
        <v>0</v>
      </c>
      <c r="BZ698" s="65">
        <f>SUBTOTAL(9,BQ698:BY698)</f>
        <v>27</v>
      </c>
      <c r="CA698" s="66">
        <f t="shared" ref="CA698:CA699" si="1022">SUM(H698,J698,L698,N698,P698,T698,V698,X698,Z698,AB698,AD698,AH698,AJ698,AL698,AN698,AP698,AR698,AV698,AX698,AZ698,BB698,BD698,BF698,BJ698,BL698,BN698,BP698)</f>
        <v>103</v>
      </c>
      <c r="CB698" s="67">
        <f t="shared" ref="CB698:CB699" si="1023">SUM(R698,AF698,AT698,BH698)</f>
        <v>36</v>
      </c>
      <c r="CC698" s="67">
        <v>0</v>
      </c>
      <c r="CD698" s="68">
        <f t="shared" ref="CD698:CD699" si="1024">IF(BZ698&gt;=25,4,IF(BZ698&gt;=18,3,IF(BZ698&gt;=12,2,IF(BZ698&gt;=4,1,0))))-BX698-2</f>
        <v>2</v>
      </c>
      <c r="CE698" s="69">
        <f t="shared" ref="CE698:CE699" si="1025">COUNTIF(G698:P698,"&gt;=4")+COUNTIF(S698:AD698,"&gt;=4")+COUNTIF(AG698:AR698,"&gt;=4")+COUNTIF(AU698:BF698,"&gt;=4")+COUNTIF(BI698:BP698,"&gt;=4")+ROUND(IF(R698&gt;=12,1,0)+IF(AF698&gt;=12,1,0)+IF(AT698&gt;=12,1,0)+IF(BH698&gt;=12,1,0),0)</f>
        <v>28</v>
      </c>
      <c r="CF698" s="68">
        <f t="shared" ref="CF698:CF699" si="1026">CD698*CI698</f>
        <v>140</v>
      </c>
      <c r="CG698" s="70">
        <f t="shared" ref="CG698:CG699" si="1027">F698-BY698</f>
        <v>1</v>
      </c>
      <c r="CH698" s="68">
        <f t="shared" ref="CH698:CH699" si="1028">CE698*16</f>
        <v>448</v>
      </c>
      <c r="CI698" s="71">
        <f>VLOOKUP(A698,[5]DATA!$A$6:$Q$660,17,0)</f>
        <v>70</v>
      </c>
      <c r="CJ698" s="71">
        <f t="shared" ref="CJ698:CJ699" si="1029">SUM(CA698:CC698)</f>
        <v>139</v>
      </c>
      <c r="CK698" s="72">
        <f t="shared" ref="CK698:CK699" si="1030">(SUM(IF(H698&gt;4,H698-4,0),IF(J698&gt;4,J698-4,0),IF(L698&gt;4,L698-4,0),IF(N698&gt;4,N698-4,0),IF(P698&gt;4,P698-4,0),IF(T698&gt;4,T698-4,0),IF(V698&gt;4,V698-4,0),IF(X698&gt;4,X698-4,0),IF(Z698&gt;4,Z698-4,0),IF(AB698&gt;4,AB698-4,0),IF(AD698&gt;4,AD698-4,0),IF(AH698&gt;4,AH698-4,0),IF(AJ698&gt;4,AJ698-4,0),IF(AL698&gt;4,AL698-4,0),IF(AN698&gt;4,AN698-4,0),IF(AP698&gt;4,AP698-4,0),IF(AR698&gt;4,AR698-4,0),IF(AV698&gt;4,AV698-4,0),IF(AX698&gt;4,AX698-4,0),IF(AZ698&gt;4,AZ698-4,0),IF(BB698&gt;4,BB698-4,0),IF(BD698&gt;4,BD698-4,0),IF(BF698&gt;4,BF698-4,0),IF(BJ698&gt;4,BJ698-4,0),IF(BL698&gt;4,BL698-4,0),IF(BN698&gt;4,BN698-4,0),IF(BP698&gt;4,BP698-4,0))+CB698+CC698)</f>
        <v>36</v>
      </c>
      <c r="CL698" s="73">
        <f t="shared" ref="CL698:CL699" si="1031">CK698/CJ698</f>
        <v>0.25899280575539568</v>
      </c>
      <c r="CM698" s="72">
        <f t="shared" ref="CM698:CM699" si="1032">(SUM(IF(H698&gt;4,H698-4,0),IF(J698&gt;4,J698-4,0),IF(L698&gt;4,L698-4,0),IF(N698&gt;4,N698-4,0),IF(P698&gt;4,P698-4,0),IF(T698&gt;4,T698-4,0),IF(V698&gt;4,V698-4,0),IF(X698&gt;4,X698-4,0),IF(Z698&gt;4,Z698-4,0),IF(AB698&gt;4,AB698-4,0),IF(AD698&gt;4,AD698-4,0),IF(AH698&gt;4,AH698-4,0),IF(AJ698&gt;4,AJ698-4,0),IF(AL698&gt;4,AL698-4,0),IF(AN698&gt;4,AN698-4,0),IF(AP698&gt;4,AP698-4,0),IF(AR698&gt;4,AR698-4,0),IF(AV698&gt;4,AV698-4,0),IF(AX698&gt;4,AX698-4,0),IF(AZ698&gt;4,AZ698-4,0),IF(BB698&gt;4,BB698-4,0),IF(BD698&gt;4,BD698-4,0),IF(BF698&gt;4,BF698-4,0),IF(BJ698&gt;4,BJ698-4,0),IF(BL698&gt;4,BL698-4,0),IF(BN698&gt;4,BN698-4,0),IF(BP698&gt;4,BP698-4,0))+CC698)</f>
        <v>0</v>
      </c>
      <c r="CN698" s="74">
        <f t="shared" ref="CN698:CN699" si="1033">BQ698+BR698+BS698+BT698+BU698+BY698+BX698</f>
        <v>27</v>
      </c>
    </row>
    <row r="699" spans="1:92" s="76" customFormat="1" ht="24.75" customHeight="1" outlineLevel="2" x14ac:dyDescent="0.25">
      <c r="A699" s="55" t="s">
        <v>1399</v>
      </c>
      <c r="B699" s="56" t="s">
        <v>1400</v>
      </c>
      <c r="C699" s="57" t="s">
        <v>1398</v>
      </c>
      <c r="D699" s="58">
        <v>10</v>
      </c>
      <c r="E699" s="59">
        <v>42887</v>
      </c>
      <c r="F699" s="60">
        <f>IFERROR(VLOOKUP(A699,'[5]PHEP NAM 2022'!$D$9:$AP$628,32,0),0)</f>
        <v>20.5</v>
      </c>
      <c r="G699" s="61" t="s">
        <v>9</v>
      </c>
      <c r="H699" s="62">
        <v>4</v>
      </c>
      <c r="I699" s="61" t="s">
        <v>9</v>
      </c>
      <c r="J699" s="62">
        <v>4</v>
      </c>
      <c r="K699" s="61" t="s">
        <v>9</v>
      </c>
      <c r="L699" s="62">
        <v>4</v>
      </c>
      <c r="M699" s="61" t="s">
        <v>9</v>
      </c>
      <c r="N699" s="62">
        <v>4</v>
      </c>
      <c r="O699" s="61" t="s">
        <v>9</v>
      </c>
      <c r="P699" s="62">
        <v>4</v>
      </c>
      <c r="Q699" s="63"/>
      <c r="R699" s="63">
        <v>12</v>
      </c>
      <c r="S699" s="61" t="s">
        <v>9</v>
      </c>
      <c r="T699" s="62">
        <v>4</v>
      </c>
      <c r="U699" s="61" t="s">
        <v>9</v>
      </c>
      <c r="V699" s="62">
        <v>4</v>
      </c>
      <c r="W699" s="61" t="s">
        <v>9</v>
      </c>
      <c r="X699" s="62">
        <v>4</v>
      </c>
      <c r="Y699" s="61" t="s">
        <v>9</v>
      </c>
      <c r="Z699" s="62">
        <v>4</v>
      </c>
      <c r="AA699" s="61" t="s">
        <v>9</v>
      </c>
      <c r="AB699" s="62">
        <v>4</v>
      </c>
      <c r="AC699" s="61" t="s">
        <v>9</v>
      </c>
      <c r="AD699" s="62">
        <v>4</v>
      </c>
      <c r="AE699" s="63"/>
      <c r="AF699" s="63">
        <v>12</v>
      </c>
      <c r="AG699" s="61" t="s">
        <v>9</v>
      </c>
      <c r="AH699" s="62">
        <v>2</v>
      </c>
      <c r="AI699" s="61" t="s">
        <v>9</v>
      </c>
      <c r="AJ699" s="62">
        <v>4</v>
      </c>
      <c r="AK699" s="61" t="s">
        <v>9</v>
      </c>
      <c r="AL699" s="62">
        <v>4</v>
      </c>
      <c r="AM699" s="61" t="s">
        <v>9</v>
      </c>
      <c r="AN699" s="62">
        <v>4</v>
      </c>
      <c r="AO699" s="61" t="s">
        <v>9</v>
      </c>
      <c r="AP699" s="62">
        <v>4</v>
      </c>
      <c r="AQ699" s="61" t="s">
        <v>9</v>
      </c>
      <c r="AR699" s="62">
        <v>4</v>
      </c>
      <c r="AS699" s="63"/>
      <c r="AT699" s="63">
        <v>12</v>
      </c>
      <c r="AU699" s="61" t="s">
        <v>9</v>
      </c>
      <c r="AV699" s="62">
        <v>4</v>
      </c>
      <c r="AW699" s="61" t="s">
        <v>9</v>
      </c>
      <c r="AX699" s="62">
        <v>4</v>
      </c>
      <c r="AY699" s="61" t="s">
        <v>9</v>
      </c>
      <c r="AZ699" s="62">
        <v>4</v>
      </c>
      <c r="BA699" s="61" t="s">
        <v>9</v>
      </c>
      <c r="BB699" s="62">
        <v>4</v>
      </c>
      <c r="BC699" s="61" t="s">
        <v>9</v>
      </c>
      <c r="BD699" s="62">
        <v>4</v>
      </c>
      <c r="BE699" s="61" t="s">
        <v>9</v>
      </c>
      <c r="BF699" s="62">
        <v>4</v>
      </c>
      <c r="BG699" s="63"/>
      <c r="BH699" s="63">
        <v>12</v>
      </c>
      <c r="BI699" s="61" t="s">
        <v>9</v>
      </c>
      <c r="BJ699" s="62">
        <v>4</v>
      </c>
      <c r="BK699" s="61" t="s">
        <v>9</v>
      </c>
      <c r="BL699" s="62">
        <v>4</v>
      </c>
      <c r="BM699" s="61" t="s">
        <v>9</v>
      </c>
      <c r="BN699" s="62">
        <v>4</v>
      </c>
      <c r="BO699" s="61" t="s">
        <v>9</v>
      </c>
      <c r="BP699" s="62">
        <v>4</v>
      </c>
      <c r="BQ699" s="64">
        <f t="shared" si="1013"/>
        <v>27</v>
      </c>
      <c r="BR699" s="64">
        <f t="shared" si="1014"/>
        <v>0</v>
      </c>
      <c r="BS699" s="64">
        <f t="shared" si="1015"/>
        <v>0</v>
      </c>
      <c r="BT699" s="64">
        <f t="shared" si="1016"/>
        <v>0</v>
      </c>
      <c r="BU699" s="64">
        <f t="shared" si="1017"/>
        <v>0</v>
      </c>
      <c r="BV699" s="64">
        <f t="shared" si="1018"/>
        <v>0</v>
      </c>
      <c r="BW699" s="64">
        <f t="shared" si="1019"/>
        <v>0</v>
      </c>
      <c r="BX699" s="64">
        <f t="shared" si="1020"/>
        <v>0</v>
      </c>
      <c r="BY699" s="64">
        <f t="shared" si="1021"/>
        <v>0</v>
      </c>
      <c r="BZ699" s="65">
        <f>SUBTOTAL(9,BQ699:BY699)</f>
        <v>27</v>
      </c>
      <c r="CA699" s="66">
        <f t="shared" si="1022"/>
        <v>106</v>
      </c>
      <c r="CB699" s="67">
        <f t="shared" si="1023"/>
        <v>48</v>
      </c>
      <c r="CC699" s="67">
        <v>0</v>
      </c>
      <c r="CD699" s="68">
        <f t="shared" si="1024"/>
        <v>2</v>
      </c>
      <c r="CE699" s="69">
        <f t="shared" si="1025"/>
        <v>30</v>
      </c>
      <c r="CF699" s="68">
        <f t="shared" si="1026"/>
        <v>140</v>
      </c>
      <c r="CG699" s="70">
        <f t="shared" si="1027"/>
        <v>20.5</v>
      </c>
      <c r="CH699" s="68">
        <f t="shared" si="1028"/>
        <v>480</v>
      </c>
      <c r="CI699" s="71">
        <f>VLOOKUP(A699,[5]DATA!$A$6:$Q$660,17,0)</f>
        <v>70</v>
      </c>
      <c r="CJ699" s="71">
        <f t="shared" si="1029"/>
        <v>154</v>
      </c>
      <c r="CK699" s="72">
        <f t="shared" si="1030"/>
        <v>48</v>
      </c>
      <c r="CL699" s="73">
        <f t="shared" si="1031"/>
        <v>0.31168831168831168</v>
      </c>
      <c r="CM699" s="72">
        <f t="shared" si="1032"/>
        <v>0</v>
      </c>
      <c r="CN699" s="74">
        <f t="shared" si="1033"/>
        <v>27</v>
      </c>
    </row>
    <row r="700" spans="1:92" s="153" customFormat="1" ht="29.25" customHeight="1" x14ac:dyDescent="0.2">
      <c r="A700" s="149">
        <f>A11+A16+A38+A48+A60+A65+A77+A80+A126+A149+A153+A171+A312+A394+A614</f>
        <v>644</v>
      </c>
      <c r="B700" s="150"/>
      <c r="C700" s="151"/>
      <c r="D700" s="149"/>
      <c r="E700" s="199" t="s">
        <v>1401</v>
      </c>
      <c r="F700" s="200"/>
      <c r="G700" s="61">
        <f>COUNTIF(G12:G699,"d")</f>
        <v>135</v>
      </c>
      <c r="H700" s="62"/>
      <c r="I700" s="61">
        <f>COUNTIF(I14:I699,"d")</f>
        <v>146</v>
      </c>
      <c r="J700" s="62"/>
      <c r="K700" s="61">
        <f>COUNTIF(K14:K699,"d")</f>
        <v>141</v>
      </c>
      <c r="L700" s="62"/>
      <c r="M700" s="61">
        <f>COUNTIF(M14:M699,"d")</f>
        <v>141</v>
      </c>
      <c r="N700" s="62"/>
      <c r="O700" s="61">
        <f>COUNTIF(O14:O699,"d")</f>
        <v>133</v>
      </c>
      <c r="P700" s="62"/>
      <c r="Q700" s="63">
        <f>COUNTIF(Q14:Q699,"d")</f>
        <v>9</v>
      </c>
      <c r="R700" s="63"/>
      <c r="S700" s="61">
        <f>COUNTIF(S14:S699,"d")</f>
        <v>142</v>
      </c>
      <c r="T700" s="62"/>
      <c r="U700" s="61">
        <f>COUNTIF(U14:U699,"d")</f>
        <v>136</v>
      </c>
      <c r="V700" s="62"/>
      <c r="W700" s="61">
        <f>COUNTIF(W14:W699,"d")</f>
        <v>138</v>
      </c>
      <c r="X700" s="62"/>
      <c r="Y700" s="61">
        <f>COUNTIF(Y14:Y699,"d")</f>
        <v>135</v>
      </c>
      <c r="Z700" s="62"/>
      <c r="AA700" s="61">
        <f>COUNTIF(AA14:AA699,"d")</f>
        <v>134</v>
      </c>
      <c r="AB700" s="62"/>
      <c r="AC700" s="61">
        <f>COUNTIF(AC14:AC699,"d")</f>
        <v>66</v>
      </c>
      <c r="AD700" s="62"/>
      <c r="AE700" s="63">
        <f>COUNTIF(AE14:AE699,"d")</f>
        <v>9</v>
      </c>
      <c r="AF700" s="63"/>
      <c r="AG700" s="61">
        <f>COUNTIF(AG14:AG699,"d")</f>
        <v>141</v>
      </c>
      <c r="AH700" s="62"/>
      <c r="AI700" s="61">
        <f>COUNTIF(AI14:AI699,"d")</f>
        <v>139</v>
      </c>
      <c r="AJ700" s="62"/>
      <c r="AK700" s="61">
        <f>COUNTIF(AK14:AK699,"d")</f>
        <v>141</v>
      </c>
      <c r="AL700" s="62"/>
      <c r="AM700" s="61">
        <f>COUNTIF(AM14:AM699,"d")</f>
        <v>146</v>
      </c>
      <c r="AN700" s="62"/>
      <c r="AO700" s="61">
        <f>COUNTIF(AO14:AO699,"d")</f>
        <v>141</v>
      </c>
      <c r="AP700" s="62"/>
      <c r="AQ700" s="61">
        <f>COUNTIF(AQ14:AQ699,"d")</f>
        <v>124</v>
      </c>
      <c r="AR700" s="62"/>
      <c r="AS700" s="63">
        <f>COUNTIF(AS14:AS699,"d")</f>
        <v>9</v>
      </c>
      <c r="AT700" s="63"/>
      <c r="AU700" s="61">
        <f>COUNTIF(AU14:AU699,"d")</f>
        <v>144</v>
      </c>
      <c r="AV700" s="62"/>
      <c r="AW700" s="61">
        <f>COUNTIF(AW14:AW699,"d")</f>
        <v>143</v>
      </c>
      <c r="AX700" s="62"/>
      <c r="AY700" s="61">
        <f>COUNTIF(AY14:AY699,"d")</f>
        <v>148</v>
      </c>
      <c r="AZ700" s="62"/>
      <c r="BA700" s="61">
        <f>COUNTIF(BA14:BA699,"d")</f>
        <v>146</v>
      </c>
      <c r="BB700" s="62"/>
      <c r="BC700" s="61">
        <f>COUNTIF(BC14:BC699,"d")</f>
        <v>138</v>
      </c>
      <c r="BD700" s="62"/>
      <c r="BE700" s="61">
        <f>COUNTIF(BE14:BE699,"d")</f>
        <v>76</v>
      </c>
      <c r="BF700" s="62"/>
      <c r="BG700" s="63">
        <f>COUNTIF(BG14:BG699,"d")</f>
        <v>8</v>
      </c>
      <c r="BH700" s="63"/>
      <c r="BI700" s="61">
        <f>COUNTIF(BI14:BI699,"d")</f>
        <v>145</v>
      </c>
      <c r="BJ700" s="62"/>
      <c r="BK700" s="61">
        <f>COUNTIF(BK14:BK699,"d")</f>
        <v>140</v>
      </c>
      <c r="BL700" s="62"/>
      <c r="BM700" s="61">
        <f>COUNTIF(BM14:BM699,"d")</f>
        <v>140</v>
      </c>
      <c r="BN700" s="62"/>
      <c r="BO700" s="61">
        <f>COUNTIF(BO14:BO699,"d")</f>
        <v>140</v>
      </c>
      <c r="BP700" s="62"/>
      <c r="BQ700" s="152">
        <f>BQ11+BQ16+BQ38+BQ48+BQ60+BQ65+BQ77+BQ80+BQ126+BQ149+BQ153+BQ171+BQ312+BQ394+BQ614</f>
        <v>6701</v>
      </c>
      <c r="BR700" s="152">
        <f t="shared" ref="BR700:CM700" si="1034">BR11+BR16+BR38+BR48+BR60+BR65+BR77+BR80+BR126+BR149+BR153+BR171+BR312+BR394+BR614</f>
        <v>3738</v>
      </c>
      <c r="BS700" s="152">
        <f t="shared" si="1034"/>
        <v>0</v>
      </c>
      <c r="BT700" s="152">
        <f t="shared" si="1034"/>
        <v>3710</v>
      </c>
      <c r="BU700" s="152">
        <f t="shared" si="1034"/>
        <v>6</v>
      </c>
      <c r="BV700" s="152">
        <f t="shared" si="1034"/>
        <v>0</v>
      </c>
      <c r="BW700" s="152">
        <f t="shared" si="1034"/>
        <v>13</v>
      </c>
      <c r="BX700" s="152">
        <f t="shared" si="1034"/>
        <v>151</v>
      </c>
      <c r="BY700" s="152">
        <f t="shared" si="1034"/>
        <v>538</v>
      </c>
      <c r="BZ700" s="152">
        <f t="shared" si="1034"/>
        <v>14857</v>
      </c>
      <c r="CA700" s="152">
        <f t="shared" si="1034"/>
        <v>42082</v>
      </c>
      <c r="CB700" s="152">
        <f t="shared" si="1034"/>
        <v>10055.5</v>
      </c>
      <c r="CC700" s="152">
        <f t="shared" si="1034"/>
        <v>0</v>
      </c>
      <c r="CD700" s="152">
        <f t="shared" si="1034"/>
        <v>896</v>
      </c>
      <c r="CE700" s="152">
        <f t="shared" si="1034"/>
        <v>10374</v>
      </c>
      <c r="CF700" s="152">
        <f t="shared" si="1034"/>
        <v>78400</v>
      </c>
      <c r="CG700" s="152">
        <f t="shared" si="1034"/>
        <v>2117</v>
      </c>
      <c r="CH700" s="152">
        <f t="shared" si="1034"/>
        <v>165984</v>
      </c>
      <c r="CI700" s="152">
        <f t="shared" si="1034"/>
        <v>57080</v>
      </c>
      <c r="CJ700" s="152">
        <f t="shared" si="1034"/>
        <v>4686.5</v>
      </c>
      <c r="CK700" s="152">
        <f t="shared" si="1034"/>
        <v>11242</v>
      </c>
      <c r="CL700" s="152" t="e">
        <f t="shared" si="1034"/>
        <v>#DIV/0!</v>
      </c>
      <c r="CM700" s="152">
        <f t="shared" si="1034"/>
        <v>1186.5</v>
      </c>
    </row>
    <row r="701" spans="1:92" s="162" customFormat="1" ht="20.25" customHeight="1" x14ac:dyDescent="0.2">
      <c r="A701" s="154"/>
      <c r="B701" s="155"/>
      <c r="C701" s="156"/>
      <c r="D701" s="154"/>
      <c r="E701" s="201" t="s">
        <v>1402</v>
      </c>
      <c r="F701" s="202"/>
      <c r="G701" s="61">
        <f>COUNTIF(G12:G699,"a")</f>
        <v>251</v>
      </c>
      <c r="H701" s="62"/>
      <c r="I701" s="61">
        <f>COUNTIF(I14:I699,"a")</f>
        <v>252</v>
      </c>
      <c r="J701" s="62"/>
      <c r="K701" s="61">
        <f>COUNTIF(K14:K699,"a")</f>
        <v>254</v>
      </c>
      <c r="L701" s="62"/>
      <c r="M701" s="61">
        <f>COUNTIF(M14:M699,"a")</f>
        <v>258</v>
      </c>
      <c r="N701" s="62"/>
      <c r="O701" s="61">
        <f>COUNTIF(O14:O699,"a")</f>
        <v>249</v>
      </c>
      <c r="P701" s="62"/>
      <c r="Q701" s="63">
        <f>COUNTIF(Q14:Q699,"a")</f>
        <v>0</v>
      </c>
      <c r="R701" s="63"/>
      <c r="S701" s="61">
        <f>COUNTIF(S14:S699,"a")</f>
        <v>255</v>
      </c>
      <c r="T701" s="62"/>
      <c r="U701" s="61">
        <f>COUNTIF(U14:U699,"a")</f>
        <v>259</v>
      </c>
      <c r="V701" s="62"/>
      <c r="W701" s="61">
        <f>COUNTIF(W14:W699,"a")</f>
        <v>266</v>
      </c>
      <c r="X701" s="62"/>
      <c r="Y701" s="61">
        <f>COUNTIF(Y14:Y699,"a")</f>
        <v>256</v>
      </c>
      <c r="Z701" s="62"/>
      <c r="AA701" s="61">
        <f>COUNTIF(AA14:AA699,"a")</f>
        <v>247</v>
      </c>
      <c r="AB701" s="62"/>
      <c r="AC701" s="61">
        <f>COUNTIF(AC14:AC699,"a")</f>
        <v>239</v>
      </c>
      <c r="AD701" s="62"/>
      <c r="AE701" s="63">
        <f>COUNTIF(AE14:AE699,"a")</f>
        <v>0</v>
      </c>
      <c r="AF701" s="63"/>
      <c r="AG701" s="61">
        <f>COUNTIF(AG14:AG699,"a")</f>
        <v>230</v>
      </c>
      <c r="AH701" s="62"/>
      <c r="AI701" s="61">
        <f>COUNTIF(AI14:AI699,"a")</f>
        <v>240</v>
      </c>
      <c r="AJ701" s="62"/>
      <c r="AK701" s="61">
        <f>COUNTIF(AK14:AK699,"a")</f>
        <v>236</v>
      </c>
      <c r="AL701" s="62"/>
      <c r="AM701" s="61">
        <f>COUNTIF(AM14:AM699,"a")</f>
        <v>244</v>
      </c>
      <c r="AN701" s="62"/>
      <c r="AO701" s="61">
        <f>COUNTIF(AO14:AO699,"a")</f>
        <v>248</v>
      </c>
      <c r="AP701" s="62"/>
      <c r="AQ701" s="61">
        <f>COUNTIF(AQ14:AQ699,"a")</f>
        <v>241</v>
      </c>
      <c r="AR701" s="62"/>
      <c r="AS701" s="63">
        <f>COUNTIF(AS14:AS699,"a")</f>
        <v>0</v>
      </c>
      <c r="AT701" s="63"/>
      <c r="AU701" s="61">
        <f>COUNTIF(AU14:AU699,"a")</f>
        <v>239</v>
      </c>
      <c r="AV701" s="62"/>
      <c r="AW701" s="61">
        <f>COUNTIF(AW14:AW699,"a")</f>
        <v>241</v>
      </c>
      <c r="AX701" s="62"/>
      <c r="AY701" s="61">
        <f>COUNTIF(AY14:AY699,"a")</f>
        <v>249</v>
      </c>
      <c r="AZ701" s="62"/>
      <c r="BA701" s="61">
        <f>COUNTIF(BA14:BA699,"a")</f>
        <v>250</v>
      </c>
      <c r="BB701" s="62"/>
      <c r="BC701" s="61">
        <f>COUNTIF(BC14:BC699,"a")</f>
        <v>255</v>
      </c>
      <c r="BD701" s="62"/>
      <c r="BE701" s="61">
        <f>COUNTIF(BE14:BE699,"a")</f>
        <v>240</v>
      </c>
      <c r="BF701" s="62"/>
      <c r="BG701" s="63">
        <f>COUNTIF(BG14:BG699,"a")</f>
        <v>0</v>
      </c>
      <c r="BH701" s="63"/>
      <c r="BI701" s="61">
        <f>COUNTIF(BI14:BI699,"a")</f>
        <v>245</v>
      </c>
      <c r="BJ701" s="62"/>
      <c r="BK701" s="61">
        <f>COUNTIF(BK14:BK699,"a")</f>
        <v>258</v>
      </c>
      <c r="BL701" s="62"/>
      <c r="BM701" s="61">
        <f>COUNTIF(BM14:BM699,"a")</f>
        <v>253</v>
      </c>
      <c r="BN701" s="62"/>
      <c r="BO701" s="61">
        <f>COUNTIF(BO14:BO699,"a")</f>
        <v>246</v>
      </c>
      <c r="BP701" s="62"/>
      <c r="BQ701" s="157"/>
      <c r="BR701" s="158">
        <f>+BQ700+BR700+BS700+BX700</f>
        <v>10590</v>
      </c>
      <c r="BS701" s="154"/>
      <c r="BT701" s="154"/>
      <c r="BU701" s="154"/>
      <c r="BV701" s="154"/>
      <c r="BW701" s="1"/>
      <c r="BX701" s="1"/>
      <c r="BY701" s="1"/>
      <c r="BZ701" s="11"/>
      <c r="CA701" s="1"/>
      <c r="CB701" s="11"/>
      <c r="CC701" s="159"/>
      <c r="CD701" s="159"/>
      <c r="CE701" s="159"/>
      <c r="CF701" s="159"/>
      <c r="CG701" s="159"/>
      <c r="CH701" s="160"/>
      <c r="CI701" s="161"/>
      <c r="CJ701" s="161"/>
    </row>
    <row r="702" spans="1:92" s="162" customFormat="1" ht="37.35" customHeight="1" x14ac:dyDescent="0.2">
      <c r="A702" s="154"/>
      <c r="B702" s="2"/>
      <c r="C702" s="156"/>
      <c r="D702" s="154"/>
      <c r="E702" s="203" t="s">
        <v>1403</v>
      </c>
      <c r="F702" s="204"/>
      <c r="G702" s="163">
        <f>SUM(G700:G701)</f>
        <v>386</v>
      </c>
      <c r="H702" s="164">
        <f>SUBTOTAL(9,H128:H701)</f>
        <v>1525.5</v>
      </c>
      <c r="I702" s="163">
        <f>SUM(I700:I701)</f>
        <v>398</v>
      </c>
      <c r="J702" s="164">
        <f>SUBTOTAL(9,J128:J701)</f>
        <v>1508.5</v>
      </c>
      <c r="K702" s="163">
        <f>SUM(K700:K701)</f>
        <v>395</v>
      </c>
      <c r="L702" s="164">
        <f>SUBTOTAL(9,L128:L701)</f>
        <v>1499</v>
      </c>
      <c r="M702" s="163">
        <f>SUM(M700:M701)</f>
        <v>399</v>
      </c>
      <c r="N702" s="164">
        <f>SUBTOTAL(9,N128:N701)</f>
        <v>1494.5</v>
      </c>
      <c r="O702" s="163">
        <f>SUM(O700:O701)</f>
        <v>382</v>
      </c>
      <c r="P702" s="164">
        <f>SUBTOTAL(9,P128:P701)</f>
        <v>1334.5</v>
      </c>
      <c r="Q702" s="165">
        <f>SUM(Q700:Q701)</f>
        <v>9</v>
      </c>
      <c r="R702" s="165">
        <f>SUBTOTAL(9,R128:R701)</f>
        <v>2717</v>
      </c>
      <c r="S702" s="163">
        <f>SUM(S700:S701)</f>
        <v>397</v>
      </c>
      <c r="T702" s="164">
        <f>SUBTOTAL(9,T128:T701)</f>
        <v>1508</v>
      </c>
      <c r="U702" s="163">
        <f>SUM(U700:U701)</f>
        <v>395</v>
      </c>
      <c r="V702" s="164">
        <f>SUBTOTAL(9,V128:V701)</f>
        <v>1454</v>
      </c>
      <c r="W702" s="163">
        <f>SUM(W700:W701)</f>
        <v>404</v>
      </c>
      <c r="X702" s="164">
        <f>SUBTOTAL(9,X128:X701)</f>
        <v>1552</v>
      </c>
      <c r="Y702" s="163">
        <f>SUM(Y700:Y701)</f>
        <v>391</v>
      </c>
      <c r="Z702" s="164">
        <f>SUBTOTAL(9,Z128:Z701)</f>
        <v>1527</v>
      </c>
      <c r="AA702" s="163">
        <f>SUM(AA700:AA701)</f>
        <v>381</v>
      </c>
      <c r="AB702" s="164">
        <f>SUBTOTAL(9,AB128:AB701)</f>
        <v>1470.5</v>
      </c>
      <c r="AC702" s="163">
        <f>SUM(AC700:AC701)</f>
        <v>305</v>
      </c>
      <c r="AD702" s="164">
        <f>SUBTOTAL(9,AD128:AD701)</f>
        <v>1326</v>
      </c>
      <c r="AE702" s="165">
        <f>SUM(AE700:AE701)</f>
        <v>9</v>
      </c>
      <c r="AF702" s="165">
        <f>SUBTOTAL(9,AF128:AF701)</f>
        <v>2542</v>
      </c>
      <c r="AG702" s="163">
        <f>SUM(AG700:AG701)</f>
        <v>371</v>
      </c>
      <c r="AH702" s="164">
        <f>SUBTOTAL(9,AH128:AH701)</f>
        <v>1413.5</v>
      </c>
      <c r="AI702" s="163">
        <f>SUM(AI700:AI701)</f>
        <v>379</v>
      </c>
      <c r="AJ702" s="164">
        <f>SUBTOTAL(9,AJ128:AJ701)</f>
        <v>1496</v>
      </c>
      <c r="AK702" s="163">
        <f>SUM(AK700:AK701)</f>
        <v>377</v>
      </c>
      <c r="AL702" s="164">
        <f>SUBTOTAL(9,AL128:AL701)</f>
        <v>1487.5</v>
      </c>
      <c r="AM702" s="163">
        <f>SUM(AM700:AM701)</f>
        <v>390</v>
      </c>
      <c r="AN702" s="164">
        <f>SUBTOTAL(9,AN128:AN701)</f>
        <v>1479</v>
      </c>
      <c r="AO702" s="163">
        <f>SUM(AO700:AO701)</f>
        <v>389</v>
      </c>
      <c r="AP702" s="164">
        <f>SUBTOTAL(9,AP128:AP701)</f>
        <v>1499.5</v>
      </c>
      <c r="AQ702" s="163">
        <f>SUM(AQ700:AQ701)</f>
        <v>365</v>
      </c>
      <c r="AR702" s="164">
        <f>SUBTOTAL(9,AR128:AR701)</f>
        <v>1424.5</v>
      </c>
      <c r="AS702" s="165">
        <f>SUM(AS700:AS701)</f>
        <v>9</v>
      </c>
      <c r="AT702" s="165">
        <f>SUBTOTAL(9,AT128:AT701)</f>
        <v>2435.5</v>
      </c>
      <c r="AU702" s="163">
        <f>SUM(AU700:AU701)</f>
        <v>383</v>
      </c>
      <c r="AV702" s="164">
        <f>SUBTOTAL(9,AV128:AV701)</f>
        <v>1433.5</v>
      </c>
      <c r="AW702" s="163">
        <f>SUM(AW700:AW701)</f>
        <v>384</v>
      </c>
      <c r="AX702" s="164">
        <f>SUBTOTAL(9,AX128:AX701)</f>
        <v>1480.5</v>
      </c>
      <c r="AY702" s="163">
        <f>SUM(AY700:AY701)</f>
        <v>397</v>
      </c>
      <c r="AZ702" s="164">
        <f>SUBTOTAL(9,AZ128:AZ701)</f>
        <v>1515</v>
      </c>
      <c r="BA702" s="163">
        <f>SUM(BA700:BA701)</f>
        <v>396</v>
      </c>
      <c r="BB702" s="164">
        <f>SUBTOTAL(9,BB128:BB701)</f>
        <v>1550.5</v>
      </c>
      <c r="BC702" s="163">
        <f>SUM(BC700:BC701)</f>
        <v>393</v>
      </c>
      <c r="BD702" s="164">
        <f>SUBTOTAL(9,BD128:BD701)</f>
        <v>1491</v>
      </c>
      <c r="BE702" s="163">
        <f>SUM(BE700:BE701)</f>
        <v>316</v>
      </c>
      <c r="BF702" s="164">
        <f>SUBTOTAL(9,BF128:BF701)</f>
        <v>1398.5</v>
      </c>
      <c r="BG702" s="165">
        <f>SUM(BG700:BG701)</f>
        <v>8</v>
      </c>
      <c r="BH702" s="165">
        <f>SUBTOTAL(9,BH128:BH701)</f>
        <v>2019.5</v>
      </c>
      <c r="BI702" s="163">
        <f>SUM(BI700:BI701)</f>
        <v>390</v>
      </c>
      <c r="BJ702" s="164">
        <f>SUBTOTAL(9,BJ128:BJ701)</f>
        <v>1430</v>
      </c>
      <c r="BK702" s="163">
        <f>SUM(BK700:BK701)</f>
        <v>398</v>
      </c>
      <c r="BL702" s="164">
        <f>SUBTOTAL(9,BL128:BL701)</f>
        <v>1525</v>
      </c>
      <c r="BM702" s="163">
        <f>SUM(BM700:BM701)</f>
        <v>393</v>
      </c>
      <c r="BN702" s="164">
        <f>SUBTOTAL(9,BN128:BN701)</f>
        <v>1482</v>
      </c>
      <c r="BO702" s="163">
        <f>SUM(BO700:BO701)</f>
        <v>386</v>
      </c>
      <c r="BP702" s="164">
        <f>SUBTOTAL(9,BP128:BP701)</f>
        <v>1485</v>
      </c>
      <c r="BQ702" s="166"/>
      <c r="BR702" s="167"/>
      <c r="BS702" s="154"/>
      <c r="BT702" s="154"/>
      <c r="BU702" s="154"/>
      <c r="BV702" s="154"/>
      <c r="BW702" s="154"/>
      <c r="BX702" s="154"/>
      <c r="BY702" s="154"/>
      <c r="BZ702" s="159"/>
      <c r="CA702" s="154"/>
      <c r="CB702" s="159"/>
      <c r="CC702" s="159"/>
      <c r="CD702" s="159"/>
      <c r="CE702" s="160"/>
      <c r="CF702" s="159"/>
      <c r="CG702" s="159"/>
      <c r="CH702" s="159"/>
      <c r="CI702" s="161"/>
      <c r="CJ702" s="161"/>
    </row>
    <row r="703" spans="1:92" s="176" customFormat="1" ht="37.35" customHeight="1" x14ac:dyDescent="0.25">
      <c r="A703" s="154"/>
      <c r="B703" s="2"/>
      <c r="C703" s="156"/>
      <c r="D703" s="168"/>
      <c r="E703" s="154"/>
      <c r="F703" s="154"/>
      <c r="G703" s="169"/>
      <c r="H703" s="169"/>
      <c r="I703" s="8"/>
      <c r="J703" s="170"/>
      <c r="K703" s="169"/>
      <c r="L703" s="169"/>
      <c r="M703" s="169"/>
      <c r="N703" s="169"/>
      <c r="O703" s="170"/>
      <c r="P703" s="171"/>
      <c r="Q703" s="169"/>
      <c r="R703" s="169"/>
      <c r="S703" s="169"/>
      <c r="T703" s="169"/>
      <c r="U703" s="169"/>
      <c r="V703" s="169"/>
      <c r="W703" s="169"/>
      <c r="X703" s="169"/>
      <c r="Y703" s="6"/>
      <c r="Z703" s="10"/>
      <c r="AA703" s="169"/>
      <c r="AB703" s="172"/>
      <c r="AC703" s="169"/>
      <c r="AD703" s="172"/>
      <c r="AE703" s="169"/>
      <c r="AF703" s="169"/>
      <c r="AG703" s="169"/>
      <c r="AH703" s="169"/>
      <c r="AI703" s="169"/>
      <c r="AJ703" s="172"/>
      <c r="AK703" s="169"/>
      <c r="AL703" s="169"/>
      <c r="AM703" s="169"/>
      <c r="AN703" s="172"/>
      <c r="AO703" s="169"/>
      <c r="AP703" s="173"/>
      <c r="AQ703" s="169"/>
      <c r="AR703" s="172"/>
      <c r="AS703" s="169"/>
      <c r="AT703" s="169"/>
      <c r="AU703" s="169"/>
      <c r="AV703" s="169"/>
      <c r="AW703" s="169"/>
      <c r="AX703" s="169"/>
      <c r="AY703" s="169"/>
      <c r="AZ703" s="169"/>
      <c r="BA703" s="169"/>
      <c r="BB703" s="169"/>
      <c r="BC703" s="169"/>
      <c r="BD703" s="173"/>
      <c r="BE703" s="169"/>
      <c r="BF703" s="174"/>
      <c r="BG703" s="169"/>
      <c r="BH703" s="169"/>
      <c r="BI703" s="169"/>
      <c r="BJ703" s="169"/>
      <c r="BK703" s="169"/>
      <c r="BL703" s="169"/>
      <c r="BM703" s="169"/>
      <c r="BN703" s="169"/>
      <c r="BO703" s="169"/>
      <c r="BP703" s="169"/>
      <c r="BQ703" s="154"/>
      <c r="BR703" s="175"/>
      <c r="BS703" s="154"/>
      <c r="BT703" s="154"/>
      <c r="BU703" s="154"/>
      <c r="BV703" s="154"/>
      <c r="BW703" s="154"/>
      <c r="BX703" s="154"/>
      <c r="BY703" s="154"/>
      <c r="BZ703" s="159"/>
      <c r="CA703" s="154"/>
      <c r="CB703" s="159"/>
      <c r="CC703" s="159"/>
      <c r="CD703" s="159"/>
      <c r="CE703" s="159"/>
      <c r="CF703" s="159"/>
      <c r="CG703" s="159"/>
      <c r="CH703" s="159"/>
      <c r="CI703" s="161"/>
      <c r="CJ703" s="161"/>
    </row>
    <row r="704" spans="1:92" s="176" customFormat="1" ht="18" customHeight="1" x14ac:dyDescent="0.25">
      <c r="A704" s="154"/>
      <c r="B704" s="2"/>
      <c r="C704" s="156"/>
      <c r="D704" s="168"/>
      <c r="E704" s="177"/>
      <c r="F704" s="154"/>
      <c r="G704" s="169"/>
      <c r="H704" s="169"/>
      <c r="I704" s="8"/>
      <c r="J704" s="170"/>
      <c r="K704" s="169"/>
      <c r="L704" s="169"/>
      <c r="M704" s="169"/>
      <c r="N704" s="169"/>
      <c r="O704" s="170"/>
      <c r="P704" s="171"/>
      <c r="Q704" s="169"/>
      <c r="R704" s="169"/>
      <c r="S704" s="169"/>
      <c r="T704" s="169"/>
      <c r="U704" s="169"/>
      <c r="V704" s="169"/>
      <c r="W704" s="169"/>
      <c r="X704" s="169"/>
      <c r="Y704" s="6"/>
      <c r="Z704" s="10"/>
      <c r="AA704" s="169"/>
      <c r="AB704" s="172"/>
      <c r="AC704" s="169"/>
      <c r="AD704" s="172"/>
      <c r="AE704" s="169"/>
      <c r="AF704" s="169"/>
      <c r="AG704" s="169"/>
      <c r="AH704" s="169"/>
      <c r="AI704" s="169"/>
      <c r="AJ704" s="172"/>
      <c r="AK704" s="169"/>
      <c r="AL704" s="169"/>
      <c r="AM704" s="169"/>
      <c r="AN704" s="169"/>
      <c r="AO704" s="169"/>
      <c r="AP704" s="173"/>
      <c r="AQ704" s="169"/>
      <c r="AR704" s="169"/>
      <c r="AS704" s="169"/>
      <c r="AT704" s="169"/>
      <c r="AU704" s="169"/>
      <c r="AV704" s="169"/>
      <c r="AW704" s="169"/>
      <c r="AX704" s="169"/>
      <c r="AY704" s="169"/>
      <c r="AZ704" s="169"/>
      <c r="BA704" s="169"/>
      <c r="BB704" s="169"/>
      <c r="BC704" s="169"/>
      <c r="BD704" s="173"/>
      <c r="BE704" s="169"/>
      <c r="BF704" s="169"/>
      <c r="BG704" s="169"/>
      <c r="BH704" s="169"/>
      <c r="BI704" s="169"/>
      <c r="BJ704" s="169"/>
      <c r="BK704" s="169"/>
      <c r="BL704" s="169"/>
      <c r="BM704" s="169"/>
      <c r="BN704" s="169"/>
      <c r="BO704" s="169"/>
      <c r="BP704" s="169"/>
      <c r="BQ704" s="177"/>
      <c r="BR704" s="154"/>
      <c r="BS704" s="154"/>
      <c r="BT704" s="154"/>
      <c r="BU704" s="154"/>
      <c r="BV704" s="154"/>
      <c r="BW704" s="154"/>
      <c r="BX704" s="154"/>
      <c r="BY704" s="154"/>
      <c r="BZ704" s="159"/>
      <c r="CA704" s="154"/>
      <c r="CB704" s="159"/>
      <c r="CC704" s="159"/>
      <c r="CD704" s="159"/>
      <c r="CE704" s="159"/>
      <c r="CF704" s="159"/>
      <c r="CG704" s="159"/>
      <c r="CH704" s="159"/>
      <c r="CI704" s="161"/>
      <c r="CJ704" s="161"/>
    </row>
    <row r="705" spans="1:88" ht="15.75" x14ac:dyDescent="0.25">
      <c r="A705" s="154"/>
      <c r="B705" s="178"/>
      <c r="AC705" s="169"/>
      <c r="CA705" s="179" t="s">
        <v>1404</v>
      </c>
      <c r="CB705" s="180"/>
      <c r="CC705" s="180"/>
      <c r="CD705" s="180"/>
      <c r="CE705" s="180"/>
    </row>
    <row r="706" spans="1:88" ht="15.75" x14ac:dyDescent="0.25">
      <c r="A706" s="154"/>
      <c r="B706" s="178"/>
      <c r="AC706" s="169"/>
      <c r="BT706" s="181"/>
      <c r="BU706" s="181"/>
      <c r="BV706" s="181"/>
    </row>
    <row r="707" spans="1:88" s="183" customFormat="1" ht="20.25" x14ac:dyDescent="0.3">
      <c r="A707" s="154"/>
      <c r="B707" s="205" t="s">
        <v>1405</v>
      </c>
      <c r="C707" s="205"/>
      <c r="D707" s="182"/>
      <c r="F707" s="184"/>
      <c r="G707" s="185"/>
      <c r="H707" s="186"/>
      <c r="I707" s="187"/>
      <c r="J707" s="188"/>
      <c r="K707" s="185"/>
      <c r="L707" s="189"/>
      <c r="M707" s="185"/>
      <c r="N707" s="189"/>
      <c r="O707" s="187"/>
      <c r="P707" s="188"/>
      <c r="Q707" s="185"/>
      <c r="R707" s="189"/>
      <c r="S707" s="185"/>
      <c r="T707" s="189"/>
      <c r="U707" s="185"/>
      <c r="V707" s="186"/>
      <c r="W707" s="182" t="s">
        <v>1406</v>
      </c>
      <c r="X707" s="189"/>
      <c r="Y707" s="185"/>
      <c r="Z707" s="189"/>
      <c r="AA707" s="185"/>
      <c r="AB707" s="189"/>
      <c r="AC707" s="169"/>
      <c r="AD707" s="189"/>
      <c r="AE707" s="185"/>
      <c r="AF707" s="189"/>
      <c r="AG707" s="185"/>
      <c r="AH707" s="189"/>
      <c r="AI707" s="185"/>
      <c r="AJ707" s="189"/>
      <c r="AK707" s="185"/>
      <c r="AL707" s="189"/>
      <c r="AM707" s="185"/>
      <c r="AN707" s="189"/>
      <c r="AO707" s="185"/>
      <c r="AP707" s="189"/>
      <c r="AQ707" s="185"/>
      <c r="AR707" s="189"/>
      <c r="AS707" s="185"/>
      <c r="AT707" s="189"/>
      <c r="AU707" s="185"/>
      <c r="AV707" s="189"/>
      <c r="AW707" s="185"/>
      <c r="AX707" s="189"/>
      <c r="AY707" s="185"/>
      <c r="AZ707" s="182" t="s">
        <v>1407</v>
      </c>
      <c r="BA707" s="185"/>
      <c r="BB707" s="189"/>
      <c r="BC707" s="185"/>
      <c r="BD707" s="189"/>
      <c r="BE707" s="185"/>
      <c r="BF707" s="186"/>
      <c r="BG707" s="185"/>
      <c r="BH707" s="189"/>
      <c r="BI707" s="185"/>
      <c r="BJ707" s="189"/>
      <c r="BK707" s="185"/>
      <c r="BL707" s="189"/>
      <c r="BM707" s="185"/>
      <c r="BN707" s="189"/>
      <c r="BO707" s="185"/>
      <c r="BP707" s="189"/>
      <c r="BQ707" s="184"/>
      <c r="BR707" s="184"/>
      <c r="BS707" s="184"/>
      <c r="BT707" s="182"/>
      <c r="BV707" s="182"/>
      <c r="BW707" s="184"/>
      <c r="BX707" s="184"/>
      <c r="BY707" s="184"/>
      <c r="BZ707" s="206" t="s">
        <v>1408</v>
      </c>
      <c r="CA707" s="206"/>
      <c r="CB707" s="206"/>
      <c r="CC707" s="206"/>
      <c r="CD707" s="190"/>
      <c r="CE707" s="190"/>
      <c r="CF707" s="190"/>
      <c r="CG707" s="190"/>
      <c r="CH707" s="190"/>
      <c r="CI707" s="191"/>
      <c r="CJ707" s="191"/>
    </row>
    <row r="708" spans="1:88" s="1" customFormat="1" ht="15.75" x14ac:dyDescent="0.25">
      <c r="A708" s="154"/>
      <c r="B708" s="192"/>
      <c r="C708" s="193"/>
      <c r="D708" s="181"/>
      <c r="E708" s="13"/>
      <c r="G708" s="6"/>
      <c r="H708" s="7"/>
      <c r="I708" s="8"/>
      <c r="J708" s="9"/>
      <c r="K708" s="6"/>
      <c r="L708" s="10"/>
      <c r="M708" s="6"/>
      <c r="N708" s="10"/>
      <c r="O708" s="8"/>
      <c r="P708" s="9"/>
      <c r="Q708" s="6"/>
      <c r="R708" s="10"/>
      <c r="S708" s="6"/>
      <c r="T708" s="10"/>
      <c r="U708" s="6"/>
      <c r="V708" s="7"/>
      <c r="W708" s="6"/>
      <c r="X708" s="10"/>
      <c r="Y708" s="6"/>
      <c r="Z708" s="10"/>
      <c r="AA708" s="6"/>
      <c r="AB708" s="10"/>
      <c r="AC708" s="169"/>
      <c r="AD708" s="10"/>
      <c r="AE708" s="6"/>
      <c r="AF708" s="10"/>
      <c r="AG708" s="6"/>
      <c r="AH708" s="10"/>
      <c r="AI708" s="6"/>
      <c r="AJ708" s="10"/>
      <c r="AK708" s="6"/>
      <c r="AL708" s="10"/>
      <c r="AM708" s="6"/>
      <c r="AN708" s="10"/>
      <c r="AO708" s="6"/>
      <c r="AP708" s="10"/>
      <c r="AQ708" s="6"/>
      <c r="AR708" s="10"/>
      <c r="AS708" s="6"/>
      <c r="AT708" s="10"/>
      <c r="AU708" s="6"/>
      <c r="AV708" s="10"/>
      <c r="AW708" s="6"/>
      <c r="AX708" s="10"/>
      <c r="AY708" s="6"/>
      <c r="AZ708" s="10"/>
      <c r="BA708" s="6"/>
      <c r="BB708" s="10"/>
      <c r="BC708" s="6"/>
      <c r="BD708" s="10"/>
      <c r="BE708" s="6"/>
      <c r="BF708" s="7"/>
      <c r="BG708" s="6"/>
      <c r="BH708" s="10"/>
      <c r="BI708" s="6"/>
      <c r="BJ708" s="10"/>
      <c r="BK708" s="6"/>
      <c r="BL708" s="10"/>
      <c r="BM708" s="6"/>
      <c r="BN708" s="10"/>
      <c r="BO708" s="6"/>
      <c r="BP708" s="10"/>
      <c r="BZ708" s="11"/>
      <c r="CB708" s="11"/>
      <c r="CC708" s="11"/>
      <c r="CD708" s="11"/>
      <c r="CE708" s="11"/>
      <c r="CF708" s="11"/>
      <c r="CG708" s="11"/>
      <c r="CH708" s="11"/>
      <c r="CI708" s="12"/>
      <c r="CJ708" s="12"/>
    </row>
    <row r="709" spans="1:88" s="1" customFormat="1" ht="15.75" x14ac:dyDescent="0.25">
      <c r="A709" s="154"/>
      <c r="B709" s="192"/>
      <c r="C709" s="193"/>
      <c r="D709" s="181"/>
      <c r="E709" s="13"/>
      <c r="G709" s="6"/>
      <c r="H709" s="7"/>
      <c r="I709" s="8"/>
      <c r="J709" s="9"/>
      <c r="K709" s="6"/>
      <c r="L709" s="10"/>
      <c r="M709" s="6"/>
      <c r="N709" s="10"/>
      <c r="O709" s="8"/>
      <c r="P709" s="9"/>
      <c r="Q709" s="6"/>
      <c r="R709" s="10"/>
      <c r="S709" s="6"/>
      <c r="T709" s="10"/>
      <c r="U709" s="6"/>
      <c r="V709" s="7"/>
      <c r="W709" s="6"/>
      <c r="X709" s="10"/>
      <c r="Y709" s="6"/>
      <c r="Z709" s="10"/>
      <c r="AA709" s="6"/>
      <c r="AB709" s="10"/>
      <c r="AC709" s="169"/>
      <c r="AD709" s="10"/>
      <c r="AE709" s="6"/>
      <c r="AF709" s="10"/>
      <c r="AG709" s="6"/>
      <c r="AH709" s="10"/>
      <c r="AI709" s="6"/>
      <c r="AJ709" s="10"/>
      <c r="AK709" s="6"/>
      <c r="AL709" s="10"/>
      <c r="AM709" s="6"/>
      <c r="AN709" s="10"/>
      <c r="AO709" s="6"/>
      <c r="AP709" s="10"/>
      <c r="AQ709" s="6"/>
      <c r="AR709" s="10"/>
      <c r="AS709" s="6"/>
      <c r="AT709" s="10"/>
      <c r="AU709" s="6"/>
      <c r="AV709" s="10"/>
      <c r="AW709" s="6"/>
      <c r="AX709" s="10"/>
      <c r="AY709" s="6"/>
      <c r="AZ709" s="10"/>
      <c r="BA709" s="6"/>
      <c r="BB709" s="10"/>
      <c r="BC709" s="6"/>
      <c r="BD709" s="10"/>
      <c r="BE709" s="6"/>
      <c r="BF709" s="7"/>
      <c r="BG709" s="6"/>
      <c r="BH709" s="10"/>
      <c r="BI709" s="6"/>
      <c r="BJ709" s="10"/>
      <c r="BK709" s="6"/>
      <c r="BL709" s="10"/>
      <c r="BM709" s="6"/>
      <c r="BN709" s="10"/>
      <c r="BO709" s="6"/>
      <c r="BP709" s="10"/>
      <c r="BZ709" s="11"/>
      <c r="CB709" s="11"/>
      <c r="CC709" s="11"/>
      <c r="CD709" s="11"/>
      <c r="CE709" s="11"/>
      <c r="CF709" s="11"/>
      <c r="CG709" s="11"/>
      <c r="CH709" s="11"/>
      <c r="CI709" s="12"/>
      <c r="CJ709" s="12"/>
    </row>
    <row r="710" spans="1:88" s="1" customFormat="1" ht="15.75" x14ac:dyDescent="0.25">
      <c r="A710" s="154"/>
      <c r="B710" s="192"/>
      <c r="C710" s="193"/>
      <c r="D710" s="181"/>
      <c r="E710" s="13"/>
      <c r="G710" s="6"/>
      <c r="H710" s="7"/>
      <c r="I710" s="8"/>
      <c r="J710" s="9"/>
      <c r="K710" s="6"/>
      <c r="L710" s="10"/>
      <c r="M710" s="6"/>
      <c r="N710" s="10"/>
      <c r="O710" s="8"/>
      <c r="P710" s="9"/>
      <c r="Q710" s="6"/>
      <c r="R710" s="10"/>
      <c r="S710" s="6"/>
      <c r="T710" s="10"/>
      <c r="U710" s="6"/>
      <c r="V710" s="7"/>
      <c r="W710" s="6"/>
      <c r="X710" s="10"/>
      <c r="Y710" s="6"/>
      <c r="Z710" s="10"/>
      <c r="AA710" s="6"/>
      <c r="AB710" s="10"/>
      <c r="AC710" s="169"/>
      <c r="AD710" s="10"/>
      <c r="AE710" s="6"/>
      <c r="AF710" s="10"/>
      <c r="AG710" s="6"/>
      <c r="AH710" s="10"/>
      <c r="AI710" s="6"/>
      <c r="AJ710" s="10"/>
      <c r="AK710" s="6"/>
      <c r="AL710" s="10"/>
      <c r="AM710" s="6"/>
      <c r="AN710" s="10"/>
      <c r="AO710" s="6"/>
      <c r="AP710" s="10"/>
      <c r="AQ710" s="6"/>
      <c r="AR710" s="10"/>
      <c r="AS710" s="6"/>
      <c r="AT710" s="10"/>
      <c r="AU710" s="6"/>
      <c r="AV710" s="10"/>
      <c r="AW710" s="6"/>
      <c r="AX710" s="10"/>
      <c r="AY710" s="6"/>
      <c r="AZ710" s="10"/>
      <c r="BA710" s="6"/>
      <c r="BB710" s="10"/>
      <c r="BC710" s="6"/>
      <c r="BD710" s="10"/>
      <c r="BE710" s="6"/>
      <c r="BF710" s="7"/>
      <c r="BG710" s="6"/>
      <c r="BH710" s="10"/>
      <c r="BI710" s="6"/>
      <c r="BJ710" s="10"/>
      <c r="BK710" s="6"/>
      <c r="BL710" s="10"/>
      <c r="BM710" s="6"/>
      <c r="BN710" s="10"/>
      <c r="BO710" s="6"/>
      <c r="BP710" s="10"/>
      <c r="BZ710" s="11"/>
      <c r="CB710" s="11"/>
      <c r="CC710" s="11"/>
      <c r="CD710" s="11"/>
      <c r="CE710" s="11"/>
      <c r="CF710" s="11"/>
      <c r="CG710" s="11"/>
      <c r="CH710" s="11"/>
      <c r="CI710" s="12"/>
      <c r="CJ710" s="12"/>
    </row>
    <row r="711" spans="1:88" s="1" customFormat="1" ht="15.75" x14ac:dyDescent="0.25">
      <c r="A711" s="154"/>
      <c r="B711" s="192"/>
      <c r="C711" s="193"/>
      <c r="D711" s="181"/>
      <c r="E711" s="13"/>
      <c r="G711" s="6"/>
      <c r="H711" s="7"/>
      <c r="I711" s="8"/>
      <c r="J711" s="9"/>
      <c r="K711" s="6"/>
      <c r="L711" s="10"/>
      <c r="M711" s="6"/>
      <c r="N711" s="10"/>
      <c r="O711" s="8"/>
      <c r="P711" s="9"/>
      <c r="Q711" s="6"/>
      <c r="R711" s="10"/>
      <c r="S711" s="6"/>
      <c r="T711" s="10"/>
      <c r="U711" s="6"/>
      <c r="V711" s="7"/>
      <c r="W711" s="6"/>
      <c r="X711" s="10"/>
      <c r="Y711" s="6"/>
      <c r="Z711" s="10"/>
      <c r="AA711" s="6"/>
      <c r="AB711" s="10"/>
      <c r="AC711" s="6"/>
      <c r="AD711" s="10"/>
      <c r="AE711" s="6"/>
      <c r="AF711" s="10"/>
      <c r="AG711" s="6"/>
      <c r="AH711" s="10"/>
      <c r="AI711" s="6"/>
      <c r="AJ711" s="10"/>
      <c r="AK711" s="6"/>
      <c r="AL711" s="10"/>
      <c r="AM711" s="6"/>
      <c r="AN711" s="10"/>
      <c r="AO711" s="6"/>
      <c r="AP711" s="10"/>
      <c r="AQ711" s="6"/>
      <c r="AR711" s="10"/>
      <c r="AS711" s="6"/>
      <c r="AT711" s="10"/>
      <c r="AU711" s="6"/>
      <c r="AV711" s="10"/>
      <c r="AW711" s="6"/>
      <c r="AX711" s="10"/>
      <c r="AY711" s="6"/>
      <c r="AZ711" s="10"/>
      <c r="BA711" s="6"/>
      <c r="BB711" s="10"/>
      <c r="BC711" s="6"/>
      <c r="BD711" s="10"/>
      <c r="BE711" s="6"/>
      <c r="BF711" s="7"/>
      <c r="BG711" s="6"/>
      <c r="BH711" s="10"/>
      <c r="BI711" s="6"/>
      <c r="BJ711" s="10"/>
      <c r="BK711" s="6"/>
      <c r="BL711" s="10"/>
      <c r="BM711" s="6"/>
      <c r="BN711" s="10"/>
      <c r="BO711" s="6"/>
      <c r="BP711" s="10"/>
      <c r="BZ711" s="11"/>
      <c r="CB711" s="11"/>
      <c r="CC711" s="11"/>
      <c r="CD711" s="11"/>
      <c r="CE711" s="11"/>
      <c r="CF711" s="11"/>
      <c r="CG711" s="11"/>
      <c r="CH711" s="11"/>
      <c r="CI711" s="12"/>
      <c r="CJ711" s="12"/>
    </row>
    <row r="712" spans="1:88" s="1" customFormat="1" ht="15.75" x14ac:dyDescent="0.25">
      <c r="A712" s="154"/>
      <c r="B712" s="192"/>
      <c r="C712" s="193"/>
      <c r="D712" s="181"/>
      <c r="E712" s="13"/>
      <c r="G712" s="6"/>
      <c r="H712" s="7"/>
      <c r="I712" s="8"/>
      <c r="J712" s="9"/>
      <c r="K712" s="6"/>
      <c r="L712" s="10"/>
      <c r="M712" s="6"/>
      <c r="N712" s="10"/>
      <c r="O712" s="8"/>
      <c r="P712" s="9"/>
      <c r="Q712" s="6"/>
      <c r="R712" s="10"/>
      <c r="S712" s="6"/>
      <c r="T712" s="10"/>
      <c r="U712" s="6"/>
      <c r="V712" s="7"/>
      <c r="W712" s="6"/>
      <c r="X712" s="10"/>
      <c r="Y712" s="6"/>
      <c r="Z712" s="10"/>
      <c r="AA712" s="6"/>
      <c r="AB712" s="10"/>
      <c r="AC712" s="6"/>
      <c r="AD712" s="10"/>
      <c r="AE712" s="6"/>
      <c r="AF712" s="10"/>
      <c r="AG712" s="6"/>
      <c r="AH712" s="10"/>
      <c r="AI712" s="6"/>
      <c r="AJ712" s="10"/>
      <c r="AK712" s="6"/>
      <c r="AL712" s="10"/>
      <c r="AM712" s="6"/>
      <c r="AN712" s="10"/>
      <c r="AO712" s="6"/>
      <c r="AP712" s="10"/>
      <c r="AQ712" s="6"/>
      <c r="AR712" s="10"/>
      <c r="AS712" s="6"/>
      <c r="AT712" s="10"/>
      <c r="AU712" s="6"/>
      <c r="AV712" s="10"/>
      <c r="AW712" s="6"/>
      <c r="AX712" s="10"/>
      <c r="AY712" s="6"/>
      <c r="AZ712" s="10"/>
      <c r="BA712" s="6"/>
      <c r="BB712" s="10"/>
      <c r="BC712" s="6"/>
      <c r="BD712" s="10"/>
      <c r="BE712" s="6"/>
      <c r="BF712" s="7"/>
      <c r="BG712" s="6"/>
      <c r="BH712" s="10"/>
      <c r="BI712" s="6"/>
      <c r="BJ712" s="10"/>
      <c r="BK712" s="6"/>
      <c r="BL712" s="10"/>
      <c r="BM712" s="6"/>
      <c r="BN712" s="10"/>
      <c r="BO712" s="6"/>
      <c r="BP712" s="10"/>
      <c r="BZ712" s="11"/>
      <c r="CB712" s="11"/>
      <c r="CC712" s="11"/>
      <c r="CD712" s="11"/>
      <c r="CE712" s="11"/>
      <c r="CF712" s="11"/>
      <c r="CG712" s="11"/>
      <c r="CH712" s="11"/>
      <c r="CI712" s="12"/>
      <c r="CJ712" s="12"/>
    </row>
    <row r="713" spans="1:88" s="1" customFormat="1" ht="15.75" x14ac:dyDescent="0.25">
      <c r="A713" s="154"/>
      <c r="B713" s="192"/>
      <c r="C713" s="193"/>
      <c r="D713" s="181"/>
      <c r="E713" s="13"/>
      <c r="G713" s="6"/>
      <c r="H713" s="7"/>
      <c r="I713" s="8"/>
      <c r="J713" s="9"/>
      <c r="K713" s="6"/>
      <c r="L713" s="10"/>
      <c r="M713" s="6"/>
      <c r="N713" s="10"/>
      <c r="O713" s="8"/>
      <c r="P713" s="9"/>
      <c r="Q713" s="6"/>
      <c r="R713" s="10"/>
      <c r="S713" s="6"/>
      <c r="T713" s="10"/>
      <c r="U713" s="6"/>
      <c r="V713" s="7"/>
      <c r="W713" s="6"/>
      <c r="X713" s="10"/>
      <c r="Y713" s="6"/>
      <c r="Z713" s="10"/>
      <c r="AA713" s="6"/>
      <c r="AB713" s="10"/>
      <c r="AC713" s="6"/>
      <c r="AD713" s="10"/>
      <c r="AE713" s="6"/>
      <c r="AF713" s="10"/>
      <c r="AG713" s="6"/>
      <c r="AH713" s="10"/>
      <c r="AI713" s="6"/>
      <c r="AJ713" s="10"/>
      <c r="AK713" s="6"/>
      <c r="AL713" s="10"/>
      <c r="AM713" s="6"/>
      <c r="AN713" s="10"/>
      <c r="AO713" s="6"/>
      <c r="AP713" s="10"/>
      <c r="AQ713" s="6"/>
      <c r="AR713" s="10"/>
      <c r="AS713" s="6"/>
      <c r="AT713" s="10"/>
      <c r="AU713" s="6"/>
      <c r="AV713" s="10"/>
      <c r="AW713" s="6"/>
      <c r="AX713" s="10"/>
      <c r="AY713" s="6"/>
      <c r="AZ713" s="10"/>
      <c r="BA713" s="6"/>
      <c r="BB713" s="10"/>
      <c r="BC713" s="6"/>
      <c r="BD713" s="10"/>
      <c r="BE713" s="6"/>
      <c r="BF713" s="7"/>
      <c r="BG713" s="6"/>
      <c r="BH713" s="10"/>
      <c r="BI713" s="6"/>
      <c r="BJ713" s="10"/>
      <c r="BK713" s="6"/>
      <c r="BL713" s="10"/>
      <c r="BM713" s="6"/>
      <c r="BN713" s="10"/>
      <c r="BO713" s="6"/>
      <c r="BP713" s="10"/>
      <c r="BZ713" s="11"/>
      <c r="CB713" s="11"/>
      <c r="CC713" s="11"/>
      <c r="CD713" s="11"/>
      <c r="CE713" s="11"/>
      <c r="CF713" s="11"/>
      <c r="CG713" s="11"/>
      <c r="CH713" s="11"/>
      <c r="CI713" s="12"/>
      <c r="CJ713" s="12"/>
    </row>
    <row r="714" spans="1:88" s="1" customFormat="1" ht="15.75" x14ac:dyDescent="0.25">
      <c r="A714" s="154"/>
      <c r="B714" s="192"/>
      <c r="C714" s="193"/>
      <c r="D714" s="181"/>
      <c r="E714" s="13"/>
      <c r="G714" s="6"/>
      <c r="H714" s="7"/>
      <c r="I714" s="8"/>
      <c r="J714" s="9"/>
      <c r="K714" s="6"/>
      <c r="L714" s="10"/>
      <c r="M714" s="6"/>
      <c r="N714" s="10"/>
      <c r="O714" s="8"/>
      <c r="P714" s="9"/>
      <c r="Q714" s="6"/>
      <c r="R714" s="10"/>
      <c r="S714" s="6"/>
      <c r="T714" s="10"/>
      <c r="U714" s="6"/>
      <c r="V714" s="7"/>
      <c r="W714" s="6"/>
      <c r="X714" s="10"/>
      <c r="Y714" s="6"/>
      <c r="Z714" s="10"/>
      <c r="AA714" s="6"/>
      <c r="AB714" s="10"/>
      <c r="AC714" s="6"/>
      <c r="AD714" s="10"/>
      <c r="AE714" s="6"/>
      <c r="AF714" s="10"/>
      <c r="AG714" s="6"/>
      <c r="AH714" s="10"/>
      <c r="AI714" s="6"/>
      <c r="AJ714" s="10"/>
      <c r="AK714" s="6"/>
      <c r="AL714" s="10"/>
      <c r="AM714" s="6"/>
      <c r="AN714" s="10"/>
      <c r="AO714" s="6"/>
      <c r="AP714" s="10"/>
      <c r="AQ714" s="6"/>
      <c r="AR714" s="10"/>
      <c r="AS714" s="6"/>
      <c r="AT714" s="10"/>
      <c r="AU714" s="6"/>
      <c r="AV714" s="10"/>
      <c r="AW714" s="6"/>
      <c r="AX714" s="10"/>
      <c r="AY714" s="6"/>
      <c r="AZ714" s="10"/>
      <c r="BA714" s="6"/>
      <c r="BB714" s="10"/>
      <c r="BC714" s="6"/>
      <c r="BD714" s="10"/>
      <c r="BE714" s="6"/>
      <c r="BF714" s="7"/>
      <c r="BG714" s="6"/>
      <c r="BH714" s="10"/>
      <c r="BI714" s="6"/>
      <c r="BJ714" s="10"/>
      <c r="BK714" s="6"/>
      <c r="BL714" s="10"/>
      <c r="BM714" s="6"/>
      <c r="BN714" s="10"/>
      <c r="BO714" s="6"/>
      <c r="BP714" s="10"/>
      <c r="BZ714" s="11"/>
      <c r="CB714" s="11"/>
      <c r="CC714" s="11"/>
      <c r="CD714" s="11"/>
      <c r="CE714" s="11"/>
      <c r="CF714" s="11"/>
      <c r="CG714" s="11"/>
      <c r="CH714" s="11"/>
      <c r="CI714" s="12"/>
      <c r="CJ714" s="12"/>
    </row>
    <row r="715" spans="1:88" s="1" customFormat="1" ht="15.75" x14ac:dyDescent="0.25">
      <c r="A715" s="154"/>
      <c r="B715" s="192"/>
      <c r="C715" s="193"/>
      <c r="D715" s="181"/>
      <c r="E715" s="13"/>
      <c r="G715" s="6"/>
      <c r="H715" s="7"/>
      <c r="I715" s="8"/>
      <c r="J715" s="9"/>
      <c r="K715" s="6"/>
      <c r="L715" s="10"/>
      <c r="M715" s="6"/>
      <c r="N715" s="10"/>
      <c r="O715" s="8"/>
      <c r="P715" s="9"/>
      <c r="Q715" s="6"/>
      <c r="R715" s="10"/>
      <c r="S715" s="6"/>
      <c r="T715" s="10"/>
      <c r="U715" s="6"/>
      <c r="V715" s="7"/>
      <c r="W715" s="6"/>
      <c r="X715" s="10"/>
      <c r="Y715" s="6"/>
      <c r="Z715" s="10"/>
      <c r="AA715" s="6"/>
      <c r="AB715" s="10"/>
      <c r="AC715" s="6"/>
      <c r="AD715" s="10"/>
      <c r="AE715" s="6"/>
      <c r="AF715" s="10"/>
      <c r="AG715" s="6"/>
      <c r="AH715" s="10"/>
      <c r="AI715" s="6"/>
      <c r="AJ715" s="10"/>
      <c r="AK715" s="6"/>
      <c r="AL715" s="10"/>
      <c r="AM715" s="6"/>
      <c r="AN715" s="10"/>
      <c r="AO715" s="6"/>
      <c r="AP715" s="10"/>
      <c r="AQ715" s="6"/>
      <c r="AR715" s="10"/>
      <c r="AS715" s="6"/>
      <c r="AT715" s="10"/>
      <c r="AU715" s="6"/>
      <c r="AV715" s="10"/>
      <c r="AW715" s="6"/>
      <c r="AX715" s="10"/>
      <c r="AY715" s="6"/>
      <c r="AZ715" s="10"/>
      <c r="BA715" s="6"/>
      <c r="BB715" s="10"/>
      <c r="BC715" s="6"/>
      <c r="BD715" s="10"/>
      <c r="BE715" s="6"/>
      <c r="BF715" s="7"/>
      <c r="BG715" s="6"/>
      <c r="BH715" s="10"/>
      <c r="BI715" s="6"/>
      <c r="BJ715" s="10"/>
      <c r="BK715" s="6"/>
      <c r="BL715" s="10"/>
      <c r="BM715" s="6"/>
      <c r="BN715" s="10"/>
      <c r="BO715" s="6"/>
      <c r="BP715" s="10"/>
      <c r="CD715" s="11"/>
      <c r="CE715" s="11"/>
      <c r="CF715" s="11"/>
      <c r="CG715" s="11"/>
      <c r="CH715" s="11"/>
      <c r="CI715" s="12"/>
      <c r="CJ715" s="12"/>
    </row>
    <row r="716" spans="1:88" s="1" customFormat="1" ht="15.75" x14ac:dyDescent="0.25">
      <c r="A716" s="154"/>
      <c r="B716" s="194" t="s">
        <v>1409</v>
      </c>
      <c r="C716" s="194"/>
      <c r="D716" s="181"/>
      <c r="E716" s="13"/>
      <c r="G716" s="6"/>
      <c r="H716" s="7"/>
      <c r="I716" s="8"/>
      <c r="J716" s="9"/>
      <c r="K716" s="6"/>
      <c r="L716" s="10"/>
      <c r="M716" s="6"/>
      <c r="N716" s="10"/>
      <c r="O716" s="8"/>
      <c r="P716" s="9"/>
      <c r="Q716" s="6"/>
      <c r="R716" s="10"/>
      <c r="S716" s="6"/>
      <c r="T716" s="10"/>
      <c r="U716" s="6"/>
      <c r="V716" s="7"/>
      <c r="W716" s="6"/>
      <c r="X716" s="10"/>
      <c r="Y716" s="6"/>
      <c r="Z716" s="10"/>
      <c r="AA716" s="6"/>
      <c r="AB716" s="10"/>
      <c r="AC716" s="6"/>
      <c r="AD716" s="10"/>
      <c r="AE716" s="6"/>
      <c r="AF716" s="10"/>
      <c r="AG716" s="6"/>
      <c r="AH716" s="10"/>
      <c r="AI716" s="6"/>
      <c r="AJ716" s="10"/>
      <c r="AK716" s="6"/>
      <c r="AL716" s="10"/>
      <c r="AM716" s="6"/>
      <c r="AN716" s="10"/>
      <c r="AO716" s="6"/>
      <c r="AP716" s="10"/>
      <c r="AQ716" s="6"/>
      <c r="AR716" s="10"/>
      <c r="AS716" s="6"/>
      <c r="AT716" s="10"/>
      <c r="AU716" s="6"/>
      <c r="AV716" s="10"/>
      <c r="AW716" s="6"/>
      <c r="AX716" s="10"/>
      <c r="AY716" s="6"/>
      <c r="AZ716" s="10"/>
      <c r="BA716" s="6"/>
      <c r="BB716" s="10"/>
      <c r="BC716" s="6"/>
      <c r="BD716" s="10"/>
      <c r="BE716" s="6"/>
      <c r="BF716" s="7"/>
      <c r="BG716" s="6"/>
      <c r="BH716" s="10"/>
      <c r="BI716" s="6"/>
      <c r="BJ716" s="10"/>
      <c r="BK716" s="6"/>
      <c r="BL716" s="10"/>
      <c r="BM716" s="6"/>
      <c r="BN716" s="10"/>
      <c r="BO716" s="6"/>
      <c r="BP716" s="10"/>
      <c r="BZ716" s="195" t="s">
        <v>1410</v>
      </c>
      <c r="CA716" s="195"/>
      <c r="CB716" s="195"/>
      <c r="CC716" s="195"/>
      <c r="CD716" s="11"/>
      <c r="CE716" s="11"/>
      <c r="CF716" s="11"/>
      <c r="CG716" s="11"/>
      <c r="CH716" s="11"/>
      <c r="CI716" s="12"/>
      <c r="CJ716" s="12"/>
    </row>
    <row r="717" spans="1:88" s="1" customFormat="1" ht="15.75" x14ac:dyDescent="0.25">
      <c r="A717" s="154"/>
      <c r="B717" s="192"/>
      <c r="C717" s="193"/>
      <c r="D717" s="181"/>
      <c r="E717" s="13"/>
      <c r="G717" s="6"/>
      <c r="H717" s="7"/>
      <c r="I717" s="8"/>
      <c r="J717" s="9"/>
      <c r="K717" s="6"/>
      <c r="L717" s="10"/>
      <c r="M717" s="6"/>
      <c r="N717" s="10"/>
      <c r="O717" s="8"/>
      <c r="P717" s="9"/>
      <c r="Q717" s="6"/>
      <c r="R717" s="10"/>
      <c r="S717" s="6"/>
      <c r="T717" s="10"/>
      <c r="U717" s="6"/>
      <c r="V717" s="7"/>
      <c r="W717" s="6"/>
      <c r="X717" s="10"/>
      <c r="Y717" s="6"/>
      <c r="Z717" s="10"/>
      <c r="AA717" s="6"/>
      <c r="AB717" s="10"/>
      <c r="AC717" s="6"/>
      <c r="AD717" s="10"/>
      <c r="AE717" s="6"/>
      <c r="AF717" s="10"/>
      <c r="AG717" s="6"/>
      <c r="AH717" s="10"/>
      <c r="AI717" s="6"/>
      <c r="AJ717" s="10"/>
      <c r="AK717" s="6"/>
      <c r="AL717" s="10"/>
      <c r="AM717" s="6"/>
      <c r="AN717" s="10"/>
      <c r="AO717" s="6"/>
      <c r="AP717" s="10"/>
      <c r="AQ717" s="6"/>
      <c r="AR717" s="10"/>
      <c r="AS717" s="6"/>
      <c r="AT717" s="10"/>
      <c r="AU717" s="6"/>
      <c r="AV717" s="10"/>
      <c r="AW717" s="6"/>
      <c r="AX717" s="10"/>
      <c r="AY717" s="6"/>
      <c r="AZ717" s="10"/>
      <c r="BA717" s="6"/>
      <c r="BB717" s="10"/>
      <c r="BC717" s="6"/>
      <c r="BD717" s="10"/>
      <c r="BE717" s="6"/>
      <c r="BF717" s="7"/>
      <c r="BG717" s="6"/>
      <c r="BH717" s="10"/>
      <c r="BI717" s="6"/>
      <c r="BJ717" s="10"/>
      <c r="BK717" s="6"/>
      <c r="BL717" s="10"/>
      <c r="BM717" s="6"/>
      <c r="BN717" s="10"/>
      <c r="BO717" s="6"/>
      <c r="BP717" s="10"/>
      <c r="BZ717" s="11"/>
      <c r="CB717" s="11"/>
      <c r="CC717" s="11"/>
      <c r="CD717" s="11"/>
      <c r="CE717" s="11"/>
      <c r="CF717" s="11"/>
      <c r="CG717" s="11"/>
      <c r="CH717" s="11"/>
      <c r="CI717" s="12"/>
      <c r="CJ717" s="12"/>
    </row>
    <row r="718" spans="1:88" s="1" customFormat="1" ht="15.75" x14ac:dyDescent="0.25">
      <c r="A718" s="154"/>
      <c r="B718" s="192"/>
      <c r="C718" s="193"/>
      <c r="D718" s="181"/>
      <c r="E718" s="13"/>
      <c r="G718" s="6"/>
      <c r="H718" s="7"/>
      <c r="I718" s="8"/>
      <c r="J718" s="9"/>
      <c r="K718" s="6"/>
      <c r="L718" s="10"/>
      <c r="M718" s="6"/>
      <c r="N718" s="10"/>
      <c r="O718" s="8"/>
      <c r="P718" s="9"/>
      <c r="Q718" s="6"/>
      <c r="R718" s="10"/>
      <c r="S718" s="6"/>
      <c r="T718" s="10"/>
      <c r="U718" s="6"/>
      <c r="V718" s="7"/>
      <c r="W718" s="6"/>
      <c r="X718" s="10"/>
      <c r="Y718" s="6"/>
      <c r="Z718" s="10"/>
      <c r="AA718" s="6"/>
      <c r="AB718" s="10"/>
      <c r="AC718" s="6"/>
      <c r="AD718" s="10"/>
      <c r="AE718" s="6"/>
      <c r="AF718" s="10"/>
      <c r="AG718" s="6"/>
      <c r="AH718" s="10"/>
      <c r="AI718" s="6"/>
      <c r="AJ718" s="10"/>
      <c r="AK718" s="6"/>
      <c r="AL718" s="10"/>
      <c r="AM718" s="6"/>
      <c r="AN718" s="10"/>
      <c r="AO718" s="6"/>
      <c r="AP718" s="10"/>
      <c r="AQ718" s="6"/>
      <c r="AR718" s="10"/>
      <c r="AS718" s="6"/>
      <c r="AT718" s="10"/>
      <c r="AU718" s="6"/>
      <c r="AV718" s="10"/>
      <c r="AW718" s="6"/>
      <c r="AX718" s="10"/>
      <c r="AY718" s="6"/>
      <c r="AZ718" s="10"/>
      <c r="BA718" s="6"/>
      <c r="BB718" s="10"/>
      <c r="BC718" s="6"/>
      <c r="BD718" s="10"/>
      <c r="BE718" s="6"/>
      <c r="BF718" s="7"/>
      <c r="BG718" s="6"/>
      <c r="BH718" s="10"/>
      <c r="BI718" s="6"/>
      <c r="BJ718" s="10"/>
      <c r="BK718" s="6"/>
      <c r="BL718" s="10"/>
      <c r="BM718" s="6"/>
      <c r="BN718" s="10"/>
      <c r="BO718" s="6"/>
      <c r="BP718" s="10"/>
      <c r="BZ718" s="11"/>
      <c r="CB718" s="11"/>
      <c r="CC718" s="11"/>
      <c r="CD718" s="11"/>
      <c r="CE718" s="11"/>
      <c r="CF718" s="11"/>
      <c r="CG718" s="11"/>
      <c r="CH718" s="11"/>
      <c r="CI718" s="12"/>
      <c r="CJ718" s="12"/>
    </row>
    <row r="719" spans="1:88" s="1" customFormat="1" ht="15.75" x14ac:dyDescent="0.25">
      <c r="A719" s="154"/>
      <c r="B719" s="192"/>
      <c r="C719" s="193"/>
      <c r="D719" s="181"/>
      <c r="E719" s="13"/>
      <c r="G719" s="6"/>
      <c r="H719" s="7"/>
      <c r="I719" s="8"/>
      <c r="J719" s="9"/>
      <c r="K719" s="6"/>
      <c r="L719" s="10"/>
      <c r="M719" s="6"/>
      <c r="N719" s="10"/>
      <c r="O719" s="8"/>
      <c r="P719" s="9"/>
      <c r="Q719" s="6"/>
      <c r="R719" s="10"/>
      <c r="S719" s="6"/>
      <c r="T719" s="10"/>
      <c r="U719" s="6"/>
      <c r="V719" s="7"/>
      <c r="W719" s="6"/>
      <c r="X719" s="10"/>
      <c r="Y719" s="6"/>
      <c r="Z719" s="10"/>
      <c r="AA719" s="6"/>
      <c r="AB719" s="10"/>
      <c r="AC719" s="6"/>
      <c r="AD719" s="10"/>
      <c r="AE719" s="6"/>
      <c r="AF719" s="10"/>
      <c r="AG719" s="6"/>
      <c r="AH719" s="10"/>
      <c r="AI719" s="6"/>
      <c r="AJ719" s="10"/>
      <c r="AK719" s="6"/>
      <c r="AL719" s="10"/>
      <c r="AM719" s="6"/>
      <c r="AN719" s="10"/>
      <c r="AO719" s="6"/>
      <c r="AP719" s="10"/>
      <c r="AQ719" s="6"/>
      <c r="AR719" s="10"/>
      <c r="AS719" s="6"/>
      <c r="AT719" s="10"/>
      <c r="AU719" s="6"/>
      <c r="AV719" s="10"/>
      <c r="AW719" s="6"/>
      <c r="AX719" s="10"/>
      <c r="AY719" s="6"/>
      <c r="AZ719" s="10"/>
      <c r="BA719" s="6"/>
      <c r="BB719" s="10"/>
      <c r="BC719" s="6"/>
      <c r="BD719" s="10"/>
      <c r="BE719" s="6"/>
      <c r="BF719" s="7"/>
      <c r="BG719" s="6"/>
      <c r="BH719" s="10"/>
      <c r="BI719" s="6"/>
      <c r="BJ719" s="10"/>
      <c r="BK719" s="6"/>
      <c r="BL719" s="10"/>
      <c r="BM719" s="6"/>
      <c r="BN719" s="10"/>
      <c r="BO719" s="6"/>
      <c r="BP719" s="10"/>
      <c r="BZ719" s="11"/>
      <c r="CB719" s="11"/>
      <c r="CC719" s="11"/>
      <c r="CD719" s="11"/>
      <c r="CE719" s="11"/>
      <c r="CF719" s="11"/>
      <c r="CG719" s="11"/>
      <c r="CH719" s="11"/>
      <c r="CI719" s="12"/>
      <c r="CJ719" s="12"/>
    </row>
    <row r="720" spans="1:88" s="1" customFormat="1" ht="15.75" x14ac:dyDescent="0.25">
      <c r="A720" s="154"/>
      <c r="B720" s="192"/>
      <c r="C720" s="193"/>
      <c r="D720" s="181"/>
      <c r="E720" s="13"/>
      <c r="G720" s="6"/>
      <c r="H720" s="7"/>
      <c r="I720" s="8"/>
      <c r="J720" s="9"/>
      <c r="K720" s="6"/>
      <c r="L720" s="10"/>
      <c r="M720" s="6"/>
      <c r="N720" s="10"/>
      <c r="O720" s="8"/>
      <c r="P720" s="9"/>
      <c r="Q720" s="6"/>
      <c r="R720" s="10"/>
      <c r="S720" s="6"/>
      <c r="T720" s="10"/>
      <c r="U720" s="6"/>
      <c r="V720" s="7"/>
      <c r="W720" s="6"/>
      <c r="X720" s="10"/>
      <c r="Y720" s="6"/>
      <c r="Z720" s="10"/>
      <c r="AA720" s="6"/>
      <c r="AB720" s="10"/>
      <c r="AC720" s="6"/>
      <c r="AD720" s="10"/>
      <c r="AE720" s="6"/>
      <c r="AF720" s="10"/>
      <c r="AG720" s="6"/>
      <c r="AH720" s="10"/>
      <c r="AI720" s="6"/>
      <c r="AJ720" s="10"/>
      <c r="AK720" s="6"/>
      <c r="AL720" s="10"/>
      <c r="AM720" s="6"/>
      <c r="AN720" s="10"/>
      <c r="AO720" s="6"/>
      <c r="AP720" s="10"/>
      <c r="AQ720" s="6"/>
      <c r="AR720" s="10"/>
      <c r="AS720" s="6"/>
      <c r="AT720" s="10"/>
      <c r="AU720" s="6"/>
      <c r="AV720" s="10"/>
      <c r="AW720" s="6"/>
      <c r="AX720" s="10"/>
      <c r="AY720" s="6"/>
      <c r="AZ720" s="10"/>
      <c r="BA720" s="6"/>
      <c r="BB720" s="10"/>
      <c r="BC720" s="6"/>
      <c r="BD720" s="10"/>
      <c r="BE720" s="6"/>
      <c r="BF720" s="7"/>
      <c r="BG720" s="6"/>
      <c r="BH720" s="10"/>
      <c r="BI720" s="6"/>
      <c r="BJ720" s="10"/>
      <c r="BK720" s="6"/>
      <c r="BL720" s="10"/>
      <c r="BM720" s="6"/>
      <c r="BN720" s="10"/>
      <c r="BO720" s="6"/>
      <c r="BP720" s="10"/>
      <c r="BZ720" s="11"/>
      <c r="CB720" s="11"/>
      <c r="CC720" s="11"/>
      <c r="CD720" s="11"/>
      <c r="CE720" s="11"/>
      <c r="CF720" s="11"/>
      <c r="CG720" s="11"/>
      <c r="CH720" s="11"/>
      <c r="CI720" s="12"/>
      <c r="CJ720" s="12"/>
    </row>
    <row r="721" spans="1:88" s="1" customFormat="1" ht="15.75" x14ac:dyDescent="0.25">
      <c r="A721" s="154"/>
      <c r="B721" s="192"/>
      <c r="C721" s="193"/>
      <c r="D721" s="181"/>
      <c r="E721" s="13"/>
      <c r="G721" s="6"/>
      <c r="H721" s="7"/>
      <c r="I721" s="8"/>
      <c r="J721" s="9"/>
      <c r="K721" s="6"/>
      <c r="L721" s="10"/>
      <c r="M721" s="6"/>
      <c r="N721" s="10"/>
      <c r="O721" s="8"/>
      <c r="P721" s="9"/>
      <c r="Q721" s="6"/>
      <c r="R721" s="10"/>
      <c r="S721" s="6"/>
      <c r="T721" s="10"/>
      <c r="U721" s="6"/>
      <c r="V721" s="7"/>
      <c r="W721" s="6"/>
      <c r="X721" s="10"/>
      <c r="Y721" s="6"/>
      <c r="Z721" s="10"/>
      <c r="AA721" s="6"/>
      <c r="AB721" s="10"/>
      <c r="AC721" s="6"/>
      <c r="AD721" s="10"/>
      <c r="AE721" s="6"/>
      <c r="AF721" s="10"/>
      <c r="AG721" s="6"/>
      <c r="AH721" s="10"/>
      <c r="AI721" s="6"/>
      <c r="AJ721" s="10"/>
      <c r="AK721" s="6"/>
      <c r="AL721" s="10"/>
      <c r="AM721" s="6"/>
      <c r="AN721" s="10"/>
      <c r="AO721" s="6"/>
      <c r="AP721" s="10"/>
      <c r="AQ721" s="6"/>
      <c r="AR721" s="10"/>
      <c r="AS721" s="6"/>
      <c r="AT721" s="10"/>
      <c r="AU721" s="6"/>
      <c r="AV721" s="10"/>
      <c r="AW721" s="6"/>
      <c r="AX721" s="10"/>
      <c r="AY721" s="6"/>
      <c r="AZ721" s="10"/>
      <c r="BA721" s="6"/>
      <c r="BB721" s="10"/>
      <c r="BC721" s="6"/>
      <c r="BD721" s="10"/>
      <c r="BE721" s="6"/>
      <c r="BF721" s="7"/>
      <c r="BG721" s="6"/>
      <c r="BH721" s="10"/>
      <c r="BI721" s="6"/>
      <c r="BJ721" s="10"/>
      <c r="BK721" s="6"/>
      <c r="BL721" s="10"/>
      <c r="BM721" s="6"/>
      <c r="BN721" s="10"/>
      <c r="BO721" s="6"/>
      <c r="BP721" s="10"/>
      <c r="BZ721" s="11"/>
      <c r="CB721" s="11"/>
      <c r="CC721" s="11"/>
      <c r="CD721" s="11"/>
      <c r="CE721" s="11"/>
      <c r="CF721" s="11"/>
      <c r="CG721" s="11"/>
      <c r="CH721" s="11"/>
      <c r="CI721" s="12"/>
      <c r="CJ721" s="12"/>
    </row>
    <row r="722" spans="1:88" x14ac:dyDescent="0.25">
      <c r="A722" s="154"/>
    </row>
    <row r="723" spans="1:88" x14ac:dyDescent="0.25">
      <c r="A723" s="154"/>
    </row>
    <row r="724" spans="1:88" x14ac:dyDescent="0.25">
      <c r="A724" s="154"/>
    </row>
    <row r="725" spans="1:88" x14ac:dyDescent="0.25">
      <c r="A725" s="154"/>
    </row>
    <row r="726" spans="1:88" x14ac:dyDescent="0.25">
      <c r="A726" s="154"/>
    </row>
    <row r="727" spans="1:88" x14ac:dyDescent="0.25">
      <c r="A727" s="154"/>
    </row>
    <row r="728" spans="1:88" x14ac:dyDescent="0.25">
      <c r="A728" s="154"/>
    </row>
    <row r="729" spans="1:88" x14ac:dyDescent="0.25">
      <c r="A729" s="154"/>
    </row>
    <row r="730" spans="1:88" x14ac:dyDescent="0.25">
      <c r="A730" s="154"/>
    </row>
    <row r="731" spans="1:88" x14ac:dyDescent="0.25">
      <c r="A731" s="154"/>
    </row>
    <row r="732" spans="1:88" x14ac:dyDescent="0.25">
      <c r="A732" s="154"/>
    </row>
    <row r="733" spans="1:88" x14ac:dyDescent="0.25">
      <c r="A733" s="154"/>
    </row>
    <row r="734" spans="1:88" x14ac:dyDescent="0.25">
      <c r="A734" s="154"/>
    </row>
    <row r="735" spans="1:88" x14ac:dyDescent="0.25">
      <c r="A735" s="154"/>
    </row>
    <row r="736" spans="1:88" x14ac:dyDescent="0.25">
      <c r="A736" s="154"/>
    </row>
    <row r="737" spans="1:1" x14ac:dyDescent="0.25">
      <c r="A737" s="154"/>
    </row>
    <row r="738" spans="1:1" x14ac:dyDescent="0.25">
      <c r="A738" s="154"/>
    </row>
    <row r="739" spans="1:1" x14ac:dyDescent="0.25">
      <c r="A739" s="154"/>
    </row>
    <row r="740" spans="1:1" x14ac:dyDescent="0.25">
      <c r="A740" s="154"/>
    </row>
    <row r="741" spans="1:1" x14ac:dyDescent="0.25">
      <c r="A741" s="154"/>
    </row>
    <row r="742" spans="1:1" x14ac:dyDescent="0.25">
      <c r="A742" s="154"/>
    </row>
    <row r="743" spans="1:1" x14ac:dyDescent="0.25">
      <c r="A743" s="154"/>
    </row>
    <row r="744" spans="1:1" x14ac:dyDescent="0.25">
      <c r="A744" s="154"/>
    </row>
    <row r="745" spans="1:1" x14ac:dyDescent="0.25">
      <c r="A745" s="154"/>
    </row>
    <row r="746" spans="1:1" x14ac:dyDescent="0.25">
      <c r="A746" s="154"/>
    </row>
    <row r="747" spans="1:1" x14ac:dyDescent="0.25">
      <c r="A747" s="154"/>
    </row>
    <row r="748" spans="1:1" x14ac:dyDescent="0.25">
      <c r="A748" s="154"/>
    </row>
    <row r="749" spans="1:1" x14ac:dyDescent="0.25">
      <c r="A749" s="154"/>
    </row>
    <row r="750" spans="1:1" x14ac:dyDescent="0.25">
      <c r="A750" s="154"/>
    </row>
    <row r="751" spans="1:1" x14ac:dyDescent="0.25">
      <c r="A751" s="154"/>
    </row>
    <row r="752" spans="1:1" x14ac:dyDescent="0.25">
      <c r="A752" s="154"/>
    </row>
    <row r="753" spans="1:1" x14ac:dyDescent="0.25">
      <c r="A753" s="154"/>
    </row>
    <row r="754" spans="1:1" x14ac:dyDescent="0.25">
      <c r="A754" s="154"/>
    </row>
    <row r="755" spans="1:1" x14ac:dyDescent="0.25">
      <c r="A755" s="154"/>
    </row>
    <row r="756" spans="1:1" x14ac:dyDescent="0.25">
      <c r="A756" s="154"/>
    </row>
    <row r="757" spans="1:1" x14ac:dyDescent="0.25">
      <c r="A757" s="154"/>
    </row>
    <row r="758" spans="1:1" x14ac:dyDescent="0.25">
      <c r="A758" s="154"/>
    </row>
    <row r="759" spans="1:1" x14ac:dyDescent="0.25">
      <c r="A759" s="154"/>
    </row>
    <row r="760" spans="1:1" x14ac:dyDescent="0.25">
      <c r="A760" s="154"/>
    </row>
    <row r="761" spans="1:1" x14ac:dyDescent="0.25">
      <c r="A761" s="154"/>
    </row>
    <row r="762" spans="1:1" x14ac:dyDescent="0.25">
      <c r="A762" s="154"/>
    </row>
    <row r="763" spans="1:1" x14ac:dyDescent="0.25">
      <c r="A763" s="154"/>
    </row>
    <row r="764" spans="1:1" x14ac:dyDescent="0.25">
      <c r="A764" s="154"/>
    </row>
    <row r="765" spans="1:1" x14ac:dyDescent="0.25">
      <c r="A765" s="154"/>
    </row>
    <row r="766" spans="1:1" x14ac:dyDescent="0.25">
      <c r="A766" s="154"/>
    </row>
    <row r="767" spans="1:1" x14ac:dyDescent="0.25">
      <c r="A767" s="154"/>
    </row>
    <row r="768" spans="1:1" x14ac:dyDescent="0.25">
      <c r="A768" s="154"/>
    </row>
    <row r="769" spans="1:1" x14ac:dyDescent="0.25">
      <c r="A769" s="154"/>
    </row>
    <row r="770" spans="1:1" x14ac:dyDescent="0.25">
      <c r="A770" s="154"/>
    </row>
    <row r="771" spans="1:1" x14ac:dyDescent="0.25">
      <c r="A771" s="154"/>
    </row>
    <row r="772" spans="1:1" x14ac:dyDescent="0.25">
      <c r="A772" s="154"/>
    </row>
    <row r="773" spans="1:1" x14ac:dyDescent="0.25">
      <c r="A773" s="154"/>
    </row>
    <row r="774" spans="1:1" x14ac:dyDescent="0.25">
      <c r="A774" s="154"/>
    </row>
    <row r="775" spans="1:1" x14ac:dyDescent="0.25">
      <c r="A775" s="154"/>
    </row>
    <row r="776" spans="1:1" x14ac:dyDescent="0.25">
      <c r="A776" s="154"/>
    </row>
    <row r="777" spans="1:1" x14ac:dyDescent="0.25">
      <c r="A777" s="154"/>
    </row>
    <row r="778" spans="1:1" x14ac:dyDescent="0.25">
      <c r="A778" s="154"/>
    </row>
    <row r="779" spans="1:1" x14ac:dyDescent="0.25">
      <c r="A779" s="154"/>
    </row>
    <row r="780" spans="1:1" x14ac:dyDescent="0.25">
      <c r="A780" s="154"/>
    </row>
    <row r="781" spans="1:1" x14ac:dyDescent="0.25">
      <c r="A781" s="154"/>
    </row>
    <row r="782" spans="1:1" x14ac:dyDescent="0.25">
      <c r="A782" s="154"/>
    </row>
    <row r="783" spans="1:1" x14ac:dyDescent="0.25">
      <c r="A783" s="154"/>
    </row>
    <row r="784" spans="1:1" x14ac:dyDescent="0.25">
      <c r="A784" s="154"/>
    </row>
    <row r="785" spans="1:1" x14ac:dyDescent="0.25">
      <c r="A785" s="154"/>
    </row>
    <row r="786" spans="1:1" x14ac:dyDescent="0.25">
      <c r="A786" s="154"/>
    </row>
    <row r="787" spans="1:1" x14ac:dyDescent="0.25">
      <c r="A787" s="154"/>
    </row>
    <row r="788" spans="1:1" x14ac:dyDescent="0.25">
      <c r="A788" s="154"/>
    </row>
    <row r="789" spans="1:1" x14ac:dyDescent="0.25">
      <c r="A789" s="154"/>
    </row>
    <row r="790" spans="1:1" x14ac:dyDescent="0.25">
      <c r="A790" s="154"/>
    </row>
    <row r="791" spans="1:1" x14ac:dyDescent="0.25">
      <c r="A791" s="154"/>
    </row>
    <row r="792" spans="1:1" x14ac:dyDescent="0.25">
      <c r="A792" s="154"/>
    </row>
    <row r="793" spans="1:1" x14ac:dyDescent="0.25">
      <c r="A793" s="154"/>
    </row>
    <row r="794" spans="1:1" x14ac:dyDescent="0.25">
      <c r="A794" s="154"/>
    </row>
    <row r="795" spans="1:1" x14ac:dyDescent="0.25">
      <c r="A795" s="154"/>
    </row>
    <row r="796" spans="1:1" x14ac:dyDescent="0.25">
      <c r="A796" s="154"/>
    </row>
    <row r="797" spans="1:1" x14ac:dyDescent="0.25">
      <c r="A797" s="154"/>
    </row>
    <row r="798" spans="1:1" x14ac:dyDescent="0.25">
      <c r="A798" s="154"/>
    </row>
    <row r="799" spans="1:1" x14ac:dyDescent="0.25">
      <c r="A799" s="154"/>
    </row>
    <row r="800" spans="1:1" x14ac:dyDescent="0.25">
      <c r="A800" s="154"/>
    </row>
    <row r="801" spans="1:1" x14ac:dyDescent="0.25">
      <c r="A801" s="154"/>
    </row>
    <row r="802" spans="1:1" x14ac:dyDescent="0.25">
      <c r="A802" s="154"/>
    </row>
    <row r="803" spans="1:1" x14ac:dyDescent="0.25">
      <c r="A803" s="154"/>
    </row>
    <row r="804" spans="1:1" x14ac:dyDescent="0.25">
      <c r="A804" s="154"/>
    </row>
    <row r="805" spans="1:1" x14ac:dyDescent="0.25">
      <c r="A805" s="154"/>
    </row>
    <row r="806" spans="1:1" x14ac:dyDescent="0.25">
      <c r="A806" s="154"/>
    </row>
    <row r="807" spans="1:1" x14ac:dyDescent="0.25">
      <c r="A807" s="154"/>
    </row>
    <row r="808" spans="1:1" x14ac:dyDescent="0.25">
      <c r="A808" s="154"/>
    </row>
    <row r="809" spans="1:1" x14ac:dyDescent="0.25">
      <c r="A809" s="154"/>
    </row>
    <row r="810" spans="1:1" x14ac:dyDescent="0.25">
      <c r="A810" s="154"/>
    </row>
    <row r="811" spans="1:1" x14ac:dyDescent="0.25">
      <c r="A811" s="154"/>
    </row>
    <row r="812" spans="1:1" x14ac:dyDescent="0.25">
      <c r="A812" s="154"/>
    </row>
    <row r="813" spans="1:1" x14ac:dyDescent="0.25">
      <c r="A813" s="154"/>
    </row>
    <row r="814" spans="1:1" x14ac:dyDescent="0.25">
      <c r="A814" s="154"/>
    </row>
    <row r="815" spans="1:1" x14ac:dyDescent="0.25">
      <c r="A815" s="154"/>
    </row>
    <row r="816" spans="1:1" x14ac:dyDescent="0.25">
      <c r="A816" s="154"/>
    </row>
    <row r="817" spans="1:1" x14ac:dyDescent="0.25">
      <c r="A817" s="154"/>
    </row>
    <row r="818" spans="1:1" x14ac:dyDescent="0.25">
      <c r="A818" s="154"/>
    </row>
    <row r="819" spans="1:1" x14ac:dyDescent="0.25">
      <c r="A819" s="154"/>
    </row>
    <row r="820" spans="1:1" x14ac:dyDescent="0.25">
      <c r="A820" s="154"/>
    </row>
    <row r="821" spans="1:1" x14ac:dyDescent="0.25">
      <c r="A821" s="154"/>
    </row>
    <row r="822" spans="1:1" x14ac:dyDescent="0.25">
      <c r="A822" s="154"/>
    </row>
    <row r="823" spans="1:1" x14ac:dyDescent="0.25">
      <c r="A823" s="154"/>
    </row>
    <row r="824" spans="1:1" x14ac:dyDescent="0.25">
      <c r="A824" s="154"/>
    </row>
    <row r="825" spans="1:1" x14ac:dyDescent="0.25">
      <c r="A825" s="154"/>
    </row>
    <row r="826" spans="1:1" x14ac:dyDescent="0.25">
      <c r="A826" s="154"/>
    </row>
    <row r="827" spans="1:1" x14ac:dyDescent="0.25">
      <c r="A827" s="154"/>
    </row>
    <row r="828" spans="1:1" x14ac:dyDescent="0.25">
      <c r="A828" s="154"/>
    </row>
    <row r="829" spans="1:1" x14ac:dyDescent="0.25">
      <c r="A829" s="154"/>
    </row>
    <row r="830" spans="1:1" x14ac:dyDescent="0.25">
      <c r="A830" s="154"/>
    </row>
    <row r="831" spans="1:1" x14ac:dyDescent="0.25">
      <c r="A831" s="154"/>
    </row>
    <row r="832" spans="1:1" x14ac:dyDescent="0.25">
      <c r="A832" s="154"/>
    </row>
    <row r="833" spans="1:1" x14ac:dyDescent="0.25">
      <c r="A833" s="154"/>
    </row>
    <row r="834" spans="1:1" x14ac:dyDescent="0.25">
      <c r="A834" s="154"/>
    </row>
    <row r="835" spans="1:1" x14ac:dyDescent="0.25">
      <c r="A835" s="154"/>
    </row>
    <row r="836" spans="1:1" x14ac:dyDescent="0.25">
      <c r="A836" s="154"/>
    </row>
    <row r="837" spans="1:1" x14ac:dyDescent="0.25">
      <c r="A837" s="154"/>
    </row>
    <row r="838" spans="1:1" x14ac:dyDescent="0.25">
      <c r="A838" s="154"/>
    </row>
    <row r="839" spans="1:1" x14ac:dyDescent="0.25">
      <c r="A839" s="154"/>
    </row>
    <row r="840" spans="1:1" x14ac:dyDescent="0.25">
      <c r="A840" s="154"/>
    </row>
    <row r="841" spans="1:1" x14ac:dyDescent="0.25">
      <c r="A841" s="154"/>
    </row>
    <row r="842" spans="1:1" x14ac:dyDescent="0.25">
      <c r="A842" s="154"/>
    </row>
    <row r="843" spans="1:1" x14ac:dyDescent="0.25">
      <c r="A843" s="154"/>
    </row>
    <row r="844" spans="1:1" x14ac:dyDescent="0.25">
      <c r="A844" s="154"/>
    </row>
    <row r="845" spans="1:1" x14ac:dyDescent="0.25">
      <c r="A845" s="154"/>
    </row>
    <row r="846" spans="1:1" x14ac:dyDescent="0.25">
      <c r="A846" s="154"/>
    </row>
    <row r="847" spans="1:1" x14ac:dyDescent="0.25">
      <c r="A847" s="154"/>
    </row>
    <row r="848" spans="1:1" x14ac:dyDescent="0.25">
      <c r="A848" s="154"/>
    </row>
    <row r="849" spans="1:1" x14ac:dyDescent="0.25">
      <c r="A849" s="154"/>
    </row>
    <row r="850" spans="1:1" x14ac:dyDescent="0.25">
      <c r="A850" s="154"/>
    </row>
    <row r="851" spans="1:1" x14ac:dyDescent="0.25">
      <c r="A851" s="154"/>
    </row>
    <row r="852" spans="1:1" x14ac:dyDescent="0.25">
      <c r="A852" s="154"/>
    </row>
    <row r="853" spans="1:1" x14ac:dyDescent="0.25">
      <c r="A853" s="154"/>
    </row>
    <row r="854" spans="1:1" x14ac:dyDescent="0.25">
      <c r="A854" s="154"/>
    </row>
    <row r="855" spans="1:1" x14ac:dyDescent="0.25">
      <c r="A855" s="154"/>
    </row>
    <row r="856" spans="1:1" x14ac:dyDescent="0.25">
      <c r="A856" s="154"/>
    </row>
    <row r="857" spans="1:1" x14ac:dyDescent="0.25">
      <c r="A857" s="154"/>
    </row>
    <row r="858" spans="1:1" x14ac:dyDescent="0.25">
      <c r="A858" s="154"/>
    </row>
    <row r="859" spans="1:1" x14ac:dyDescent="0.25">
      <c r="A859" s="154"/>
    </row>
    <row r="860" spans="1:1" x14ac:dyDescent="0.25">
      <c r="A860" s="154"/>
    </row>
    <row r="861" spans="1:1" x14ac:dyDescent="0.25">
      <c r="A861" s="154"/>
    </row>
    <row r="862" spans="1:1" x14ac:dyDescent="0.25">
      <c r="A862" s="154"/>
    </row>
    <row r="863" spans="1:1" x14ac:dyDescent="0.25">
      <c r="A863" s="154"/>
    </row>
    <row r="864" spans="1:1" x14ac:dyDescent="0.25">
      <c r="A864" s="154"/>
    </row>
    <row r="865" spans="1:1" x14ac:dyDescent="0.25">
      <c r="A865" s="154"/>
    </row>
    <row r="866" spans="1:1" x14ac:dyDescent="0.25">
      <c r="A866" s="154"/>
    </row>
    <row r="867" spans="1:1" x14ac:dyDescent="0.25">
      <c r="A867" s="154"/>
    </row>
    <row r="868" spans="1:1" x14ac:dyDescent="0.25">
      <c r="A868" s="154"/>
    </row>
    <row r="869" spans="1:1" x14ac:dyDescent="0.25">
      <c r="A869" s="154"/>
    </row>
    <row r="870" spans="1:1" x14ac:dyDescent="0.25">
      <c r="A870" s="154"/>
    </row>
    <row r="871" spans="1:1" x14ac:dyDescent="0.25">
      <c r="A871" s="154"/>
    </row>
    <row r="872" spans="1:1" x14ac:dyDescent="0.25">
      <c r="A872" s="154"/>
    </row>
    <row r="873" spans="1:1" x14ac:dyDescent="0.25">
      <c r="A873" s="154"/>
    </row>
    <row r="874" spans="1:1" x14ac:dyDescent="0.25">
      <c r="A874" s="154"/>
    </row>
    <row r="875" spans="1:1" x14ac:dyDescent="0.25">
      <c r="A875" s="154"/>
    </row>
    <row r="876" spans="1:1" x14ac:dyDescent="0.25">
      <c r="A876" s="154"/>
    </row>
    <row r="877" spans="1:1" x14ac:dyDescent="0.25">
      <c r="A877" s="154"/>
    </row>
    <row r="878" spans="1:1" x14ac:dyDescent="0.25">
      <c r="A878" s="154"/>
    </row>
    <row r="879" spans="1:1" x14ac:dyDescent="0.25">
      <c r="A879" s="154"/>
    </row>
    <row r="880" spans="1:1" x14ac:dyDescent="0.25">
      <c r="A880" s="154"/>
    </row>
    <row r="881" spans="1:1" x14ac:dyDescent="0.25">
      <c r="A881" s="154"/>
    </row>
    <row r="882" spans="1:1" x14ac:dyDescent="0.25">
      <c r="A882" s="154"/>
    </row>
    <row r="883" spans="1:1" x14ac:dyDescent="0.25">
      <c r="A883" s="154"/>
    </row>
    <row r="884" spans="1:1" x14ac:dyDescent="0.25">
      <c r="A884" s="154"/>
    </row>
    <row r="885" spans="1:1" x14ac:dyDescent="0.25">
      <c r="A885" s="154"/>
    </row>
    <row r="886" spans="1:1" x14ac:dyDescent="0.25">
      <c r="A886" s="154"/>
    </row>
    <row r="887" spans="1:1" x14ac:dyDescent="0.25">
      <c r="A887" s="154"/>
    </row>
    <row r="888" spans="1:1" x14ac:dyDescent="0.25">
      <c r="A888" s="154"/>
    </row>
    <row r="889" spans="1:1" x14ac:dyDescent="0.25">
      <c r="A889" s="154"/>
    </row>
    <row r="890" spans="1:1" x14ac:dyDescent="0.25">
      <c r="A890" s="154"/>
    </row>
    <row r="891" spans="1:1" x14ac:dyDescent="0.25">
      <c r="A891" s="154"/>
    </row>
    <row r="892" spans="1:1" x14ac:dyDescent="0.25">
      <c r="A892" s="154"/>
    </row>
    <row r="893" spans="1:1" x14ac:dyDescent="0.25">
      <c r="A893" s="154"/>
    </row>
    <row r="894" spans="1:1" x14ac:dyDescent="0.25">
      <c r="A894" s="154"/>
    </row>
    <row r="895" spans="1:1" x14ac:dyDescent="0.25">
      <c r="A895" s="154"/>
    </row>
    <row r="896" spans="1:1" x14ac:dyDescent="0.25">
      <c r="A896" s="154"/>
    </row>
    <row r="897" spans="1:1" x14ac:dyDescent="0.25">
      <c r="A897" s="154"/>
    </row>
    <row r="898" spans="1:1" x14ac:dyDescent="0.25">
      <c r="A898" s="154"/>
    </row>
    <row r="899" spans="1:1" x14ac:dyDescent="0.25">
      <c r="A899" s="154"/>
    </row>
    <row r="900" spans="1:1" x14ac:dyDescent="0.25">
      <c r="A900" s="154"/>
    </row>
    <row r="901" spans="1:1" x14ac:dyDescent="0.25">
      <c r="A901" s="154"/>
    </row>
    <row r="902" spans="1:1" x14ac:dyDescent="0.25">
      <c r="A902" s="154"/>
    </row>
    <row r="903" spans="1:1" x14ac:dyDescent="0.25">
      <c r="A903" s="154"/>
    </row>
    <row r="904" spans="1:1" x14ac:dyDescent="0.25">
      <c r="A904" s="154"/>
    </row>
    <row r="905" spans="1:1" x14ac:dyDescent="0.25">
      <c r="A905" s="154"/>
    </row>
    <row r="906" spans="1:1" x14ac:dyDescent="0.25">
      <c r="A906" s="154"/>
    </row>
    <row r="907" spans="1:1" x14ac:dyDescent="0.25">
      <c r="A907" s="154"/>
    </row>
    <row r="908" spans="1:1" x14ac:dyDescent="0.25">
      <c r="A908" s="154"/>
    </row>
    <row r="909" spans="1:1" x14ac:dyDescent="0.25">
      <c r="A909" s="154"/>
    </row>
    <row r="910" spans="1:1" x14ac:dyDescent="0.25">
      <c r="A910" s="154"/>
    </row>
    <row r="911" spans="1:1" x14ac:dyDescent="0.25">
      <c r="A911" s="154"/>
    </row>
    <row r="912" spans="1:1" x14ac:dyDescent="0.25">
      <c r="A912" s="154"/>
    </row>
    <row r="913" spans="1:1" x14ac:dyDescent="0.25">
      <c r="A913" s="154"/>
    </row>
    <row r="914" spans="1:1" x14ac:dyDescent="0.25">
      <c r="A914" s="154"/>
    </row>
    <row r="915" spans="1:1" x14ac:dyDescent="0.25">
      <c r="A915" s="154"/>
    </row>
    <row r="916" spans="1:1" x14ac:dyDescent="0.25">
      <c r="A916" s="154"/>
    </row>
    <row r="917" spans="1:1" x14ac:dyDescent="0.25">
      <c r="A917" s="154"/>
    </row>
    <row r="918" spans="1:1" x14ac:dyDescent="0.25">
      <c r="A918" s="154"/>
    </row>
    <row r="919" spans="1:1" x14ac:dyDescent="0.25">
      <c r="A919" s="154"/>
    </row>
    <row r="920" spans="1:1" x14ac:dyDescent="0.25">
      <c r="A920" s="154"/>
    </row>
    <row r="921" spans="1:1" x14ac:dyDescent="0.25">
      <c r="A921" s="154"/>
    </row>
    <row r="922" spans="1:1" x14ac:dyDescent="0.25">
      <c r="A922" s="154"/>
    </row>
    <row r="923" spans="1:1" x14ac:dyDescent="0.25">
      <c r="A923" s="154"/>
    </row>
    <row r="924" spans="1:1" x14ac:dyDescent="0.25">
      <c r="A924" s="154"/>
    </row>
    <row r="925" spans="1:1" x14ac:dyDescent="0.25">
      <c r="A925" s="154"/>
    </row>
    <row r="926" spans="1:1" x14ac:dyDescent="0.25">
      <c r="A926" s="154"/>
    </row>
    <row r="927" spans="1:1" x14ac:dyDescent="0.25">
      <c r="A927" s="154"/>
    </row>
    <row r="928" spans="1:1" x14ac:dyDescent="0.25">
      <c r="A928" s="154"/>
    </row>
    <row r="929" spans="1:1" x14ac:dyDescent="0.25">
      <c r="A929" s="154"/>
    </row>
    <row r="930" spans="1:1" x14ac:dyDescent="0.25">
      <c r="A930" s="154"/>
    </row>
    <row r="931" spans="1:1" x14ac:dyDescent="0.25">
      <c r="A931" s="154"/>
    </row>
    <row r="932" spans="1:1" x14ac:dyDescent="0.25">
      <c r="A932" s="154"/>
    </row>
    <row r="933" spans="1:1" x14ac:dyDescent="0.25">
      <c r="A933" s="154"/>
    </row>
    <row r="934" spans="1:1" x14ac:dyDescent="0.25">
      <c r="A934" s="154"/>
    </row>
    <row r="935" spans="1:1" x14ac:dyDescent="0.25">
      <c r="A935" s="154"/>
    </row>
    <row r="936" spans="1:1" x14ac:dyDescent="0.25">
      <c r="A936" s="154"/>
    </row>
    <row r="937" spans="1:1" x14ac:dyDescent="0.25">
      <c r="A937" s="154"/>
    </row>
    <row r="938" spans="1:1" x14ac:dyDescent="0.25">
      <c r="A938" s="154"/>
    </row>
    <row r="939" spans="1:1" x14ac:dyDescent="0.25">
      <c r="A939" s="154"/>
    </row>
    <row r="940" spans="1:1" x14ac:dyDescent="0.25">
      <c r="A940" s="154"/>
    </row>
    <row r="941" spans="1:1" x14ac:dyDescent="0.25">
      <c r="A941" s="154"/>
    </row>
    <row r="942" spans="1:1" x14ac:dyDescent="0.25">
      <c r="A942" s="154"/>
    </row>
    <row r="943" spans="1:1" x14ac:dyDescent="0.25">
      <c r="A943" s="154"/>
    </row>
    <row r="944" spans="1:1" x14ac:dyDescent="0.25">
      <c r="A944" s="154"/>
    </row>
    <row r="945" spans="1:1" x14ac:dyDescent="0.25">
      <c r="A945" s="154"/>
    </row>
    <row r="946" spans="1:1" x14ac:dyDescent="0.25">
      <c r="A946" s="154"/>
    </row>
    <row r="947" spans="1:1" x14ac:dyDescent="0.25">
      <c r="A947" s="154"/>
    </row>
    <row r="948" spans="1:1" x14ac:dyDescent="0.25">
      <c r="A948" s="154"/>
    </row>
    <row r="949" spans="1:1" x14ac:dyDescent="0.25">
      <c r="A949" s="154"/>
    </row>
    <row r="950" spans="1:1" x14ac:dyDescent="0.25">
      <c r="A950" s="154"/>
    </row>
    <row r="951" spans="1:1" x14ac:dyDescent="0.25">
      <c r="A951" s="154"/>
    </row>
    <row r="952" spans="1:1" x14ac:dyDescent="0.25">
      <c r="A952" s="154"/>
    </row>
    <row r="953" spans="1:1" x14ac:dyDescent="0.25">
      <c r="A953" s="154"/>
    </row>
    <row r="954" spans="1:1" x14ac:dyDescent="0.25">
      <c r="A954" s="154"/>
    </row>
    <row r="955" spans="1:1" x14ac:dyDescent="0.25">
      <c r="A955" s="154"/>
    </row>
    <row r="956" spans="1:1" x14ac:dyDescent="0.25">
      <c r="A956" s="154"/>
    </row>
    <row r="957" spans="1:1" x14ac:dyDescent="0.25">
      <c r="A957" s="154"/>
    </row>
    <row r="958" spans="1:1" x14ac:dyDescent="0.25">
      <c r="A958" s="154"/>
    </row>
    <row r="959" spans="1:1" x14ac:dyDescent="0.25">
      <c r="A959" s="154"/>
    </row>
    <row r="960" spans="1:1" x14ac:dyDescent="0.25">
      <c r="A960" s="154"/>
    </row>
    <row r="961" spans="1:1" x14ac:dyDescent="0.25">
      <c r="A961" s="154"/>
    </row>
    <row r="962" spans="1:1" x14ac:dyDescent="0.25">
      <c r="A962" s="154"/>
    </row>
    <row r="963" spans="1:1" x14ac:dyDescent="0.25">
      <c r="A963" s="154"/>
    </row>
    <row r="964" spans="1:1" x14ac:dyDescent="0.25">
      <c r="A964" s="154"/>
    </row>
    <row r="965" spans="1:1" x14ac:dyDescent="0.25">
      <c r="A965" s="154"/>
    </row>
    <row r="966" spans="1:1" x14ac:dyDescent="0.25">
      <c r="A966" s="154"/>
    </row>
    <row r="967" spans="1:1" x14ac:dyDescent="0.25">
      <c r="A967" s="154"/>
    </row>
    <row r="968" spans="1:1" x14ac:dyDescent="0.25">
      <c r="A968" s="154"/>
    </row>
    <row r="969" spans="1:1" x14ac:dyDescent="0.25">
      <c r="A969" s="154"/>
    </row>
    <row r="970" spans="1:1" x14ac:dyDescent="0.25">
      <c r="A970" s="154"/>
    </row>
    <row r="971" spans="1:1" x14ac:dyDescent="0.25">
      <c r="A971" s="154"/>
    </row>
    <row r="972" spans="1:1" x14ac:dyDescent="0.25">
      <c r="A972" s="154"/>
    </row>
    <row r="973" spans="1:1" x14ac:dyDescent="0.25">
      <c r="A973" s="154"/>
    </row>
    <row r="974" spans="1:1" x14ac:dyDescent="0.25">
      <c r="A974" s="154"/>
    </row>
    <row r="975" spans="1:1" x14ac:dyDescent="0.25">
      <c r="A975" s="154"/>
    </row>
    <row r="976" spans="1:1" x14ac:dyDescent="0.25">
      <c r="A976" s="154"/>
    </row>
    <row r="977" spans="1:1" x14ac:dyDescent="0.25">
      <c r="A977" s="154"/>
    </row>
    <row r="978" spans="1:1" x14ac:dyDescent="0.25">
      <c r="A978" s="154"/>
    </row>
    <row r="979" spans="1:1" x14ac:dyDescent="0.25">
      <c r="A979" s="154"/>
    </row>
    <row r="980" spans="1:1" x14ac:dyDescent="0.25">
      <c r="A980" s="154"/>
    </row>
    <row r="981" spans="1:1" x14ac:dyDescent="0.25">
      <c r="A981" s="154"/>
    </row>
    <row r="982" spans="1:1" x14ac:dyDescent="0.25">
      <c r="A982" s="154"/>
    </row>
    <row r="983" spans="1:1" x14ac:dyDescent="0.25">
      <c r="A983" s="154"/>
    </row>
    <row r="984" spans="1:1" x14ac:dyDescent="0.25">
      <c r="A984" s="154"/>
    </row>
    <row r="985" spans="1:1" x14ac:dyDescent="0.25">
      <c r="A985" s="154"/>
    </row>
    <row r="986" spans="1:1" x14ac:dyDescent="0.25">
      <c r="A986" s="154"/>
    </row>
    <row r="987" spans="1:1" x14ac:dyDescent="0.25">
      <c r="A987" s="154"/>
    </row>
    <row r="988" spans="1:1" x14ac:dyDescent="0.25">
      <c r="A988" s="154"/>
    </row>
    <row r="989" spans="1:1" x14ac:dyDescent="0.25">
      <c r="A989" s="154"/>
    </row>
    <row r="990" spans="1:1" x14ac:dyDescent="0.25">
      <c r="A990" s="154"/>
    </row>
    <row r="991" spans="1:1" x14ac:dyDescent="0.25">
      <c r="A991" s="154"/>
    </row>
    <row r="992" spans="1:1" x14ac:dyDescent="0.25">
      <c r="A992" s="154"/>
    </row>
    <row r="993" spans="1:1" x14ac:dyDescent="0.25">
      <c r="A993" s="154"/>
    </row>
    <row r="994" spans="1:1" x14ac:dyDescent="0.25">
      <c r="A994" s="154"/>
    </row>
    <row r="995" spans="1:1" x14ac:dyDescent="0.25">
      <c r="A995" s="154"/>
    </row>
    <row r="996" spans="1:1" x14ac:dyDescent="0.25">
      <c r="A996" s="154"/>
    </row>
    <row r="997" spans="1:1" x14ac:dyDescent="0.25">
      <c r="A997" s="154"/>
    </row>
    <row r="998" spans="1:1" x14ac:dyDescent="0.25">
      <c r="A998" s="154"/>
    </row>
    <row r="999" spans="1:1" x14ac:dyDescent="0.25">
      <c r="A999" s="154"/>
    </row>
    <row r="1000" spans="1:1" x14ac:dyDescent="0.25">
      <c r="A1000" s="154"/>
    </row>
    <row r="1001" spans="1:1" x14ac:dyDescent="0.25">
      <c r="A1001" s="154"/>
    </row>
    <row r="1002" spans="1:1" x14ac:dyDescent="0.25">
      <c r="A1002" s="154"/>
    </row>
    <row r="1003" spans="1:1" x14ac:dyDescent="0.25">
      <c r="A1003" s="154"/>
    </row>
    <row r="1004" spans="1:1" x14ac:dyDescent="0.25">
      <c r="A1004" s="154"/>
    </row>
    <row r="1005" spans="1:1" x14ac:dyDescent="0.25">
      <c r="A1005" s="154"/>
    </row>
    <row r="1006" spans="1:1" x14ac:dyDescent="0.25">
      <c r="A1006" s="154"/>
    </row>
    <row r="1007" spans="1:1" x14ac:dyDescent="0.25">
      <c r="A1007" s="154"/>
    </row>
    <row r="1008" spans="1:1" x14ac:dyDescent="0.25">
      <c r="A1008" s="154"/>
    </row>
    <row r="1009" spans="1:1" x14ac:dyDescent="0.25">
      <c r="A1009" s="154"/>
    </row>
    <row r="1010" spans="1:1" x14ac:dyDescent="0.25">
      <c r="A1010" s="154"/>
    </row>
    <row r="1011" spans="1:1" x14ac:dyDescent="0.25">
      <c r="A1011" s="154"/>
    </row>
    <row r="1012" spans="1:1" x14ac:dyDescent="0.25">
      <c r="A1012" s="154"/>
    </row>
    <row r="1013" spans="1:1" x14ac:dyDescent="0.25">
      <c r="A1013" s="154"/>
    </row>
    <row r="1014" spans="1:1" x14ac:dyDescent="0.25">
      <c r="A1014" s="154"/>
    </row>
    <row r="1015" spans="1:1" x14ac:dyDescent="0.25">
      <c r="A1015" s="154"/>
    </row>
    <row r="1016" spans="1:1" x14ac:dyDescent="0.25">
      <c r="A1016" s="154"/>
    </row>
    <row r="1017" spans="1:1" x14ac:dyDescent="0.25">
      <c r="A1017" s="154"/>
    </row>
    <row r="1018" spans="1:1" x14ac:dyDescent="0.25">
      <c r="A1018" s="154"/>
    </row>
    <row r="1019" spans="1:1" x14ac:dyDescent="0.25">
      <c r="A1019" s="154"/>
    </row>
    <row r="1020" spans="1:1" x14ac:dyDescent="0.25">
      <c r="A1020" s="154"/>
    </row>
    <row r="1021" spans="1:1" x14ac:dyDescent="0.25">
      <c r="A1021" s="154"/>
    </row>
    <row r="1022" spans="1:1" x14ac:dyDescent="0.25">
      <c r="A1022" s="154"/>
    </row>
    <row r="1023" spans="1:1" x14ac:dyDescent="0.25">
      <c r="A1023" s="154"/>
    </row>
    <row r="1024" spans="1:1" x14ac:dyDescent="0.25">
      <c r="A1024" s="154"/>
    </row>
    <row r="1025" spans="1:1" x14ac:dyDescent="0.25">
      <c r="A1025" s="154"/>
    </row>
    <row r="1026" spans="1:1" x14ac:dyDescent="0.25">
      <c r="A1026" s="154"/>
    </row>
    <row r="1027" spans="1:1" x14ac:dyDescent="0.25">
      <c r="A1027" s="154"/>
    </row>
    <row r="1028" spans="1:1" x14ac:dyDescent="0.25">
      <c r="A1028" s="154"/>
    </row>
    <row r="1029" spans="1:1" x14ac:dyDescent="0.25">
      <c r="A1029" s="154"/>
    </row>
    <row r="1030" spans="1:1" x14ac:dyDescent="0.25">
      <c r="A1030" s="154"/>
    </row>
    <row r="1031" spans="1:1" x14ac:dyDescent="0.25">
      <c r="A1031" s="154"/>
    </row>
    <row r="1032" spans="1:1" x14ac:dyDescent="0.25">
      <c r="A1032" s="154"/>
    </row>
    <row r="1033" spans="1:1" x14ac:dyDescent="0.25">
      <c r="A1033" s="154"/>
    </row>
    <row r="1034" spans="1:1" x14ac:dyDescent="0.25">
      <c r="A1034" s="154"/>
    </row>
    <row r="1035" spans="1:1" x14ac:dyDescent="0.25">
      <c r="A1035" s="154"/>
    </row>
    <row r="1036" spans="1:1" x14ac:dyDescent="0.25">
      <c r="A1036" s="154"/>
    </row>
    <row r="1037" spans="1:1" x14ac:dyDescent="0.25">
      <c r="A1037" s="154"/>
    </row>
    <row r="1038" spans="1:1" x14ac:dyDescent="0.25">
      <c r="A1038" s="154"/>
    </row>
    <row r="1039" spans="1:1" x14ac:dyDescent="0.25">
      <c r="A1039" s="154"/>
    </row>
    <row r="1040" spans="1:1" x14ac:dyDescent="0.25">
      <c r="A1040" s="154"/>
    </row>
    <row r="1041" spans="1:1" x14ac:dyDescent="0.25">
      <c r="A1041" s="154"/>
    </row>
    <row r="1042" spans="1:1" x14ac:dyDescent="0.25">
      <c r="A1042" s="154"/>
    </row>
    <row r="1043" spans="1:1" x14ac:dyDescent="0.25">
      <c r="A1043" s="154"/>
    </row>
    <row r="1044" spans="1:1" x14ac:dyDescent="0.25">
      <c r="A1044" s="154"/>
    </row>
    <row r="1045" spans="1:1" x14ac:dyDescent="0.25">
      <c r="A1045" s="154"/>
    </row>
    <row r="1046" spans="1:1" x14ac:dyDescent="0.25">
      <c r="A1046" s="154"/>
    </row>
    <row r="1047" spans="1:1" x14ac:dyDescent="0.25">
      <c r="A1047" s="154"/>
    </row>
    <row r="1048" spans="1:1" x14ac:dyDescent="0.25">
      <c r="A1048" s="154"/>
    </row>
    <row r="1049" spans="1:1" x14ac:dyDescent="0.25">
      <c r="A1049" s="154"/>
    </row>
    <row r="1050" spans="1:1" x14ac:dyDescent="0.25">
      <c r="A1050" s="154"/>
    </row>
    <row r="1051" spans="1:1" x14ac:dyDescent="0.25">
      <c r="A1051" s="154"/>
    </row>
    <row r="1052" spans="1:1" x14ac:dyDescent="0.25">
      <c r="A1052" s="154"/>
    </row>
    <row r="1053" spans="1:1" x14ac:dyDescent="0.25">
      <c r="A1053" s="154"/>
    </row>
    <row r="1054" spans="1:1" x14ac:dyDescent="0.25">
      <c r="A1054" s="154"/>
    </row>
    <row r="1055" spans="1:1" x14ac:dyDescent="0.25">
      <c r="A1055" s="154"/>
    </row>
    <row r="1056" spans="1:1" x14ac:dyDescent="0.25">
      <c r="A1056" s="154"/>
    </row>
    <row r="1057" spans="1:1" x14ac:dyDescent="0.25">
      <c r="A1057" s="154"/>
    </row>
    <row r="1058" spans="1:1" x14ac:dyDescent="0.25">
      <c r="A1058" s="154"/>
    </row>
    <row r="1059" spans="1:1" x14ac:dyDescent="0.25">
      <c r="A1059" s="154"/>
    </row>
    <row r="1060" spans="1:1" x14ac:dyDescent="0.25">
      <c r="A1060" s="154"/>
    </row>
    <row r="1061" spans="1:1" x14ac:dyDescent="0.25">
      <c r="A1061" s="154"/>
    </row>
    <row r="1062" spans="1:1" x14ac:dyDescent="0.25">
      <c r="A1062" s="154"/>
    </row>
    <row r="1063" spans="1:1" x14ac:dyDescent="0.25">
      <c r="A1063" s="154"/>
    </row>
    <row r="1064" spans="1:1" x14ac:dyDescent="0.25">
      <c r="A1064" s="154"/>
    </row>
    <row r="1065" spans="1:1" x14ac:dyDescent="0.25">
      <c r="A1065" s="154"/>
    </row>
    <row r="1066" spans="1:1" x14ac:dyDescent="0.25">
      <c r="A1066" s="154"/>
    </row>
    <row r="1067" spans="1:1" x14ac:dyDescent="0.25">
      <c r="A1067" s="154"/>
    </row>
    <row r="1068" spans="1:1" x14ac:dyDescent="0.25">
      <c r="A1068" s="154"/>
    </row>
    <row r="1069" spans="1:1" x14ac:dyDescent="0.25">
      <c r="A1069" s="154"/>
    </row>
    <row r="1070" spans="1:1" x14ac:dyDescent="0.25">
      <c r="A1070" s="154"/>
    </row>
    <row r="1071" spans="1:1" x14ac:dyDescent="0.25">
      <c r="A1071" s="154"/>
    </row>
    <row r="1072" spans="1:1" x14ac:dyDescent="0.25">
      <c r="A1072" s="154"/>
    </row>
    <row r="1073" spans="1:1" x14ac:dyDescent="0.25">
      <c r="A1073" s="154"/>
    </row>
    <row r="1074" spans="1:1" x14ac:dyDescent="0.25">
      <c r="A1074" s="154"/>
    </row>
    <row r="1075" spans="1:1" x14ac:dyDescent="0.25">
      <c r="A1075" s="154"/>
    </row>
    <row r="1076" spans="1:1" x14ac:dyDescent="0.25">
      <c r="A1076" s="154"/>
    </row>
    <row r="1077" spans="1:1" x14ac:dyDescent="0.25">
      <c r="A1077" s="154"/>
    </row>
    <row r="1078" spans="1:1" x14ac:dyDescent="0.25">
      <c r="A1078" s="154"/>
    </row>
    <row r="1079" spans="1:1" x14ac:dyDescent="0.25">
      <c r="A1079" s="154"/>
    </row>
    <row r="1080" spans="1:1" x14ac:dyDescent="0.25">
      <c r="A1080" s="154"/>
    </row>
    <row r="1081" spans="1:1" x14ac:dyDescent="0.25">
      <c r="A1081" s="154"/>
    </row>
    <row r="1082" spans="1:1" x14ac:dyDescent="0.25">
      <c r="A1082" s="154"/>
    </row>
    <row r="1083" spans="1:1" x14ac:dyDescent="0.25">
      <c r="A1083" s="154"/>
    </row>
    <row r="1084" spans="1:1" x14ac:dyDescent="0.25">
      <c r="A1084" s="154"/>
    </row>
    <row r="1085" spans="1:1" x14ac:dyDescent="0.25">
      <c r="A1085" s="154"/>
    </row>
    <row r="1086" spans="1:1" x14ac:dyDescent="0.25">
      <c r="A1086" s="154"/>
    </row>
    <row r="1087" spans="1:1" x14ac:dyDescent="0.25">
      <c r="A1087" s="154"/>
    </row>
    <row r="1088" spans="1:1" x14ac:dyDescent="0.25">
      <c r="A1088" s="154"/>
    </row>
    <row r="1089" spans="1:1" x14ac:dyDescent="0.25">
      <c r="A1089" s="154"/>
    </row>
    <row r="1090" spans="1:1" x14ac:dyDescent="0.25">
      <c r="A1090" s="154"/>
    </row>
    <row r="1091" spans="1:1" x14ac:dyDescent="0.25">
      <c r="A1091" s="154"/>
    </row>
    <row r="1092" spans="1:1" x14ac:dyDescent="0.25">
      <c r="A1092" s="154"/>
    </row>
    <row r="1093" spans="1:1" x14ac:dyDescent="0.25">
      <c r="A1093" s="154"/>
    </row>
    <row r="1094" spans="1:1" x14ac:dyDescent="0.25">
      <c r="A1094" s="154"/>
    </row>
    <row r="1095" spans="1:1" x14ac:dyDescent="0.25">
      <c r="A1095" s="154"/>
    </row>
    <row r="1096" spans="1:1" x14ac:dyDescent="0.25">
      <c r="A1096" s="154"/>
    </row>
    <row r="1097" spans="1:1" x14ac:dyDescent="0.25">
      <c r="A1097" s="154"/>
    </row>
    <row r="1098" spans="1:1" x14ac:dyDescent="0.25">
      <c r="A1098" s="154"/>
    </row>
    <row r="1099" spans="1:1" x14ac:dyDescent="0.25">
      <c r="A1099" s="154"/>
    </row>
    <row r="1100" spans="1:1" x14ac:dyDescent="0.25">
      <c r="A1100" s="154"/>
    </row>
    <row r="1101" spans="1:1" x14ac:dyDescent="0.25">
      <c r="A1101" s="154"/>
    </row>
    <row r="1102" spans="1:1" x14ac:dyDescent="0.25">
      <c r="A1102" s="154"/>
    </row>
    <row r="1103" spans="1:1" x14ac:dyDescent="0.25">
      <c r="A1103" s="154"/>
    </row>
    <row r="1104" spans="1:1" x14ac:dyDescent="0.25">
      <c r="A1104" s="154"/>
    </row>
    <row r="1105" spans="1:1" x14ac:dyDescent="0.25">
      <c r="A1105" s="154"/>
    </row>
    <row r="1106" spans="1:1" x14ac:dyDescent="0.25">
      <c r="A1106" s="154"/>
    </row>
    <row r="1107" spans="1:1" x14ac:dyDescent="0.25">
      <c r="A1107" s="154"/>
    </row>
    <row r="1108" spans="1:1" x14ac:dyDescent="0.25">
      <c r="A1108" s="154"/>
    </row>
    <row r="1109" spans="1:1" x14ac:dyDescent="0.25">
      <c r="A1109" s="154"/>
    </row>
    <row r="1110" spans="1:1" x14ac:dyDescent="0.25">
      <c r="A1110" s="154"/>
    </row>
    <row r="1111" spans="1:1" x14ac:dyDescent="0.25">
      <c r="A1111" s="154"/>
    </row>
    <row r="1112" spans="1:1" x14ac:dyDescent="0.25">
      <c r="A1112" s="154"/>
    </row>
    <row r="1113" spans="1:1" x14ac:dyDescent="0.25">
      <c r="A1113" s="154"/>
    </row>
    <row r="1114" spans="1:1" x14ac:dyDescent="0.25">
      <c r="A1114" s="154"/>
    </row>
    <row r="1115" spans="1:1" x14ac:dyDescent="0.25">
      <c r="A1115" s="154"/>
    </row>
    <row r="1116" spans="1:1" x14ac:dyDescent="0.25">
      <c r="A1116" s="154"/>
    </row>
    <row r="1117" spans="1:1" x14ac:dyDescent="0.25">
      <c r="A1117" s="154"/>
    </row>
    <row r="1118" spans="1:1" x14ac:dyDescent="0.25">
      <c r="A1118" s="154"/>
    </row>
    <row r="1119" spans="1:1" x14ac:dyDescent="0.25">
      <c r="A1119" s="154"/>
    </row>
    <row r="1120" spans="1:1" x14ac:dyDescent="0.25">
      <c r="A1120" s="154"/>
    </row>
    <row r="1121" spans="1:1" x14ac:dyDescent="0.25">
      <c r="A1121" s="154"/>
    </row>
    <row r="1122" spans="1:1" x14ac:dyDescent="0.25">
      <c r="A1122" s="154"/>
    </row>
    <row r="1123" spans="1:1" x14ac:dyDescent="0.25">
      <c r="A1123" s="154"/>
    </row>
    <row r="1124" spans="1:1" x14ac:dyDescent="0.25">
      <c r="A1124" s="154"/>
    </row>
    <row r="1125" spans="1:1" x14ac:dyDescent="0.25">
      <c r="A1125" s="154"/>
    </row>
    <row r="1126" spans="1:1" x14ac:dyDescent="0.25">
      <c r="A1126" s="154"/>
    </row>
    <row r="1127" spans="1:1" x14ac:dyDescent="0.25">
      <c r="A1127" s="154"/>
    </row>
    <row r="1128" spans="1:1" x14ac:dyDescent="0.25">
      <c r="A1128" s="154"/>
    </row>
    <row r="1129" spans="1:1" x14ac:dyDescent="0.25">
      <c r="A1129" s="154"/>
    </row>
    <row r="1130" spans="1:1" x14ac:dyDescent="0.25">
      <c r="A1130" s="154"/>
    </row>
    <row r="1131" spans="1:1" x14ac:dyDescent="0.25">
      <c r="A1131" s="154"/>
    </row>
    <row r="1132" spans="1:1" x14ac:dyDescent="0.25">
      <c r="A1132" s="154"/>
    </row>
    <row r="1133" spans="1:1" x14ac:dyDescent="0.25">
      <c r="A1133" s="154"/>
    </row>
    <row r="1134" spans="1:1" x14ac:dyDescent="0.25">
      <c r="A1134" s="154"/>
    </row>
    <row r="1135" spans="1:1" x14ac:dyDescent="0.25">
      <c r="A1135" s="154"/>
    </row>
    <row r="1136" spans="1:1" x14ac:dyDescent="0.25">
      <c r="A1136" s="154"/>
    </row>
    <row r="1137" spans="1:1" x14ac:dyDescent="0.25">
      <c r="A1137" s="154"/>
    </row>
    <row r="1138" spans="1:1" x14ac:dyDescent="0.25">
      <c r="A1138" s="154"/>
    </row>
    <row r="1139" spans="1:1" x14ac:dyDescent="0.25">
      <c r="A1139" s="154"/>
    </row>
    <row r="1140" spans="1:1" x14ac:dyDescent="0.25">
      <c r="A1140" s="154"/>
    </row>
    <row r="1141" spans="1:1" x14ac:dyDescent="0.25">
      <c r="A1141" s="154"/>
    </row>
    <row r="1142" spans="1:1" x14ac:dyDescent="0.25">
      <c r="A1142" s="154"/>
    </row>
    <row r="1143" spans="1:1" x14ac:dyDescent="0.25">
      <c r="A1143" s="154"/>
    </row>
    <row r="1144" spans="1:1" x14ac:dyDescent="0.25">
      <c r="A1144" s="154"/>
    </row>
    <row r="1145" spans="1:1" x14ac:dyDescent="0.25">
      <c r="A1145" s="154"/>
    </row>
    <row r="1146" spans="1:1" x14ac:dyDescent="0.25">
      <c r="A1146" s="154"/>
    </row>
    <row r="1147" spans="1:1" x14ac:dyDescent="0.25">
      <c r="A1147" s="154"/>
    </row>
    <row r="1148" spans="1:1" x14ac:dyDescent="0.25">
      <c r="A1148" s="154"/>
    </row>
    <row r="1149" spans="1:1" x14ac:dyDescent="0.25">
      <c r="A1149" s="154"/>
    </row>
    <row r="1150" spans="1:1" x14ac:dyDescent="0.25">
      <c r="A1150" s="154"/>
    </row>
    <row r="1151" spans="1:1" x14ac:dyDescent="0.25">
      <c r="A1151" s="154"/>
    </row>
    <row r="1152" spans="1:1" x14ac:dyDescent="0.25">
      <c r="A1152" s="154"/>
    </row>
    <row r="1153" spans="1:1" x14ac:dyDescent="0.25">
      <c r="A1153" s="154"/>
    </row>
    <row r="1154" spans="1:1" x14ac:dyDescent="0.25">
      <c r="A1154" s="154"/>
    </row>
    <row r="1155" spans="1:1" x14ac:dyDescent="0.25">
      <c r="A1155" s="154"/>
    </row>
    <row r="1156" spans="1:1" x14ac:dyDescent="0.25">
      <c r="A1156" s="154"/>
    </row>
    <row r="1157" spans="1:1" x14ac:dyDescent="0.25">
      <c r="A1157" s="154"/>
    </row>
    <row r="1158" spans="1:1" x14ac:dyDescent="0.25">
      <c r="A1158" s="154"/>
    </row>
    <row r="1159" spans="1:1" x14ac:dyDescent="0.25">
      <c r="A1159" s="154"/>
    </row>
    <row r="1160" spans="1:1" x14ac:dyDescent="0.25">
      <c r="A1160" s="154"/>
    </row>
    <row r="1161" spans="1:1" x14ac:dyDescent="0.25">
      <c r="A1161" s="154"/>
    </row>
    <row r="1162" spans="1:1" x14ac:dyDescent="0.25">
      <c r="A1162" s="154"/>
    </row>
    <row r="1163" spans="1:1" x14ac:dyDescent="0.25">
      <c r="A1163" s="154"/>
    </row>
    <row r="1164" spans="1:1" x14ac:dyDescent="0.25">
      <c r="A1164" s="154"/>
    </row>
    <row r="1165" spans="1:1" x14ac:dyDescent="0.25">
      <c r="A1165" s="154"/>
    </row>
    <row r="1166" spans="1:1" x14ac:dyDescent="0.25">
      <c r="A1166" s="154"/>
    </row>
    <row r="1167" spans="1:1" x14ac:dyDescent="0.25">
      <c r="A1167" s="154"/>
    </row>
    <row r="1168" spans="1:1" x14ac:dyDescent="0.25">
      <c r="A1168" s="154"/>
    </row>
    <row r="1169" spans="1:1" x14ac:dyDescent="0.25">
      <c r="A1169" s="154"/>
    </row>
    <row r="1170" spans="1:1" x14ac:dyDescent="0.25">
      <c r="A1170" s="154"/>
    </row>
    <row r="1171" spans="1:1" x14ac:dyDescent="0.25">
      <c r="A1171" s="154"/>
    </row>
    <row r="1172" spans="1:1" x14ac:dyDescent="0.25">
      <c r="A1172" s="154"/>
    </row>
    <row r="1173" spans="1:1" x14ac:dyDescent="0.25">
      <c r="A1173" s="154"/>
    </row>
    <row r="1174" spans="1:1" x14ac:dyDescent="0.25">
      <c r="A1174" s="154"/>
    </row>
    <row r="1175" spans="1:1" x14ac:dyDescent="0.25">
      <c r="A1175" s="154"/>
    </row>
    <row r="1176" spans="1:1" x14ac:dyDescent="0.25">
      <c r="A1176" s="154"/>
    </row>
    <row r="1177" spans="1:1" x14ac:dyDescent="0.25">
      <c r="A1177" s="154"/>
    </row>
    <row r="1178" spans="1:1" x14ac:dyDescent="0.25">
      <c r="A1178" s="154"/>
    </row>
    <row r="1179" spans="1:1" x14ac:dyDescent="0.25">
      <c r="A1179" s="154"/>
    </row>
    <row r="1180" spans="1:1" x14ac:dyDescent="0.25">
      <c r="A1180" s="154"/>
    </row>
    <row r="1181" spans="1:1" x14ac:dyDescent="0.25">
      <c r="A1181" s="154"/>
    </row>
    <row r="1182" spans="1:1" x14ac:dyDescent="0.25">
      <c r="A1182" s="154"/>
    </row>
    <row r="1183" spans="1:1" x14ac:dyDescent="0.25">
      <c r="A1183" s="154"/>
    </row>
    <row r="1184" spans="1:1" x14ac:dyDescent="0.25">
      <c r="A1184" s="154"/>
    </row>
    <row r="1185" spans="1:1" x14ac:dyDescent="0.25">
      <c r="A1185" s="154"/>
    </row>
    <row r="1186" spans="1:1" x14ac:dyDescent="0.25">
      <c r="A1186" s="154"/>
    </row>
    <row r="1187" spans="1:1" x14ac:dyDescent="0.25">
      <c r="A1187" s="154"/>
    </row>
    <row r="1188" spans="1:1" x14ac:dyDescent="0.25">
      <c r="A1188" s="154"/>
    </row>
    <row r="1189" spans="1:1" x14ac:dyDescent="0.25">
      <c r="A1189" s="154"/>
    </row>
    <row r="1190" spans="1:1" x14ac:dyDescent="0.25">
      <c r="A1190" s="154"/>
    </row>
    <row r="1191" spans="1:1" x14ac:dyDescent="0.25">
      <c r="A1191" s="154"/>
    </row>
    <row r="1192" spans="1:1" x14ac:dyDescent="0.25">
      <c r="A1192" s="154"/>
    </row>
    <row r="1193" spans="1:1" x14ac:dyDescent="0.25">
      <c r="A1193" s="154"/>
    </row>
    <row r="1194" spans="1:1" x14ac:dyDescent="0.25">
      <c r="A1194" s="154"/>
    </row>
    <row r="1195" spans="1:1" x14ac:dyDescent="0.25">
      <c r="A1195" s="154"/>
    </row>
    <row r="1196" spans="1:1" x14ac:dyDescent="0.25">
      <c r="A1196" s="154"/>
    </row>
    <row r="1197" spans="1:1" x14ac:dyDescent="0.25">
      <c r="A1197" s="154"/>
    </row>
    <row r="1198" spans="1:1" x14ac:dyDescent="0.25">
      <c r="A1198" s="154"/>
    </row>
    <row r="1199" spans="1:1" x14ac:dyDescent="0.25">
      <c r="A1199" s="154"/>
    </row>
    <row r="1200" spans="1:1" x14ac:dyDescent="0.25">
      <c r="A1200" s="154"/>
    </row>
    <row r="1201" spans="1:1" x14ac:dyDescent="0.25">
      <c r="A1201" s="154"/>
    </row>
    <row r="1202" spans="1:1" x14ac:dyDescent="0.25">
      <c r="A1202" s="154"/>
    </row>
    <row r="1203" spans="1:1" x14ac:dyDescent="0.25">
      <c r="A1203" s="154"/>
    </row>
    <row r="1204" spans="1:1" x14ac:dyDescent="0.25">
      <c r="A1204" s="154"/>
    </row>
    <row r="1205" spans="1:1" x14ac:dyDescent="0.25">
      <c r="A1205" s="154"/>
    </row>
    <row r="1206" spans="1:1" x14ac:dyDescent="0.25">
      <c r="A1206" s="154"/>
    </row>
    <row r="1207" spans="1:1" x14ac:dyDescent="0.25">
      <c r="A1207" s="154"/>
    </row>
    <row r="1208" spans="1:1" x14ac:dyDescent="0.25">
      <c r="A1208" s="154"/>
    </row>
    <row r="1209" spans="1:1" x14ac:dyDescent="0.25">
      <c r="A1209" s="154"/>
    </row>
    <row r="1210" spans="1:1" x14ac:dyDescent="0.25">
      <c r="A1210" s="154"/>
    </row>
    <row r="1211" spans="1:1" x14ac:dyDescent="0.25">
      <c r="A1211" s="154"/>
    </row>
    <row r="1212" spans="1:1" x14ac:dyDescent="0.25">
      <c r="A1212" s="154"/>
    </row>
    <row r="1213" spans="1:1" x14ac:dyDescent="0.25">
      <c r="A1213" s="154"/>
    </row>
    <row r="1214" spans="1:1" x14ac:dyDescent="0.25">
      <c r="A1214" s="154"/>
    </row>
    <row r="1215" spans="1:1" x14ac:dyDescent="0.25">
      <c r="A1215" s="154"/>
    </row>
    <row r="1216" spans="1:1" x14ac:dyDescent="0.25">
      <c r="A1216" s="154"/>
    </row>
    <row r="1217" spans="1:1" x14ac:dyDescent="0.25">
      <c r="A1217" s="154"/>
    </row>
    <row r="1218" spans="1:1" x14ac:dyDescent="0.25">
      <c r="A1218" s="154"/>
    </row>
    <row r="1219" spans="1:1" x14ac:dyDescent="0.25">
      <c r="A1219" s="154"/>
    </row>
    <row r="1220" spans="1:1" x14ac:dyDescent="0.25">
      <c r="A1220" s="154"/>
    </row>
    <row r="1221" spans="1:1" x14ac:dyDescent="0.25">
      <c r="A1221" s="154"/>
    </row>
    <row r="1222" spans="1:1" x14ac:dyDescent="0.25">
      <c r="A1222" s="154"/>
    </row>
    <row r="1223" spans="1:1" x14ac:dyDescent="0.25">
      <c r="A1223" s="154"/>
    </row>
    <row r="1224" spans="1:1" x14ac:dyDescent="0.25">
      <c r="A1224" s="154"/>
    </row>
    <row r="1225" spans="1:1" x14ac:dyDescent="0.25">
      <c r="A1225" s="154"/>
    </row>
    <row r="1226" spans="1:1" x14ac:dyDescent="0.25">
      <c r="A1226" s="154"/>
    </row>
    <row r="1227" spans="1:1" x14ac:dyDescent="0.25">
      <c r="A1227" s="154"/>
    </row>
    <row r="1228" spans="1:1" x14ac:dyDescent="0.25">
      <c r="A1228" s="154"/>
    </row>
    <row r="1229" spans="1:1" x14ac:dyDescent="0.25">
      <c r="A1229" s="154"/>
    </row>
    <row r="1230" spans="1:1" x14ac:dyDescent="0.25">
      <c r="A1230" s="154"/>
    </row>
    <row r="1231" spans="1:1" x14ac:dyDescent="0.25">
      <c r="A1231" s="154"/>
    </row>
    <row r="1232" spans="1:1" x14ac:dyDescent="0.25">
      <c r="A1232" s="154"/>
    </row>
    <row r="1233" spans="1:1" x14ac:dyDescent="0.25">
      <c r="A1233" s="154"/>
    </row>
    <row r="1234" spans="1:1" x14ac:dyDescent="0.25">
      <c r="A1234" s="154"/>
    </row>
    <row r="1235" spans="1:1" x14ac:dyDescent="0.25">
      <c r="A1235" s="154"/>
    </row>
    <row r="1236" spans="1:1" x14ac:dyDescent="0.25">
      <c r="A1236" s="154"/>
    </row>
    <row r="1237" spans="1:1" x14ac:dyDescent="0.25">
      <c r="A1237" s="154"/>
    </row>
    <row r="1238" spans="1:1" x14ac:dyDescent="0.25">
      <c r="A1238" s="154"/>
    </row>
    <row r="1239" spans="1:1" x14ac:dyDescent="0.25">
      <c r="A1239" s="154"/>
    </row>
    <row r="1240" spans="1:1" x14ac:dyDescent="0.25">
      <c r="A1240" s="154"/>
    </row>
    <row r="1241" spans="1:1" x14ac:dyDescent="0.25">
      <c r="A1241" s="154"/>
    </row>
    <row r="1242" spans="1:1" x14ac:dyDescent="0.25">
      <c r="A1242" s="154"/>
    </row>
    <row r="1243" spans="1:1" x14ac:dyDescent="0.25">
      <c r="A1243" s="154"/>
    </row>
    <row r="1244" spans="1:1" x14ac:dyDescent="0.25">
      <c r="A1244" s="154"/>
    </row>
    <row r="1245" spans="1:1" x14ac:dyDescent="0.25">
      <c r="A1245" s="154"/>
    </row>
    <row r="1246" spans="1:1" x14ac:dyDescent="0.25">
      <c r="A1246" s="154"/>
    </row>
    <row r="1247" spans="1:1" x14ac:dyDescent="0.25">
      <c r="A1247" s="154"/>
    </row>
    <row r="1248" spans="1:1" x14ac:dyDescent="0.25">
      <c r="A1248" s="154"/>
    </row>
    <row r="1249" spans="1:1" x14ac:dyDescent="0.25">
      <c r="A1249" s="154"/>
    </row>
    <row r="1250" spans="1:1" x14ac:dyDescent="0.25">
      <c r="A1250" s="154"/>
    </row>
    <row r="1251" spans="1:1" x14ac:dyDescent="0.25">
      <c r="A1251" s="154"/>
    </row>
    <row r="1252" spans="1:1" x14ac:dyDescent="0.25">
      <c r="A1252" s="154"/>
    </row>
    <row r="1253" spans="1:1" x14ac:dyDescent="0.25">
      <c r="A1253" s="154"/>
    </row>
    <row r="1254" spans="1:1" x14ac:dyDescent="0.25">
      <c r="A1254" s="154"/>
    </row>
    <row r="1255" spans="1:1" x14ac:dyDescent="0.25">
      <c r="A1255" s="154"/>
    </row>
    <row r="1256" spans="1:1" x14ac:dyDescent="0.25">
      <c r="A1256" s="154"/>
    </row>
    <row r="1257" spans="1:1" x14ac:dyDescent="0.25">
      <c r="A1257" s="154"/>
    </row>
    <row r="1258" spans="1:1" x14ac:dyDescent="0.25">
      <c r="A1258" s="154"/>
    </row>
    <row r="1259" spans="1:1" x14ac:dyDescent="0.25">
      <c r="A1259" s="154"/>
    </row>
    <row r="1260" spans="1:1" x14ac:dyDescent="0.25">
      <c r="A1260" s="154"/>
    </row>
    <row r="1261" spans="1:1" x14ac:dyDescent="0.25">
      <c r="A1261" s="154"/>
    </row>
    <row r="1262" spans="1:1" x14ac:dyDescent="0.25">
      <c r="A1262" s="154"/>
    </row>
    <row r="1263" spans="1:1" x14ac:dyDescent="0.25">
      <c r="A1263" s="154"/>
    </row>
    <row r="1264" spans="1:1" x14ac:dyDescent="0.25">
      <c r="A1264" s="154"/>
    </row>
    <row r="1265" spans="1:1" x14ac:dyDescent="0.25">
      <c r="A1265" s="154"/>
    </row>
    <row r="1266" spans="1:1" x14ac:dyDescent="0.25">
      <c r="A1266" s="154"/>
    </row>
    <row r="1267" spans="1:1" x14ac:dyDescent="0.25">
      <c r="A1267" s="154"/>
    </row>
    <row r="1268" spans="1:1" x14ac:dyDescent="0.25">
      <c r="A1268" s="154"/>
    </row>
    <row r="1269" spans="1:1" x14ac:dyDescent="0.25">
      <c r="A1269" s="154"/>
    </row>
    <row r="1270" spans="1:1" x14ac:dyDescent="0.25">
      <c r="A1270" s="154"/>
    </row>
    <row r="1271" spans="1:1" x14ac:dyDescent="0.25">
      <c r="A1271" s="154"/>
    </row>
    <row r="1272" spans="1:1" x14ac:dyDescent="0.25">
      <c r="A1272" s="154"/>
    </row>
    <row r="1273" spans="1:1" x14ac:dyDescent="0.25">
      <c r="A1273" s="154"/>
    </row>
    <row r="1274" spans="1:1" x14ac:dyDescent="0.25">
      <c r="A1274" s="154"/>
    </row>
    <row r="1275" spans="1:1" x14ac:dyDescent="0.25">
      <c r="A1275" s="154"/>
    </row>
    <row r="1276" spans="1:1" x14ac:dyDescent="0.25">
      <c r="A1276" s="154"/>
    </row>
    <row r="1277" spans="1:1" x14ac:dyDescent="0.25">
      <c r="A1277" s="154"/>
    </row>
    <row r="1278" spans="1:1" x14ac:dyDescent="0.25">
      <c r="A1278" s="154"/>
    </row>
    <row r="1279" spans="1:1" x14ac:dyDescent="0.25">
      <c r="A1279" s="154"/>
    </row>
    <row r="1280" spans="1:1" x14ac:dyDescent="0.25">
      <c r="A1280" s="154"/>
    </row>
    <row r="1281" spans="1:1" x14ac:dyDescent="0.25">
      <c r="A1281" s="154"/>
    </row>
    <row r="1282" spans="1:1" x14ac:dyDescent="0.25">
      <c r="A1282" s="154"/>
    </row>
    <row r="1283" spans="1:1" x14ac:dyDescent="0.25">
      <c r="A1283" s="154"/>
    </row>
    <row r="1284" spans="1:1" x14ac:dyDescent="0.25">
      <c r="A1284" s="154"/>
    </row>
    <row r="1285" spans="1:1" x14ac:dyDescent="0.25">
      <c r="A1285" s="154"/>
    </row>
    <row r="1286" spans="1:1" x14ac:dyDescent="0.25">
      <c r="A1286" s="154"/>
    </row>
    <row r="1287" spans="1:1" x14ac:dyDescent="0.25">
      <c r="A1287" s="154"/>
    </row>
    <row r="1288" spans="1:1" x14ac:dyDescent="0.25">
      <c r="A1288" s="154"/>
    </row>
    <row r="1289" spans="1:1" x14ac:dyDescent="0.25">
      <c r="A1289" s="154"/>
    </row>
    <row r="1290" spans="1:1" x14ac:dyDescent="0.25">
      <c r="A1290" s="154"/>
    </row>
    <row r="1291" spans="1:1" x14ac:dyDescent="0.25">
      <c r="A1291" s="154"/>
    </row>
    <row r="1292" spans="1:1" x14ac:dyDescent="0.25">
      <c r="A1292" s="154"/>
    </row>
    <row r="1293" spans="1:1" x14ac:dyDescent="0.25">
      <c r="A1293" s="154"/>
    </row>
    <row r="1294" spans="1:1" x14ac:dyDescent="0.25">
      <c r="A1294" s="154"/>
    </row>
    <row r="1295" spans="1:1" x14ac:dyDescent="0.25">
      <c r="A1295" s="154"/>
    </row>
    <row r="1296" spans="1:1" x14ac:dyDescent="0.25">
      <c r="A1296" s="154"/>
    </row>
    <row r="1297" spans="1:1" x14ac:dyDescent="0.25">
      <c r="A1297" s="154"/>
    </row>
    <row r="1298" spans="1:1" x14ac:dyDescent="0.25">
      <c r="A1298" s="154"/>
    </row>
  </sheetData>
  <autoFilter ref="A10:CM701"/>
  <mergeCells count="191">
    <mergeCell ref="A8:A10"/>
    <mergeCell ref="B8:B10"/>
    <mergeCell ref="C8:C10"/>
    <mergeCell ref="D8:D10"/>
    <mergeCell ref="E8:E10"/>
    <mergeCell ref="F8:F10"/>
    <mergeCell ref="S8:T8"/>
    <mergeCell ref="U8:V8"/>
    <mergeCell ref="W8:X8"/>
    <mergeCell ref="G9:G10"/>
    <mergeCell ref="H9:H10"/>
    <mergeCell ref="I9:I10"/>
    <mergeCell ref="J9:J10"/>
    <mergeCell ref="K9:K10"/>
    <mergeCell ref="L9:L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Y8:Z8"/>
    <mergeCell ref="AA8:AB8"/>
    <mergeCell ref="AC8:AD8"/>
    <mergeCell ref="G8:H8"/>
    <mergeCell ref="I8:J8"/>
    <mergeCell ref="K8:L8"/>
    <mergeCell ref="M8:N8"/>
    <mergeCell ref="O8:P8"/>
    <mergeCell ref="Q8: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AQ8:AR8"/>
    <mergeCell ref="CK8:CK9"/>
    <mergeCell ref="CL8:CL9"/>
    <mergeCell ref="CM8:CM9"/>
    <mergeCell ref="BZ8:BZ9"/>
    <mergeCell ref="CA8:CC8"/>
    <mergeCell ref="CD8:CD9"/>
    <mergeCell ref="CE8:CE9"/>
    <mergeCell ref="CF8:CF9"/>
    <mergeCell ref="CG8:CG9"/>
    <mergeCell ref="CH8:CH9"/>
    <mergeCell ref="CI8:CI9"/>
    <mergeCell ref="CJ8:CJ9"/>
    <mergeCell ref="BO8:BP8"/>
    <mergeCell ref="BU8:BU9"/>
    <mergeCell ref="BV8:BV9"/>
    <mergeCell ref="BW8:BW9"/>
    <mergeCell ref="BX8:BX9"/>
    <mergeCell ref="BY8:BY9"/>
    <mergeCell ref="BO9:BO10"/>
    <mergeCell ref="BP9:BP10"/>
    <mergeCell ref="BC8:BD8"/>
    <mergeCell ref="BE8:BF8"/>
    <mergeCell ref="BG8:BH8"/>
    <mergeCell ref="BI8:BJ8"/>
    <mergeCell ref="BK8:BL8"/>
    <mergeCell ref="BM8:BN8"/>
    <mergeCell ref="P9:P10"/>
    <mergeCell ref="Q9:Q10"/>
    <mergeCell ref="R9:R10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AQ9:AQ10"/>
    <mergeCell ref="AR9:AR10"/>
    <mergeCell ref="AS9:AS10"/>
    <mergeCell ref="AT9:AT10"/>
    <mergeCell ref="AU9:AU10"/>
    <mergeCell ref="AV9:AV10"/>
    <mergeCell ref="AK9:AK10"/>
    <mergeCell ref="AL9:AL10"/>
    <mergeCell ref="AM9:AM10"/>
    <mergeCell ref="AN9:AN10"/>
    <mergeCell ref="AO9:AO10"/>
    <mergeCell ref="AP9:AP10"/>
    <mergeCell ref="G11:BP11"/>
    <mergeCell ref="BC36:BP36"/>
    <mergeCell ref="G86:BP86"/>
    <mergeCell ref="Q94:BP94"/>
    <mergeCell ref="BC107:BP107"/>
    <mergeCell ref="I109:BP109"/>
    <mergeCell ref="BI9:BI10"/>
    <mergeCell ref="BJ9:BJ10"/>
    <mergeCell ref="BK9:BK10"/>
    <mergeCell ref="BL9:BL10"/>
    <mergeCell ref="BM9:BM10"/>
    <mergeCell ref="BN9:BN10"/>
    <mergeCell ref="BC9:BC10"/>
    <mergeCell ref="BD9:BD10"/>
    <mergeCell ref="BE9:BE10"/>
    <mergeCell ref="BF9:BF10"/>
    <mergeCell ref="BG9:BG10"/>
    <mergeCell ref="BH9:BH10"/>
    <mergeCell ref="AW9:AW10"/>
    <mergeCell ref="AX9:AX10"/>
    <mergeCell ref="AY9:AY10"/>
    <mergeCell ref="AZ9:AZ10"/>
    <mergeCell ref="BA9:BA10"/>
    <mergeCell ref="BB9:BB10"/>
    <mergeCell ref="AE182:BP182"/>
    <mergeCell ref="AC197:BP197"/>
    <mergeCell ref="BC214:BP214"/>
    <mergeCell ref="Y217:BP217"/>
    <mergeCell ref="Q219:BP219"/>
    <mergeCell ref="AA225:BP225"/>
    <mergeCell ref="BA117:BP117"/>
    <mergeCell ref="AU118:BP118"/>
    <mergeCell ref="AC121:BP121"/>
    <mergeCell ref="AQ122:BP122"/>
    <mergeCell ref="BE152:BP152"/>
    <mergeCell ref="Q164:BP164"/>
    <mergeCell ref="BK239:BP239"/>
    <mergeCell ref="Q249:BP249"/>
    <mergeCell ref="U257:BP257"/>
    <mergeCell ref="G267:BP267"/>
    <mergeCell ref="M269:BP269"/>
    <mergeCell ref="AI275:BP275"/>
    <mergeCell ref="AA227:BP227"/>
    <mergeCell ref="BC229:BP229"/>
    <mergeCell ref="K232:BP232"/>
    <mergeCell ref="K233:BP233"/>
    <mergeCell ref="Y237:BP237"/>
    <mergeCell ref="Y238:BP238"/>
    <mergeCell ref="AY332:BP332"/>
    <mergeCell ref="AK334:BP334"/>
    <mergeCell ref="Y348:BP348"/>
    <mergeCell ref="AW362:BP362"/>
    <mergeCell ref="AC368:BP368"/>
    <mergeCell ref="AC371:BP371"/>
    <mergeCell ref="AS278:BP278"/>
    <mergeCell ref="AA284:BP284"/>
    <mergeCell ref="AM286:BP286"/>
    <mergeCell ref="U287:BP287"/>
    <mergeCell ref="M293:BP293"/>
    <mergeCell ref="G303:BP303"/>
    <mergeCell ref="AA493:BP493"/>
    <mergeCell ref="G503:BP503"/>
    <mergeCell ref="AE542:BP542"/>
    <mergeCell ref="Y388:BP388"/>
    <mergeCell ref="BA458:BP458"/>
    <mergeCell ref="BO470:BP470"/>
    <mergeCell ref="G471:BP471"/>
    <mergeCell ref="AI478:BP478"/>
    <mergeCell ref="Q479:BP479"/>
    <mergeCell ref="B716:C716"/>
    <mergeCell ref="BZ716:CC716"/>
    <mergeCell ref="AM280:BP280"/>
    <mergeCell ref="BM659:BP659"/>
    <mergeCell ref="E700:F700"/>
    <mergeCell ref="E701:F701"/>
    <mergeCell ref="E702:F702"/>
    <mergeCell ref="B707:C707"/>
    <mergeCell ref="BZ707:CC707"/>
    <mergeCell ref="AI637:BP637"/>
    <mergeCell ref="AM647:BP647"/>
    <mergeCell ref="Y653:BP653"/>
    <mergeCell ref="W654:BP654"/>
    <mergeCell ref="M657:BP657"/>
    <mergeCell ref="BA658:BP658"/>
    <mergeCell ref="AE544:BP544"/>
    <mergeCell ref="U551:BP551"/>
    <mergeCell ref="U591:BP591"/>
    <mergeCell ref="O606:BP606"/>
    <mergeCell ref="BG613:BP613"/>
    <mergeCell ref="BM631:BP631"/>
    <mergeCell ref="AE481:BP481"/>
    <mergeCell ref="BO485:BP485"/>
    <mergeCell ref="AE487:BP487"/>
  </mergeCells>
  <conditionalFormatting sqref="A8">
    <cfRule type="duplicateValues" dxfId="94" priority="94"/>
    <cfRule type="duplicateValues" dxfId="93" priority="95"/>
  </conditionalFormatting>
  <conditionalFormatting sqref="A8:A10">
    <cfRule type="duplicateValues" dxfId="92" priority="93"/>
  </conditionalFormatting>
  <conditionalFormatting sqref="A524">
    <cfRule type="duplicateValues" dxfId="91" priority="92"/>
  </conditionalFormatting>
  <conditionalFormatting sqref="A722:A1278">
    <cfRule type="duplicateValues" dxfId="90" priority="91"/>
  </conditionalFormatting>
  <conditionalFormatting sqref="A1125:A1259 A935:A1123 A835:A933 A727:A833">
    <cfRule type="duplicateValues" dxfId="89" priority="90"/>
  </conditionalFormatting>
  <conditionalFormatting sqref="A834">
    <cfRule type="duplicateValues" dxfId="88" priority="89"/>
  </conditionalFormatting>
  <conditionalFormatting sqref="A934">
    <cfRule type="duplicateValues" dxfId="87" priority="88"/>
  </conditionalFormatting>
  <conditionalFormatting sqref="A1124">
    <cfRule type="duplicateValues" dxfId="86" priority="87"/>
  </conditionalFormatting>
  <conditionalFormatting sqref="A308 A198">
    <cfRule type="duplicateValues" dxfId="85" priority="86"/>
  </conditionalFormatting>
  <conditionalFormatting sqref="A662:A1048576 A655:A656 A561:A650 A1:A7 A299:A307 A525:A528 A328:A343 A350:A364 A398:A523 A375:A394 A348 A199:A229 A271:A272 A279:A290 A232:A233 A240:A269 A124:A190 A193:A197 A11:A113 A309:A326">
    <cfRule type="duplicateValues" dxfId="84" priority="85"/>
  </conditionalFormatting>
  <conditionalFormatting sqref="A291:A292 A297:A298">
    <cfRule type="duplicateValues" dxfId="83" priority="84"/>
  </conditionalFormatting>
  <conditionalFormatting sqref="A557:A559">
    <cfRule type="duplicateValues" dxfId="82" priority="83"/>
  </conditionalFormatting>
  <conditionalFormatting sqref="A557:A559">
    <cfRule type="duplicateValues" dxfId="81" priority="82"/>
  </conditionalFormatting>
  <conditionalFormatting sqref="A557:A559">
    <cfRule type="duplicateValues" dxfId="80" priority="81"/>
  </conditionalFormatting>
  <conditionalFormatting sqref="A552:A554">
    <cfRule type="duplicateValues" dxfId="79" priority="80"/>
  </conditionalFormatting>
  <conditionalFormatting sqref="A552:A554">
    <cfRule type="duplicateValues" dxfId="78" priority="79"/>
  </conditionalFormatting>
  <conditionalFormatting sqref="A552:A554">
    <cfRule type="duplicateValues" dxfId="77" priority="78"/>
  </conditionalFormatting>
  <conditionalFormatting sqref="A548:A550">
    <cfRule type="duplicateValues" dxfId="76" priority="77"/>
  </conditionalFormatting>
  <conditionalFormatting sqref="A548:A550">
    <cfRule type="duplicateValues" dxfId="75" priority="76"/>
  </conditionalFormatting>
  <conditionalFormatting sqref="A548:A550">
    <cfRule type="duplicateValues" dxfId="74" priority="75"/>
  </conditionalFormatting>
  <conditionalFormatting sqref="A653:A654">
    <cfRule type="duplicateValues" dxfId="73" priority="74"/>
  </conditionalFormatting>
  <conditionalFormatting sqref="A653:A654">
    <cfRule type="duplicateValues" dxfId="72" priority="73"/>
  </conditionalFormatting>
  <conditionalFormatting sqref="A653:A654">
    <cfRule type="duplicateValues" dxfId="71" priority="72"/>
  </conditionalFormatting>
  <conditionalFormatting sqref="A651:A652">
    <cfRule type="duplicateValues" dxfId="70" priority="71"/>
  </conditionalFormatting>
  <conditionalFormatting sqref="A651:A652">
    <cfRule type="duplicateValues" dxfId="69" priority="70"/>
  </conditionalFormatting>
  <conditionalFormatting sqref="A651:A652">
    <cfRule type="duplicateValues" dxfId="68" priority="69"/>
  </conditionalFormatting>
  <conditionalFormatting sqref="A551">
    <cfRule type="duplicateValues" dxfId="67" priority="68"/>
  </conditionalFormatting>
  <conditionalFormatting sqref="A365:A366 A327 A374">
    <cfRule type="duplicateValues" dxfId="66" priority="67"/>
  </conditionalFormatting>
  <conditionalFormatting sqref="A270">
    <cfRule type="duplicateValues" dxfId="65" priority="66"/>
  </conditionalFormatting>
  <conditionalFormatting sqref="A231">
    <cfRule type="duplicateValues" dxfId="64" priority="65"/>
  </conditionalFormatting>
  <conditionalFormatting sqref="A230">
    <cfRule type="duplicateValues" dxfId="63" priority="64"/>
  </conditionalFormatting>
  <conditionalFormatting sqref="A555:A556">
    <cfRule type="duplicateValues" dxfId="62" priority="63"/>
  </conditionalFormatting>
  <conditionalFormatting sqref="A662:A1048576 A655:A656 A561:A650 A299:A307 A350:A366 A398:A528 A374:A394 A348 A199:A229 A271:A272 A279:A290 A232:A233 A240:A269 A124:A190 A193:A197 A1:A113 A309:A343">
    <cfRule type="duplicateValues" dxfId="61" priority="62"/>
  </conditionalFormatting>
  <conditionalFormatting sqref="A395:A397">
    <cfRule type="duplicateValues" dxfId="60" priority="61"/>
  </conditionalFormatting>
  <conditionalFormatting sqref="A660:A661">
    <cfRule type="duplicateValues" dxfId="59" priority="60"/>
  </conditionalFormatting>
  <conditionalFormatting sqref="A660:A661">
    <cfRule type="duplicateValues" dxfId="58" priority="59"/>
  </conditionalFormatting>
  <conditionalFormatting sqref="A658:A659">
    <cfRule type="duplicateValues" dxfId="57" priority="58"/>
  </conditionalFormatting>
  <conditionalFormatting sqref="A658:A659">
    <cfRule type="duplicateValues" dxfId="56" priority="57"/>
  </conditionalFormatting>
  <conditionalFormatting sqref="A547">
    <cfRule type="duplicateValues" dxfId="55" priority="56"/>
  </conditionalFormatting>
  <conditionalFormatting sqref="A544:A546">
    <cfRule type="duplicateValues" dxfId="54" priority="55"/>
  </conditionalFormatting>
  <conditionalFormatting sqref="A544:A546">
    <cfRule type="duplicateValues" dxfId="53" priority="54"/>
  </conditionalFormatting>
  <conditionalFormatting sqref="A544:A546">
    <cfRule type="duplicateValues" dxfId="52" priority="53"/>
  </conditionalFormatting>
  <conditionalFormatting sqref="A541:A543">
    <cfRule type="duplicateValues" dxfId="51" priority="52"/>
  </conditionalFormatting>
  <conditionalFormatting sqref="A541:A543">
    <cfRule type="duplicateValues" dxfId="50" priority="51"/>
  </conditionalFormatting>
  <conditionalFormatting sqref="A541:A543">
    <cfRule type="duplicateValues" dxfId="49" priority="50"/>
  </conditionalFormatting>
  <conditionalFormatting sqref="A538:A540">
    <cfRule type="duplicateValues" dxfId="48" priority="49"/>
  </conditionalFormatting>
  <conditionalFormatting sqref="A538:A540">
    <cfRule type="duplicateValues" dxfId="47" priority="48"/>
  </conditionalFormatting>
  <conditionalFormatting sqref="A538:A540">
    <cfRule type="duplicateValues" dxfId="46" priority="47"/>
  </conditionalFormatting>
  <conditionalFormatting sqref="A533:A535">
    <cfRule type="duplicateValues" dxfId="45" priority="46"/>
  </conditionalFormatting>
  <conditionalFormatting sqref="A533:A535">
    <cfRule type="duplicateValues" dxfId="44" priority="45"/>
  </conditionalFormatting>
  <conditionalFormatting sqref="A533:A535">
    <cfRule type="duplicateValues" dxfId="43" priority="44"/>
  </conditionalFormatting>
  <conditionalFormatting sqref="A529:A531">
    <cfRule type="duplicateValues" dxfId="42" priority="43"/>
  </conditionalFormatting>
  <conditionalFormatting sqref="A529:A531">
    <cfRule type="duplicateValues" dxfId="41" priority="42"/>
  </conditionalFormatting>
  <conditionalFormatting sqref="A529:A531">
    <cfRule type="duplicateValues" dxfId="40" priority="41"/>
  </conditionalFormatting>
  <conditionalFormatting sqref="A532">
    <cfRule type="duplicateValues" dxfId="39" priority="40"/>
  </conditionalFormatting>
  <conditionalFormatting sqref="A536:A537">
    <cfRule type="duplicateValues" dxfId="38" priority="39"/>
  </conditionalFormatting>
  <conditionalFormatting sqref="A547">
    <cfRule type="duplicateValues" dxfId="37" priority="38"/>
  </conditionalFormatting>
  <conditionalFormatting sqref="A560">
    <cfRule type="duplicateValues" dxfId="36" priority="37"/>
  </conditionalFormatting>
  <conditionalFormatting sqref="A122:A123">
    <cfRule type="duplicateValues" dxfId="35" priority="36"/>
  </conditionalFormatting>
  <conditionalFormatting sqref="A122:A123">
    <cfRule type="duplicateValues" dxfId="34" priority="35"/>
  </conditionalFormatting>
  <conditionalFormatting sqref="A120:A121">
    <cfRule type="duplicateValues" dxfId="33" priority="34"/>
  </conditionalFormatting>
  <conditionalFormatting sqref="A120:A121">
    <cfRule type="duplicateValues" dxfId="32" priority="33"/>
  </conditionalFormatting>
  <conditionalFormatting sqref="A118:A119">
    <cfRule type="duplicateValues" dxfId="31" priority="32"/>
  </conditionalFormatting>
  <conditionalFormatting sqref="A118:A119">
    <cfRule type="duplicateValues" dxfId="30" priority="31"/>
  </conditionalFormatting>
  <conditionalFormatting sqref="A116:A117">
    <cfRule type="duplicateValues" dxfId="29" priority="30"/>
  </conditionalFormatting>
  <conditionalFormatting sqref="A116:A117">
    <cfRule type="duplicateValues" dxfId="28" priority="29"/>
  </conditionalFormatting>
  <conditionalFormatting sqref="A114:A115">
    <cfRule type="duplicateValues" dxfId="27" priority="28"/>
  </conditionalFormatting>
  <conditionalFormatting sqref="A114:A115">
    <cfRule type="duplicateValues" dxfId="26" priority="27"/>
  </conditionalFormatting>
  <conditionalFormatting sqref="A371">
    <cfRule type="duplicateValues" dxfId="25" priority="26"/>
  </conditionalFormatting>
  <conditionalFormatting sqref="A372">
    <cfRule type="duplicateValues" dxfId="24" priority="25"/>
  </conditionalFormatting>
  <conditionalFormatting sqref="A372">
    <cfRule type="duplicateValues" dxfId="23" priority="24"/>
  </conditionalFormatting>
  <conditionalFormatting sqref="A370">
    <cfRule type="duplicateValues" dxfId="22" priority="23"/>
  </conditionalFormatting>
  <conditionalFormatting sqref="A368">
    <cfRule type="duplicateValues" dxfId="21" priority="22"/>
  </conditionalFormatting>
  <conditionalFormatting sqref="A369">
    <cfRule type="duplicateValues" dxfId="20" priority="21"/>
  </conditionalFormatting>
  <conditionalFormatting sqref="A369">
    <cfRule type="duplicateValues" dxfId="19" priority="20"/>
  </conditionalFormatting>
  <conditionalFormatting sqref="A367 A344 A373 A347">
    <cfRule type="duplicateValues" dxfId="18" priority="19"/>
  </conditionalFormatting>
  <conditionalFormatting sqref="A346">
    <cfRule type="duplicateValues" dxfId="17" priority="18"/>
  </conditionalFormatting>
  <conditionalFormatting sqref="A346">
    <cfRule type="duplicateValues" dxfId="16" priority="17"/>
  </conditionalFormatting>
  <conditionalFormatting sqref="A345">
    <cfRule type="duplicateValues" dxfId="15" priority="16"/>
  </conditionalFormatting>
  <conditionalFormatting sqref="A295:A296">
    <cfRule type="duplicateValues" dxfId="14" priority="15"/>
  </conditionalFormatting>
  <conditionalFormatting sqref="A293:A294">
    <cfRule type="duplicateValues" dxfId="13" priority="14"/>
  </conditionalFormatting>
  <conditionalFormatting sqref="A276:A278">
    <cfRule type="duplicateValues" dxfId="12" priority="13"/>
  </conditionalFormatting>
  <conditionalFormatting sqref="A276:A278">
    <cfRule type="duplicateValues" dxfId="11" priority="12"/>
  </conditionalFormatting>
  <conditionalFormatting sqref="A273:A275">
    <cfRule type="duplicateValues" dxfId="10" priority="11"/>
  </conditionalFormatting>
  <conditionalFormatting sqref="A273:A275">
    <cfRule type="duplicateValues" dxfId="9" priority="10"/>
  </conditionalFormatting>
  <conditionalFormatting sqref="A237:A239">
    <cfRule type="duplicateValues" dxfId="8" priority="9"/>
  </conditionalFormatting>
  <conditionalFormatting sqref="A237:A239">
    <cfRule type="duplicateValues" dxfId="7" priority="8"/>
  </conditionalFormatting>
  <conditionalFormatting sqref="A234:A236">
    <cfRule type="duplicateValues" dxfId="6" priority="7"/>
  </conditionalFormatting>
  <conditionalFormatting sqref="A234:A236">
    <cfRule type="duplicateValues" dxfId="5" priority="6"/>
  </conditionalFormatting>
  <conditionalFormatting sqref="A191:A192">
    <cfRule type="duplicateValues" dxfId="4" priority="5"/>
  </conditionalFormatting>
  <conditionalFormatting sqref="A191:A192">
    <cfRule type="duplicateValues" dxfId="3" priority="4"/>
  </conditionalFormatting>
  <conditionalFormatting sqref="A349">
    <cfRule type="duplicateValues" dxfId="2" priority="3"/>
  </conditionalFormatting>
  <conditionalFormatting sqref="A349">
    <cfRule type="duplicateValues" dxfId="1" priority="2"/>
  </conditionalFormatting>
  <conditionalFormatting sqref="A657">
    <cfRule type="duplicateValues" dxfId="0" priority="1"/>
  </conditionalFormatting>
  <pageMargins left="0.15748031496062992" right="0.15748031496062992" top="0.15748031496062992" bottom="0.15748031496062992" header="0.15748031496062992" footer="0.15748031496062992"/>
  <pageSetup paperSize="8" scale="39" orientation="landscape" r:id="rId1"/>
  <headerFooter>
    <oddFooter>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CHAMCONG</vt:lpstr>
      <vt:lpstr>CHAMCONG!Print_Titles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2022-04-04T06:48:13Z</dcterms:created>
  <dcterms:modified xsi:type="dcterms:W3CDTF">2022-04-18T04:59:29Z</dcterms:modified>
</cp:coreProperties>
</file>